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Finanzplan Spezialfinanzierungen\Aktualisierung 2023\Homepage\"/>
    </mc:Choice>
  </mc:AlternateContent>
  <xr:revisionPtr revIDLastSave="0" documentId="13_ncr:1_{322AE18A-E038-43AE-B2EE-2580D5771C1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5" l="1"/>
  <c r="E40" i="5"/>
  <c r="E37" i="5"/>
  <c r="E36" i="5"/>
  <c r="E35" i="5"/>
  <c r="E34" i="5"/>
  <c r="E33" i="5"/>
  <c r="E31" i="5"/>
  <c r="E28" i="5"/>
  <c r="E25" i="5"/>
  <c r="E22" i="5"/>
  <c r="E19" i="5"/>
  <c r="E17" i="5"/>
  <c r="E16" i="5"/>
  <c r="E15" i="5"/>
  <c r="E14" i="5"/>
  <c r="E11" i="5"/>
  <c r="E8" i="5"/>
  <c r="E39" i="11"/>
  <c r="E38" i="11"/>
  <c r="E35" i="11"/>
  <c r="E32" i="11"/>
  <c r="E31" i="11"/>
  <c r="E29" i="11"/>
  <c r="E26" i="11"/>
  <c r="E23" i="11"/>
  <c r="E19" i="11"/>
  <c r="E18" i="11"/>
  <c r="E17" i="11"/>
  <c r="E14" i="11"/>
  <c r="E13" i="11"/>
  <c r="E12" i="11"/>
  <c r="E11" i="11"/>
  <c r="E9" i="11"/>
  <c r="E6" i="11"/>
  <c r="F23" i="11"/>
  <c r="G23" i="11" s="1"/>
  <c r="H23" i="11" s="1"/>
  <c r="I23" i="11" s="1"/>
  <c r="J23" i="11" s="1"/>
  <c r="K23" i="11" s="1"/>
  <c r="L23" i="11" s="1"/>
  <c r="M23" i="11" s="1"/>
  <c r="N23" i="11" s="1"/>
  <c r="O23" i="11" s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E56" i="1" l="1"/>
  <c r="G9" i="3"/>
  <c r="D66" i="9" s="1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D69" i="9"/>
  <c r="G11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G8" i="3"/>
  <c r="G7" i="3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40" i="1"/>
  <c r="M34" i="1"/>
  <c r="M33" i="1"/>
  <c r="M28" i="1"/>
  <c r="M23" i="1"/>
  <c r="M20" i="1"/>
  <c r="M19" i="1"/>
  <c r="M13" i="1"/>
  <c r="M11" i="1"/>
  <c r="L56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5" i="1" s="1"/>
  <c r="J33" i="1"/>
  <c r="J28" i="1"/>
  <c r="J23" i="1"/>
  <c r="J20" i="1"/>
  <c r="J19" i="1"/>
  <c r="J13" i="1"/>
  <c r="J11" i="1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T36" i="3"/>
  <c r="S36" i="3"/>
  <c r="R36" i="3"/>
  <c r="Q36" i="3"/>
  <c r="P36" i="3"/>
  <c r="O36" i="3"/>
  <c r="T29" i="3"/>
  <c r="O41" i="1" s="1"/>
  <c r="S29" i="3"/>
  <c r="N41" i="1" s="1"/>
  <c r="R29" i="3"/>
  <c r="M41" i="1" s="1"/>
  <c r="Q29" i="3"/>
  <c r="L41" i="1" s="1"/>
  <c r="P29" i="3"/>
  <c r="K41" i="1" s="1"/>
  <c r="O29" i="3"/>
  <c r="J41" i="1" s="1"/>
  <c r="S25" i="3"/>
  <c r="R25" i="3"/>
  <c r="Q25" i="3"/>
  <c r="P25" i="3"/>
  <c r="O25" i="3"/>
  <c r="O37" i="5"/>
  <c r="N37" i="5"/>
  <c r="M37" i="5"/>
  <c r="L37" i="5"/>
  <c r="K37" i="5"/>
  <c r="J37" i="5"/>
  <c r="O19" i="5"/>
  <c r="O18" i="5"/>
  <c r="N19" i="5"/>
  <c r="N18" i="5"/>
  <c r="M19" i="5"/>
  <c r="M18" i="5"/>
  <c r="L19" i="5"/>
  <c r="L18" i="5"/>
  <c r="K19" i="5"/>
  <c r="K18" i="5"/>
  <c r="J19" i="5"/>
  <c r="J18" i="5"/>
  <c r="O14" i="11"/>
  <c r="N14" i="11"/>
  <c r="M14" i="11"/>
  <c r="L14" i="11"/>
  <c r="K14" i="11"/>
  <c r="J14" i="11"/>
  <c r="O35" i="1" l="1"/>
  <c r="N35" i="1"/>
  <c r="K35" i="1"/>
  <c r="M35" i="1"/>
  <c r="L35" i="1"/>
  <c r="S31" i="3"/>
  <c r="M42" i="1"/>
  <c r="R31" i="3"/>
  <c r="Q31" i="3"/>
  <c r="P31" i="3"/>
  <c r="O31" i="3"/>
  <c r="L40" i="1"/>
  <c r="L42" i="1"/>
  <c r="N40" i="1"/>
  <c r="N42" i="1" s="1"/>
  <c r="K40" i="1"/>
  <c r="K42" i="1" s="1"/>
  <c r="J40" i="1"/>
  <c r="J42" i="1" s="1"/>
  <c r="L36" i="3"/>
  <c r="M36" i="3"/>
  <c r="N36" i="3"/>
  <c r="K36" i="3"/>
  <c r="J36" i="3"/>
  <c r="I36" i="3"/>
  <c r="I35" i="3" s="1"/>
  <c r="F19" i="11"/>
  <c r="F17" i="11" s="1"/>
  <c r="D17" i="11"/>
  <c r="C17" i="11"/>
  <c r="D9" i="1" s="1"/>
  <c r="F8" i="5"/>
  <c r="F6" i="11"/>
  <c r="E33" i="1"/>
  <c r="D33" i="1"/>
  <c r="E34" i="1"/>
  <c r="D34" i="1"/>
  <c r="K45" i="3"/>
  <c r="E28" i="1"/>
  <c r="E27" i="1"/>
  <c r="E23" i="1"/>
  <c r="E21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43" i="3"/>
  <c r="C34" i="5" s="1"/>
  <c r="I39" i="3"/>
  <c r="J39" i="3"/>
  <c r="K39" i="3"/>
  <c r="I29" i="3"/>
  <c r="I31" i="3" s="1"/>
  <c r="D32" i="11"/>
  <c r="E10" i="1" s="1"/>
  <c r="C32" i="11"/>
  <c r="D10" i="1" s="1"/>
  <c r="D41" i="1" l="1"/>
  <c r="D42" i="1" s="1"/>
  <c r="E15" i="1"/>
  <c r="C42" i="11"/>
  <c r="D6" i="1"/>
  <c r="F9" i="1"/>
  <c r="D42" i="11"/>
  <c r="E9" i="1"/>
  <c r="E6" i="1" s="1"/>
  <c r="D35" i="1"/>
  <c r="E29" i="1"/>
  <c r="D31" i="11"/>
  <c r="F31" i="11" s="1"/>
  <c r="G31" i="11" s="1"/>
  <c r="C31" i="11"/>
  <c r="E42" i="11" l="1"/>
  <c r="D46" i="5"/>
  <c r="C46" i="5"/>
  <c r="L4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E46" i="5" l="1"/>
  <c r="H31" i="11"/>
  <c r="J43" i="3"/>
  <c r="D34" i="5" s="1"/>
  <c r="J35" i="3"/>
  <c r="J29" i="3"/>
  <c r="D37" i="5"/>
  <c r="C37" i="5"/>
  <c r="D19" i="5"/>
  <c r="C19" i="5"/>
  <c r="D18" i="5"/>
  <c r="C18" i="5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E18" i="5" l="1"/>
  <c r="K8" i="5"/>
  <c r="J17" i="1"/>
  <c r="C13" i="5"/>
  <c r="D21" i="1"/>
  <c r="C33" i="5"/>
  <c r="D13" i="5"/>
  <c r="D33" i="5"/>
  <c r="E22" i="1"/>
  <c r="D29" i="1"/>
  <c r="I31" i="11"/>
  <c r="J31" i="11" s="1"/>
  <c r="K31" i="11" s="1"/>
  <c r="L31" i="11" s="1"/>
  <c r="M31" i="11" s="1"/>
  <c r="N31" i="11" s="1"/>
  <c r="O31" i="11" s="1"/>
  <c r="G6" i="11"/>
  <c r="H6" i="11" s="1"/>
  <c r="I6" i="11" s="1"/>
  <c r="J6" i="11" s="1"/>
  <c r="E41" i="1"/>
  <c r="E42" i="1" s="1"/>
  <c r="J31" i="3"/>
  <c r="E35" i="1"/>
  <c r="I37" i="5"/>
  <c r="H37" i="5"/>
  <c r="G37" i="5"/>
  <c r="F37" i="5"/>
  <c r="F19" i="5"/>
  <c r="F18" i="5"/>
  <c r="G19" i="5"/>
  <c r="G18" i="5"/>
  <c r="D14" i="11"/>
  <c r="D11" i="11" s="1"/>
  <c r="C14" i="11"/>
  <c r="C11" i="11" s="1"/>
  <c r="E13" i="5" l="1"/>
  <c r="L8" i="5"/>
  <c r="K17" i="1"/>
  <c r="J7" i="1"/>
  <c r="K6" i="11"/>
  <c r="F13" i="5"/>
  <c r="G13" i="5" s="1"/>
  <c r="H13" i="5" s="1"/>
  <c r="I13" i="5" s="1"/>
  <c r="J13" i="5" s="1"/>
  <c r="F11" i="11"/>
  <c r="G11" i="11" s="1"/>
  <c r="H11" i="11" s="1"/>
  <c r="I11" i="11" s="1"/>
  <c r="J11" i="11" s="1"/>
  <c r="F33" i="5"/>
  <c r="D18" i="1"/>
  <c r="D15" i="1" s="1"/>
  <c r="F14" i="11"/>
  <c r="H19" i="5"/>
  <c r="G14" i="11"/>
  <c r="J11" i="5" l="1"/>
  <c r="J18" i="1" s="1"/>
  <c r="K13" i="5"/>
  <c r="M8" i="5"/>
  <c r="L17" i="1"/>
  <c r="J27" i="1"/>
  <c r="J29" i="1" s="1"/>
  <c r="K7" i="1"/>
  <c r="L6" i="11"/>
  <c r="J9" i="11"/>
  <c r="J8" i="1" s="1"/>
  <c r="K11" i="11"/>
  <c r="F11" i="5"/>
  <c r="G11" i="5"/>
  <c r="F9" i="11"/>
  <c r="G9" i="11"/>
  <c r="G33" i="5"/>
  <c r="D25" i="1"/>
  <c r="D31" i="1" s="1"/>
  <c r="D37" i="1" s="1"/>
  <c r="D44" i="1" s="1"/>
  <c r="D46" i="1" s="1"/>
  <c r="E25" i="1"/>
  <c r="I19" i="5"/>
  <c r="H18" i="5"/>
  <c r="H11" i="5" s="1"/>
  <c r="H14" i="11"/>
  <c r="H9" i="11" s="1"/>
  <c r="K11" i="5" l="1"/>
  <c r="K18" i="1" s="1"/>
  <c r="L13" i="5"/>
  <c r="N8" i="5"/>
  <c r="M17" i="1"/>
  <c r="K27" i="1"/>
  <c r="K29" i="1" s="1"/>
  <c r="L7" i="1"/>
  <c r="M6" i="11"/>
  <c r="K9" i="11"/>
  <c r="K8" i="1" s="1"/>
  <c r="L11" i="11"/>
  <c r="H33" i="5"/>
  <c r="E31" i="1"/>
  <c r="E37" i="1" s="1"/>
  <c r="E44" i="1" s="1"/>
  <c r="E46" i="1" s="1"/>
  <c r="I18" i="5"/>
  <c r="I11" i="5" s="1"/>
  <c r="I14" i="11"/>
  <c r="I9" i="11" s="1"/>
  <c r="L11" i="5" l="1"/>
  <c r="L18" i="1" s="1"/>
  <c r="M13" i="5"/>
  <c r="O8" i="5"/>
  <c r="N17" i="1"/>
  <c r="L27" i="1"/>
  <c r="L29" i="1" s="1"/>
  <c r="M7" i="1"/>
  <c r="N6" i="11"/>
  <c r="L9" i="11"/>
  <c r="L8" i="1" s="1"/>
  <c r="M11" i="11"/>
  <c r="I33" i="5"/>
  <c r="J33" i="5" s="1"/>
  <c r="E53" i="1"/>
  <c r="E54" i="1" s="1"/>
  <c r="E57" i="1" s="1"/>
  <c r="M11" i="5" l="1"/>
  <c r="M18" i="1" s="1"/>
  <c r="N13" i="5"/>
  <c r="K33" i="5"/>
  <c r="O17" i="1"/>
  <c r="M27" i="1"/>
  <c r="M29" i="1" s="1"/>
  <c r="N7" i="1"/>
  <c r="O6" i="11"/>
  <c r="O7" i="1" s="1"/>
  <c r="M9" i="11"/>
  <c r="M8" i="1" s="1"/>
  <c r="N11" i="11"/>
  <c r="F52" i="1"/>
  <c r="G4" i="2"/>
  <c r="I56" i="1"/>
  <c r="H56" i="1"/>
  <c r="G56" i="1"/>
  <c r="F56" i="1"/>
  <c r="N11" i="5" l="1"/>
  <c r="N18" i="1" s="1"/>
  <c r="O13" i="5"/>
  <c r="O11" i="5" s="1"/>
  <c r="O18" i="1" s="1"/>
  <c r="L33" i="5"/>
  <c r="O27" i="1"/>
  <c r="O29" i="1" s="1"/>
  <c r="N27" i="1"/>
  <c r="N29" i="1" s="1"/>
  <c r="N9" i="11"/>
  <c r="N8" i="1" s="1"/>
  <c r="O11" i="11"/>
  <c r="O9" i="11" s="1"/>
  <c r="O8" i="1" s="1"/>
  <c r="I23" i="1"/>
  <c r="H23" i="1"/>
  <c r="G23" i="1"/>
  <c r="F23" i="1"/>
  <c r="M33" i="5" l="1"/>
  <c r="N33" i="5" l="1"/>
  <c r="M45" i="3"/>
  <c r="N45" i="3" s="1"/>
  <c r="O45" i="3" s="1"/>
  <c r="O43" i="3" l="1"/>
  <c r="J34" i="5" s="1"/>
  <c r="P45" i="3"/>
  <c r="O33" i="5"/>
  <c r="N29" i="3"/>
  <c r="I41" i="1" s="1"/>
  <c r="M29" i="3"/>
  <c r="H41" i="1" s="1"/>
  <c r="L29" i="3"/>
  <c r="G41" i="1" s="1"/>
  <c r="K29" i="3"/>
  <c r="F41" i="1" s="1"/>
  <c r="P43" i="3" l="1"/>
  <c r="K34" i="5" s="1"/>
  <c r="Q45" i="3"/>
  <c r="J22" i="1"/>
  <c r="J31" i="5"/>
  <c r="N43" i="3"/>
  <c r="M43" i="3"/>
  <c r="L43" i="3"/>
  <c r="K43" i="3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Q43" i="3" l="1"/>
  <c r="L34" i="5" s="1"/>
  <c r="R45" i="3"/>
  <c r="J46" i="5"/>
  <c r="J21" i="1"/>
  <c r="J15" i="1" s="1"/>
  <c r="K22" i="1"/>
  <c r="K31" i="5"/>
  <c r="O40" i="1"/>
  <c r="O42" i="1" s="1"/>
  <c r="T31" i="3"/>
  <c r="F34" i="5"/>
  <c r="F31" i="5" s="1"/>
  <c r="F46" i="5" s="1"/>
  <c r="G34" i="5"/>
  <c r="G31" i="5" s="1"/>
  <c r="H34" i="5"/>
  <c r="H31" i="5" s="1"/>
  <c r="I34" i="5"/>
  <c r="I31" i="5" s="1"/>
  <c r="I40" i="1"/>
  <c r="I42" i="1" s="1"/>
  <c r="N31" i="3"/>
  <c r="H40" i="1"/>
  <c r="H42" i="1" s="1"/>
  <c r="M31" i="3"/>
  <c r="G40" i="1"/>
  <c r="G42" i="1" s="1"/>
  <c r="L31" i="3"/>
  <c r="F40" i="1"/>
  <c r="F42" i="1" s="1"/>
  <c r="K31" i="3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K21" i="1" l="1"/>
  <c r="K15" i="1" s="1"/>
  <c r="K46" i="5"/>
  <c r="R43" i="3"/>
  <c r="M34" i="5" s="1"/>
  <c r="S45" i="3"/>
  <c r="L22" i="1"/>
  <c r="L31" i="5"/>
  <c r="I46" i="5"/>
  <c r="I22" i="1"/>
  <c r="H22" i="1"/>
  <c r="G46" i="5"/>
  <c r="G22" i="1"/>
  <c r="F22" i="1"/>
  <c r="H7" i="1"/>
  <c r="F4" i="1"/>
  <c r="D4" i="1" s="1"/>
  <c r="F4" i="11"/>
  <c r="F4" i="5"/>
  <c r="K6" i="3"/>
  <c r="I6" i="3" s="1"/>
  <c r="S43" i="3" l="1"/>
  <c r="N34" i="5" s="1"/>
  <c r="T45" i="3"/>
  <c r="T43" i="3" s="1"/>
  <c r="O34" i="5" s="1"/>
  <c r="M22" i="1"/>
  <c r="M31" i="5"/>
  <c r="L21" i="1"/>
  <c r="L15" i="1" s="1"/>
  <c r="L46" i="5"/>
  <c r="D4" i="11"/>
  <c r="C4" i="11"/>
  <c r="C4" i="5"/>
  <c r="D4" i="5"/>
  <c r="H21" i="1"/>
  <c r="H15" i="1" s="1"/>
  <c r="H46" i="5"/>
  <c r="G4" i="1"/>
  <c r="H4" i="1" s="1"/>
  <c r="E4" i="1"/>
  <c r="F21" i="1"/>
  <c r="F15" i="1" s="1"/>
  <c r="G21" i="1"/>
  <c r="G15" i="1" s="1"/>
  <c r="J6" i="3"/>
  <c r="K34" i="3"/>
  <c r="I21" i="1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G33" i="2"/>
  <c r="E49" i="1" s="1"/>
  <c r="E50" i="1" s="1"/>
  <c r="F49" i="1" s="1"/>
  <c r="M46" i="5" l="1"/>
  <c r="M21" i="1"/>
  <c r="M15" i="1" s="1"/>
  <c r="O22" i="1"/>
  <c r="O31" i="5"/>
  <c r="N22" i="1"/>
  <c r="N31" i="5"/>
  <c r="G70" i="9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I15" i="1"/>
  <c r="J34" i="3"/>
  <c r="I34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N46" i="5" l="1"/>
  <c r="N21" i="1"/>
  <c r="N15" i="1" s="1"/>
  <c r="O21" i="1"/>
  <c r="O15" i="1" s="1"/>
  <c r="O46" i="5"/>
  <c r="G83" i="9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5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41" i="3" s="1"/>
  <c r="F32" i="11"/>
  <c r="F29" i="11" s="1"/>
  <c r="F42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34" i="3"/>
  <c r="I41" i="9"/>
  <c r="I42" i="9"/>
  <c r="I38" i="9"/>
  <c r="I39" i="9"/>
  <c r="I40" i="9"/>
  <c r="H57" i="9"/>
  <c r="L37" i="3" s="1"/>
  <c r="J37" i="9"/>
  <c r="I4" i="1"/>
  <c r="J4" i="1" s="1"/>
  <c r="K4" i="1" s="1"/>
  <c r="L4" i="1" s="1"/>
  <c r="M4" i="1" s="1"/>
  <c r="N4" i="1" s="1"/>
  <c r="O4" i="1" s="1"/>
  <c r="K37" i="9" l="1"/>
  <c r="K41" i="9" s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41" i="3" s="1"/>
  <c r="L35" i="3"/>
  <c r="G19" i="11"/>
  <c r="G17" i="11" s="1"/>
  <c r="F10" i="1"/>
  <c r="G32" i="11"/>
  <c r="G29" i="11" s="1"/>
  <c r="L39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34" i="3"/>
  <c r="J41" i="9"/>
  <c r="J42" i="9"/>
  <c r="J39" i="9"/>
  <c r="J38" i="9"/>
  <c r="J40" i="9"/>
  <c r="I57" i="9"/>
  <c r="M37" i="3" s="1"/>
  <c r="L37" i="9" l="1"/>
  <c r="L51" i="9" s="1"/>
  <c r="K38" i="9"/>
  <c r="K39" i="9"/>
  <c r="K40" i="9"/>
  <c r="L52" i="9"/>
  <c r="L44" i="9"/>
  <c r="L42" i="9"/>
  <c r="L54" i="9"/>
  <c r="L47" i="9"/>
  <c r="L55" i="9"/>
  <c r="O34" i="3"/>
  <c r="P6" i="3"/>
  <c r="K50" i="9"/>
  <c r="K51" i="9"/>
  <c r="K54" i="9"/>
  <c r="K53" i="9"/>
  <c r="K55" i="9"/>
  <c r="K42" i="9"/>
  <c r="K48" i="9"/>
  <c r="K43" i="9"/>
  <c r="K45" i="9"/>
  <c r="K46" i="9"/>
  <c r="K44" i="9"/>
  <c r="K49" i="9"/>
  <c r="K47" i="9"/>
  <c r="K52" i="9"/>
  <c r="L67" i="9"/>
  <c r="L71" i="9"/>
  <c r="L79" i="9"/>
  <c r="L80" i="9"/>
  <c r="L76" i="9"/>
  <c r="L65" i="9"/>
  <c r="L66" i="9"/>
  <c r="L73" i="9"/>
  <c r="J83" i="9"/>
  <c r="N41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40" i="9"/>
  <c r="M35" i="3"/>
  <c r="H19" i="11"/>
  <c r="H17" i="11" s="1"/>
  <c r="G9" i="1"/>
  <c r="G42" i="11"/>
  <c r="G10" i="1"/>
  <c r="H32" i="11"/>
  <c r="H29" i="11" s="1"/>
  <c r="M39" i="3"/>
  <c r="F25" i="1"/>
  <c r="F31" i="1" s="1"/>
  <c r="F37" i="1" s="1"/>
  <c r="F44" i="1" s="1"/>
  <c r="G12" i="1"/>
  <c r="N34" i="3"/>
  <c r="J57" i="9"/>
  <c r="N37" i="3" s="1"/>
  <c r="L70" i="9" l="1"/>
  <c r="L83" i="9" s="1"/>
  <c r="P41" i="3" s="1"/>
  <c r="L75" i="9"/>
  <c r="L46" i="9"/>
  <c r="L45" i="9"/>
  <c r="L69" i="9"/>
  <c r="L72" i="9"/>
  <c r="L49" i="9"/>
  <c r="L53" i="9"/>
  <c r="K57" i="9"/>
  <c r="O37" i="3" s="1"/>
  <c r="L43" i="9"/>
  <c r="L68" i="9"/>
  <c r="L41" i="9"/>
  <c r="L78" i="9"/>
  <c r="L74" i="9"/>
  <c r="L64" i="9"/>
  <c r="L48" i="9"/>
  <c r="L38" i="9"/>
  <c r="L57" i="9" s="1"/>
  <c r="P37" i="3" s="1"/>
  <c r="L77" i="9"/>
  <c r="L81" i="9"/>
  <c r="L50" i="9"/>
  <c r="M47" i="9"/>
  <c r="M46" i="9"/>
  <c r="M50" i="9"/>
  <c r="M45" i="9"/>
  <c r="M53" i="9"/>
  <c r="M55" i="9"/>
  <c r="M52" i="9"/>
  <c r="M44" i="9"/>
  <c r="M54" i="9"/>
  <c r="M51" i="9"/>
  <c r="M43" i="9"/>
  <c r="M42" i="9"/>
  <c r="M48" i="9"/>
  <c r="M49" i="9"/>
  <c r="P34" i="3"/>
  <c r="Q6" i="3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41" i="3" s="1"/>
  <c r="N37" i="9"/>
  <c r="M39" i="9"/>
  <c r="M41" i="9"/>
  <c r="M38" i="9"/>
  <c r="M40" i="9"/>
  <c r="G6" i="1"/>
  <c r="G25" i="1" s="1"/>
  <c r="G31" i="1" s="1"/>
  <c r="G37" i="1" s="1"/>
  <c r="H9" i="1"/>
  <c r="H42" i="11"/>
  <c r="N35" i="3"/>
  <c r="I19" i="11"/>
  <c r="I17" i="11" s="1"/>
  <c r="H10" i="1"/>
  <c r="I32" i="11"/>
  <c r="I29" i="11" s="1"/>
  <c r="N39" i="3"/>
  <c r="F46" i="1"/>
  <c r="F50" i="1" s="1"/>
  <c r="G49" i="1" s="1"/>
  <c r="F53" i="1"/>
  <c r="F54" i="1" s="1"/>
  <c r="F57" i="1" s="1"/>
  <c r="H12" i="1"/>
  <c r="N54" i="9" l="1"/>
  <c r="N46" i="9"/>
  <c r="N44" i="9"/>
  <c r="N55" i="9"/>
  <c r="N52" i="9"/>
  <c r="N50" i="9"/>
  <c r="N47" i="9"/>
  <c r="N51" i="9"/>
  <c r="N43" i="9"/>
  <c r="N48" i="9"/>
  <c r="N45" i="9"/>
  <c r="N42" i="9"/>
  <c r="N49" i="9"/>
  <c r="N53" i="9"/>
  <c r="Q34" i="3"/>
  <c r="R6" i="3"/>
  <c r="P35" i="3"/>
  <c r="K19" i="11"/>
  <c r="K17" i="11" s="1"/>
  <c r="K32" i="11"/>
  <c r="P39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41" i="3" s="1"/>
  <c r="O37" i="9"/>
  <c r="N38" i="9"/>
  <c r="N40" i="9"/>
  <c r="N39" i="9"/>
  <c r="N41" i="9"/>
  <c r="M57" i="9"/>
  <c r="Q37" i="3" s="1"/>
  <c r="H6" i="1"/>
  <c r="H25" i="1" s="1"/>
  <c r="H31" i="1" s="1"/>
  <c r="H37" i="1" s="1"/>
  <c r="I9" i="1"/>
  <c r="I42" i="11"/>
  <c r="I10" i="1"/>
  <c r="G52" i="1"/>
  <c r="G53" i="1"/>
  <c r="G44" i="1"/>
  <c r="G46" i="1" s="1"/>
  <c r="G50" i="1" s="1"/>
  <c r="H49" i="1" s="1"/>
  <c r="I12" i="1"/>
  <c r="O51" i="9" l="1"/>
  <c r="O50" i="9"/>
  <c r="O54" i="9"/>
  <c r="O55" i="9"/>
  <c r="O42" i="9"/>
  <c r="O47" i="9"/>
  <c r="O48" i="9"/>
  <c r="O52" i="9"/>
  <c r="O46" i="9"/>
  <c r="O43" i="9"/>
  <c r="O44" i="9"/>
  <c r="O49" i="9"/>
  <c r="O45" i="9"/>
  <c r="O53" i="9"/>
  <c r="S6" i="3"/>
  <c r="R34" i="3"/>
  <c r="L19" i="11"/>
  <c r="L17" i="11" s="1"/>
  <c r="Q35" i="3"/>
  <c r="Q39" i="3"/>
  <c r="L32" i="11"/>
  <c r="K10" i="1"/>
  <c r="K29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41" i="3" s="1"/>
  <c r="N57" i="9"/>
  <c r="R37" i="3" s="1"/>
  <c r="P37" i="9"/>
  <c r="O41" i="9"/>
  <c r="O40" i="9"/>
  <c r="O39" i="9"/>
  <c r="O38" i="9"/>
  <c r="I6" i="1"/>
  <c r="I25" i="1" s="1"/>
  <c r="I31" i="1" s="1"/>
  <c r="I37" i="1" s="1"/>
  <c r="G54" i="1"/>
  <c r="H44" i="1"/>
  <c r="H46" i="1" s="1"/>
  <c r="H50" i="1" s="1"/>
  <c r="I49" i="1" s="1"/>
  <c r="H53" i="1"/>
  <c r="H52" i="1" l="1"/>
  <c r="H54" i="1" s="1"/>
  <c r="G57" i="1"/>
  <c r="T6" i="3"/>
  <c r="T34" i="3" s="1"/>
  <c r="S34" i="3"/>
  <c r="P45" i="9"/>
  <c r="P44" i="9"/>
  <c r="P42" i="9"/>
  <c r="P51" i="9"/>
  <c r="P48" i="9"/>
  <c r="P53" i="9"/>
  <c r="P46" i="9"/>
  <c r="P49" i="9"/>
  <c r="P52" i="9"/>
  <c r="P47" i="9"/>
  <c r="P55" i="9"/>
  <c r="P50" i="9"/>
  <c r="P43" i="9"/>
  <c r="P54" i="9"/>
  <c r="K42" i="11"/>
  <c r="M19" i="11"/>
  <c r="M17" i="11" s="1"/>
  <c r="R35" i="3"/>
  <c r="L10" i="1"/>
  <c r="L29" i="11"/>
  <c r="L12" i="1" s="1"/>
  <c r="M32" i="11"/>
  <c r="R39" i="3"/>
  <c r="K6" i="1"/>
  <c r="K25" i="1" s="1"/>
  <c r="K31" i="1" s="1"/>
  <c r="K37" i="1" s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41" i="3" s="1"/>
  <c r="O57" i="9"/>
  <c r="S37" i="3" s="1"/>
  <c r="P39" i="9"/>
  <c r="P38" i="9"/>
  <c r="P41" i="9"/>
  <c r="P40" i="9"/>
  <c r="I53" i="1"/>
  <c r="I44" i="1"/>
  <c r="I46" i="1" s="1"/>
  <c r="I50" i="1" s="1"/>
  <c r="J49" i="1" s="1"/>
  <c r="I52" i="1" l="1"/>
  <c r="I54" i="1" s="1"/>
  <c r="H57" i="1"/>
  <c r="K53" i="1"/>
  <c r="K44" i="1"/>
  <c r="K46" i="1" s="1"/>
  <c r="S35" i="3"/>
  <c r="N19" i="11"/>
  <c r="N17" i="11" s="1"/>
  <c r="M10" i="1"/>
  <c r="M29" i="11"/>
  <c r="M12" i="1" s="1"/>
  <c r="S39" i="3"/>
  <c r="N32" i="11"/>
  <c r="L6" i="1"/>
  <c r="L25" i="1" s="1"/>
  <c r="L31" i="1" s="1"/>
  <c r="L37" i="1" s="1"/>
  <c r="L42" i="11"/>
  <c r="M9" i="1"/>
  <c r="P83" i="9"/>
  <c r="P57" i="9"/>
  <c r="T37" i="3" s="1"/>
  <c r="J52" i="1" l="1"/>
  <c r="I57" i="1"/>
  <c r="M6" i="1"/>
  <c r="M25" i="1" s="1"/>
  <c r="M31" i="1" s="1"/>
  <c r="M37" i="1" s="1"/>
  <c r="M44" i="1" s="1"/>
  <c r="M46" i="1" s="1"/>
  <c r="N10" i="1"/>
  <c r="N29" i="11"/>
  <c r="N12" i="1" s="1"/>
  <c r="O39" i="3"/>
  <c r="T41" i="3"/>
  <c r="O19" i="11"/>
  <c r="O17" i="11" s="1"/>
  <c r="T35" i="3"/>
  <c r="N9" i="1"/>
  <c r="M42" i="11"/>
  <c r="L44" i="1"/>
  <c r="L46" i="1" s="1"/>
  <c r="L53" i="1"/>
  <c r="J32" i="11"/>
  <c r="J29" i="11" s="1"/>
  <c r="J12" i="1" s="1"/>
  <c r="J19" i="11"/>
  <c r="J17" i="11" s="1"/>
  <c r="O35" i="3"/>
  <c r="N6" i="1" l="1"/>
  <c r="N25" i="1" s="1"/>
  <c r="N31" i="1" s="1"/>
  <c r="N37" i="1" s="1"/>
  <c r="N44" i="1" s="1"/>
  <c r="N46" i="1" s="1"/>
  <c r="N42" i="11"/>
  <c r="M53" i="1"/>
  <c r="T39" i="3"/>
  <c r="O32" i="11"/>
  <c r="O9" i="1"/>
  <c r="J10" i="1"/>
  <c r="J9" i="1"/>
  <c r="J6" i="1" s="1"/>
  <c r="J25" i="1" s="1"/>
  <c r="J31" i="1" s="1"/>
  <c r="J37" i="1" s="1"/>
  <c r="J42" i="11"/>
  <c r="N53" i="1" l="1"/>
  <c r="O10" i="1"/>
  <c r="O29" i="11"/>
  <c r="J44" i="1"/>
  <c r="J46" i="1" s="1"/>
  <c r="J50" i="1" s="1"/>
  <c r="K49" i="1" s="1"/>
  <c r="K50" i="1" s="1"/>
  <c r="L49" i="1" s="1"/>
  <c r="L50" i="1" s="1"/>
  <c r="M49" i="1" s="1"/>
  <c r="M50" i="1" s="1"/>
  <c r="N49" i="1" s="1"/>
  <c r="N50" i="1" s="1"/>
  <c r="O49" i="1" s="1"/>
  <c r="J53" i="1"/>
  <c r="J54" i="1" s="1"/>
  <c r="J57" i="1" s="1"/>
  <c r="O12" i="1" l="1"/>
  <c r="O6" i="1" s="1"/>
  <c r="O25" i="1" s="1"/>
  <c r="O31" i="1" s="1"/>
  <c r="O37" i="1" s="1"/>
  <c r="O42" i="11"/>
  <c r="K52" i="1"/>
  <c r="K54" i="1" s="1"/>
  <c r="K57" i="1" s="1"/>
  <c r="O53" i="1" l="1"/>
  <c r="O44" i="1"/>
  <c r="O46" i="1" s="1"/>
  <c r="O50" i="1" s="1"/>
  <c r="L52" i="1"/>
  <c r="L54" i="1" s="1"/>
  <c r="L57" i="1" s="1"/>
  <c r="M52" i="1" l="1"/>
  <c r="M54" i="1" s="1"/>
  <c r="M57" i="1" s="1"/>
  <c r="N52" i="1" l="1"/>
  <c r="N54" i="1" s="1"/>
  <c r="N57" i="1" s="1"/>
  <c r="O52" i="1" l="1"/>
  <c r="O54" i="1" s="1"/>
  <c r="O57" i="1" s="1"/>
</calcChain>
</file>

<file path=xl/sharedStrings.xml><?xml version="1.0" encoding="utf-8"?>
<sst xmlns="http://schemas.openxmlformats.org/spreadsheetml/2006/main" count="290" uniqueCount="220">
  <si>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</si>
  <si>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</si>
  <si>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</si>
  <si>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</si>
  <si>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</si>
  <si>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</si>
  <si>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</si>
  <si>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</si>
  <si>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</si>
  <si>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</si>
  <si>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</si>
  <si>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</si>
  <si>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</si>
  <si>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</si>
  <si>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</si>
  <si>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</si>
  <si>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</si>
  <si>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</si>
  <si>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</si>
  <si>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</si>
  <si>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</si>
  <si>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</si>
  <si>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</si>
  <si>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</si>
  <si>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</si>
  <si>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</si>
  <si>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</si>
  <si>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</si>
  <si>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</si>
  <si>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</si>
  <si>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</si>
  <si>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</si>
  <si>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</si>
  <si>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</si>
  <si>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</si>
  <si>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</si>
  <si>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</si>
  <si>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</si>
  <si>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</si>
  <si>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</si>
  <si>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</si>
  <si>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</si>
  <si>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</si>
  <si>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</si>
  <si>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</si>
  <si>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</si>
  <si>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</si>
  <si>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</si>
  <si>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</si>
  <si>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</si>
  <si>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</si>
  <si>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</si>
  <si>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</si>
  <si>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</si>
  <si>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</si>
  <si>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</si>
  <si>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</si>
  <si>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</si>
  <si>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</si>
  <si>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</si>
  <si>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</si>
  <si>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</si>
  <si>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</si>
  <si>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</si>
  <si>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</si>
  <si>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</si>
  <si>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</si>
  <si>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</si>
  <si>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Abonnenten (Anzahl Grundgebühren.)</t>
  </si>
  <si>
    <t>A</t>
  </si>
  <si>
    <t>Grundtaxe/Zählermiete je Abonnent</t>
  </si>
  <si>
    <t>B</t>
  </si>
  <si>
    <t>Wasserverkauf m3</t>
  </si>
  <si>
    <t>C</t>
  </si>
  <si>
    <t>Ansatz je m3</t>
  </si>
  <si>
    <t>D</t>
  </si>
  <si>
    <t>E</t>
  </si>
  <si>
    <t>F</t>
  </si>
  <si>
    <t>Hydrantenzahl</t>
  </si>
  <si>
    <t>Ansatz je Stk.</t>
  </si>
  <si>
    <t>Grundtaxen</t>
  </si>
  <si>
    <t>A*B</t>
  </si>
  <si>
    <t>Wasserverkauf</t>
  </si>
  <si>
    <t>C*D</t>
  </si>
  <si>
    <t>Hydrantenentschädigung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</si>
  <si>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</si>
  <si>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</si>
  <si>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</si>
  <si>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</si>
  <si>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</si>
  <si>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Wasser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</si>
  <si>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</si>
  <si>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</si>
  <si>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</si>
  <si>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</si>
  <si>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</si>
  <si>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</si>
  <si>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</si>
  <si>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</si>
  <si>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</si>
  <si>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</si>
  <si>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</si>
  <si>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</si>
  <si>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</si>
  <si>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</si>
  <si>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</si>
  <si>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</si>
  <si>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</si>
  <si>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</si>
  <si>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</si>
  <si>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</si>
  <si>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</si>
  <si>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</si>
  <si>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</si>
  <si>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</si>
  <si>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</si>
  <si>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</si>
  <si>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</si>
  <si>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</si>
  <si>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</si>
  <si>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</si>
  <si>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</si>
  <si>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</si>
  <si>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</si>
  <si>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</si>
  <si>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</si>
  <si>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</si>
  <si>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</si>
  <si>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</si>
  <si>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</si>
  <si>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</si>
  <si>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</si>
  <si>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</si>
  <si>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</si>
  <si>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</si>
  <si>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</si>
  <si>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</si>
  <si>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</si>
  <si>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</si>
  <si>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</si>
  <si>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</si>
  <si>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E*F</t>
  </si>
  <si>
    <t>Wasserankauf</t>
  </si>
  <si>
    <t>Kontogruppe</t>
  </si>
  <si>
    <t>Bezeichnung</t>
  </si>
  <si>
    <t>Entnahmen Fonds/Spezialfinanzierungen</t>
  </si>
  <si>
    <t>Wasserankauf m3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</si>
  <si>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</si>
  <si>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</si>
  <si>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</si>
  <si>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</si>
  <si>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</si>
  <si>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</si>
  <si>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</si>
  <si>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</si>
  <si>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</si>
  <si>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Betriebsaufwand ohne Wasserankauf</t>
  </si>
  <si>
    <t>Entgelte ohne Grundtaxen/ Wasserverkauf</t>
  </si>
  <si>
    <t>Abschreibung Investitionsbeiträge</t>
  </si>
  <si>
    <t>Transferaufwand ohne 366</t>
  </si>
  <si>
    <t>Abschreibungen Investitionsbeiträge</t>
  </si>
  <si>
    <t>Ansatz je m3 in CHF</t>
  </si>
  <si>
    <t>Personalaufwand Steigerung in %:</t>
  </si>
  <si>
    <t>Betriebsaufwand ohne Wasserankauf Steigerung in %:</t>
  </si>
  <si>
    <t>Finanzaufwand Steigerung in %:</t>
  </si>
  <si>
    <t>Transferaufwand Steigerung in %:</t>
  </si>
  <si>
    <t>Regalien und Konzessionen Steigerung in %:</t>
  </si>
  <si>
    <t>Entgelte ohne Grundtaxe/ Wasserverkauf Steigerung in %:</t>
  </si>
  <si>
    <t>Transferertrag ohne Hydrantenentschädigung Steigerung in %:</t>
  </si>
  <si>
    <t>Investitionsbeitrag</t>
  </si>
  <si>
    <t>Berechnung Investitionsbeitrag</t>
  </si>
  <si>
    <t>Check Vorschuss</t>
  </si>
  <si>
    <t>+14001</t>
  </si>
  <si>
    <t>+14031</t>
  </si>
  <si>
    <t>+14041</t>
  </si>
  <si>
    <t>+14061</t>
  </si>
  <si>
    <t>+14071</t>
  </si>
  <si>
    <t>+14091</t>
  </si>
  <si>
    <t>+14201</t>
  </si>
  <si>
    <t>+14271</t>
  </si>
  <si>
    <t>+14291</t>
  </si>
  <si>
    <t>+14441</t>
  </si>
  <si>
    <t>+14451</t>
  </si>
  <si>
    <t>+14461</t>
  </si>
  <si>
    <t>+14541</t>
  </si>
  <si>
    <t>+14551</t>
  </si>
  <si>
    <t>+14561</t>
  </si>
  <si>
    <t>+14611</t>
  </si>
  <si>
    <t>+14621</t>
  </si>
  <si>
    <t>+14641</t>
  </si>
  <si>
    <t>+14651</t>
  </si>
  <si>
    <t>+14661</t>
  </si>
  <si>
    <t>+14671</t>
  </si>
  <si>
    <t>+14691</t>
  </si>
  <si>
    <t>-20680.10</t>
  </si>
  <si>
    <t>-20681.10</t>
  </si>
  <si>
    <t>-20687.10</t>
  </si>
  <si>
    <t>-29001</t>
  </si>
  <si>
    <t>Ertrag ohne Hydrantenentschädigung und 466</t>
  </si>
  <si>
    <t>Kontrolle</t>
  </si>
  <si>
    <t>Bisherige Abschreibungen aus Anlagebuchhaltung</t>
  </si>
  <si>
    <t>Neuabschreibungen der Investitionsbeiträge</t>
  </si>
  <si>
    <t>Neuauflösung der Anschlussgebühren</t>
  </si>
  <si>
    <t>Neuabschreibungen der Investitionen</t>
  </si>
  <si>
    <t>sind auszufüllen</t>
  </si>
  <si>
    <t>Die grauen Felder</t>
  </si>
  <si>
    <t>Bisherige Abschreibungen</t>
  </si>
  <si>
    <t>Netto</t>
  </si>
  <si>
    <t>Neuabschreibungen aus der Investitionsrechnung</t>
  </si>
  <si>
    <t>Investitionsbeiträge an Gemeinden und Gemeindeverbände</t>
  </si>
  <si>
    <t>Bisherige Abschreibungen der Investitionsbeiträge aus Anlagebuchhaltung</t>
  </si>
  <si>
    <t>Bisherige Auflösung der Anschlussgebühren aus Anlagebuchhaltung</t>
  </si>
  <si>
    <t>Definition</t>
  </si>
  <si>
    <t>der Anlagekategorie</t>
  </si>
  <si>
    <t>Beschreibung Investition</t>
  </si>
  <si>
    <t>Investitionshorizont</t>
  </si>
  <si>
    <t>Planung der Ausgaben über die kommenden Perioden</t>
  </si>
  <si>
    <t>der Gemeinde?</t>
  </si>
  <si>
    <t>Auswahl: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</si>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</sst>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CHF&quot;\ #,##0.00;[Red]&quot;CHF&quot;\ \-#,##0.00"/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gray125">
        <fgColor auto="1"/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5" borderId="0" xfId="0" applyFont="1" applyFill="1"/>
    <xf numFmtId="38" fontId="3" fillId="0" borderId="0" xfId="1" applyNumberFormat="1" applyFont="1"/>
    <xf numFmtId="38" fontId="4" fillId="15" borderId="0" xfId="1" applyNumberFormat="1" applyFont="1" applyFill="1"/>
    <xf numFmtId="49" fontId="3" fillId="18" borderId="0" xfId="0" applyNumberFormat="1" applyFont="1" applyFill="1" applyAlignment="1">
      <alignment horizontal="right"/>
    </xf>
    <xf numFmtId="0" fontId="12" fillId="13" borderId="0" xfId="3" applyFont="1" applyFill="1" applyAlignment="1">
      <alignment vertical="center"/>
    </xf>
    <xf numFmtId="0" fontId="13" fillId="13" borderId="0" xfId="3" applyFont="1" applyFill="1" applyAlignment="1">
      <alignment vertical="center"/>
    </xf>
    <xf numFmtId="0" fontId="14" fillId="13" borderId="0" xfId="3" applyFont="1" applyFill="1" applyAlignment="1">
      <alignment vertical="center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left" vertical="center"/>
    </xf>
    <xf numFmtId="0" fontId="9" fillId="16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7" borderId="4" xfId="3" applyFont="1" applyFill="1" applyBorder="1" applyAlignment="1">
      <alignment horizontal="center" vertical="center"/>
    </xf>
    <xf numFmtId="0" fontId="16" fillId="11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right" vertical="center"/>
      <protection locked="0"/>
    </xf>
    <xf numFmtId="8" fontId="3" fillId="10" borderId="4" xfId="1" applyNumberFormat="1" applyFont="1" applyFill="1" applyBorder="1" applyAlignment="1" applyProtection="1">
      <alignment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9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9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3" borderId="4" xfId="1" applyNumberFormat="1" applyFont="1" applyFill="1" applyBorder="1" applyAlignment="1" applyProtection="1">
      <alignment horizontal="center" vertical="center"/>
      <protection locked="0"/>
    </xf>
    <xf numFmtId="38" fontId="3" fillId="23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4" borderId="4" xfId="0" applyNumberFormat="1" applyFont="1" applyFill="1" applyBorder="1" applyAlignment="1">
      <alignment vertical="center"/>
    </xf>
    <xf numFmtId="3" fontId="9" fillId="14" borderId="4" xfId="0" quotePrefix="1" applyNumberFormat="1" applyFont="1" applyFill="1" applyBorder="1" applyAlignment="1">
      <alignment horizontal="right" vertical="center"/>
    </xf>
    <xf numFmtId="3" fontId="3" fillId="25" borderId="1" xfId="0" applyNumberFormat="1" applyFont="1" applyFill="1" applyBorder="1" applyAlignment="1">
      <alignment vertical="center"/>
    </xf>
    <xf numFmtId="3" fontId="10" fillId="25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5" borderId="1" xfId="0" applyNumberFormat="1" applyFont="1" applyFill="1" applyBorder="1" applyAlignment="1">
      <alignment vertical="center"/>
    </xf>
    <xf numFmtId="3" fontId="3" fillId="25" borderId="30" xfId="1" quotePrefix="1" applyNumberFormat="1" applyFont="1" applyFill="1" applyBorder="1" applyAlignment="1">
      <alignment horizontal="right" vertical="center"/>
    </xf>
    <xf numFmtId="3" fontId="10" fillId="25" borderId="11" xfId="1" quotePrefix="1" applyNumberFormat="1" applyFont="1" applyFill="1" applyBorder="1" applyAlignment="1">
      <alignment horizontal="right" vertical="center"/>
    </xf>
    <xf numFmtId="38" fontId="3" fillId="25" borderId="4" xfId="0" applyNumberFormat="1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5" borderId="4" xfId="1" applyNumberFormat="1" applyFont="1" applyFill="1" applyBorder="1" applyAlignment="1" applyProtection="1">
      <alignment horizontal="center" vertical="center"/>
    </xf>
    <xf numFmtId="9" fontId="21" fillId="26" borderId="5" xfId="1" applyNumberFormat="1" applyFont="1" applyFill="1" applyBorder="1" applyAlignment="1" applyProtection="1">
      <alignment horizontal="center" vertical="center"/>
      <protection locked="0"/>
    </xf>
    <xf numFmtId="9" fontId="21" fillId="26" borderId="4" xfId="1" applyNumberFormat="1" applyFont="1" applyFill="1" applyBorder="1" applyAlignment="1" applyProtection="1">
      <alignment horizontal="center" vertical="center"/>
      <protection locked="0"/>
    </xf>
    <xf numFmtId="3" fontId="3" fillId="25" borderId="4" xfId="5" applyNumberFormat="1" applyFont="1" applyFill="1" applyBorder="1" applyAlignment="1" applyProtection="1">
      <alignment horizontal="center" vertical="center"/>
    </xf>
    <xf numFmtId="0" fontId="3" fillId="27" borderId="1" xfId="0" applyFont="1" applyFill="1" applyBorder="1" applyAlignment="1">
      <alignment horizontal="left" vertical="center"/>
    </xf>
    <xf numFmtId="3" fontId="3" fillId="25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38" fontId="3" fillId="23" borderId="4" xfId="1" applyNumberFormat="1" applyFont="1" applyFill="1" applyBorder="1" applyAlignment="1" applyProtection="1">
      <alignment horizontal="right" vertical="center"/>
      <protection locked="0"/>
    </xf>
    <xf numFmtId="8" fontId="3" fillId="23" borderId="4" xfId="1" applyNumberFormat="1" applyFont="1" applyFill="1" applyBorder="1" applyAlignment="1" applyProtection="1">
      <alignment vertical="center"/>
      <protection locked="0"/>
    </xf>
    <xf numFmtId="166" fontId="3" fillId="23" borderId="4" xfId="5" applyNumberFormat="1" applyFont="1" applyFill="1" applyBorder="1" applyAlignment="1" applyProtection="1">
      <alignment horizontal="right" vertical="center"/>
      <protection locked="0"/>
    </xf>
    <xf numFmtId="167" fontId="3" fillId="23" borderId="4" xfId="5" applyNumberFormat="1" applyFont="1" applyFill="1" applyBorder="1" applyAlignment="1" applyProtection="1">
      <alignment horizontal="right" vertical="center"/>
      <protection locked="0"/>
    </xf>
    <xf numFmtId="167" fontId="3" fillId="10" borderId="4" xfId="5" applyNumberFormat="1" applyFont="1" applyFill="1" applyBorder="1" applyAlignment="1" applyProtection="1">
      <alignment horizontal="right" vertical="center"/>
      <protection locked="0"/>
    </xf>
    <xf numFmtId="0" fontId="13" fillId="22" borderId="35" xfId="3" applyFont="1" applyFill="1" applyBorder="1" applyAlignment="1">
      <alignment vertical="center"/>
    </xf>
    <xf numFmtId="0" fontId="13" fillId="22" borderId="33" xfId="3" applyFont="1" applyFill="1" applyBorder="1" applyAlignment="1">
      <alignment vertical="center"/>
    </xf>
    <xf numFmtId="0" fontId="13" fillId="22" borderId="37" xfId="3" applyFont="1" applyFill="1" applyBorder="1" applyAlignment="1">
      <alignment vertical="center"/>
    </xf>
    <xf numFmtId="0" fontId="13" fillId="22" borderId="23" xfId="3" applyFont="1" applyFill="1" applyBorder="1" applyAlignment="1">
      <alignment vertical="center"/>
    </xf>
    <xf numFmtId="0" fontId="12" fillId="22" borderId="1" xfId="3" applyFont="1" applyFill="1" applyBorder="1" applyAlignment="1">
      <alignment vertical="center"/>
    </xf>
    <xf numFmtId="0" fontId="13" fillId="22" borderId="9" xfId="3" applyFont="1" applyFill="1" applyBorder="1" applyAlignment="1">
      <alignment vertical="center"/>
    </xf>
    <xf numFmtId="0" fontId="13" fillId="22" borderId="5" xfId="3" applyFont="1" applyFill="1" applyBorder="1" applyAlignment="1">
      <alignment vertical="center"/>
    </xf>
    <xf numFmtId="0" fontId="12" fillId="24" borderId="5" xfId="3" applyFont="1" applyFill="1" applyBorder="1" applyAlignment="1">
      <alignment vertical="center"/>
    </xf>
    <xf numFmtId="0" fontId="12" fillId="20" borderId="4" xfId="3" applyFont="1" applyFill="1" applyBorder="1" applyAlignment="1">
      <alignment vertical="center"/>
    </xf>
    <xf numFmtId="0" fontId="14" fillId="25" borderId="33" xfId="3" applyFont="1" applyFill="1" applyBorder="1" applyAlignment="1">
      <alignment vertical="center"/>
    </xf>
    <xf numFmtId="0" fontId="14" fillId="25" borderId="23" xfId="3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4" fillId="25" borderId="36" xfId="3" applyFont="1" applyFill="1" applyBorder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38" fontId="15" fillId="0" borderId="0" xfId="3" applyNumberFormat="1" applyFont="1" applyAlignment="1">
      <alignment vertical="center"/>
    </xf>
    <xf numFmtId="0" fontId="15" fillId="15" borderId="0" xfId="3" applyFont="1" applyFill="1" applyAlignment="1">
      <alignment vertical="center"/>
    </xf>
    <xf numFmtId="0" fontId="14" fillId="15" borderId="0" xfId="3" applyFont="1" applyFill="1" applyAlignment="1">
      <alignment vertical="center"/>
    </xf>
    <xf numFmtId="38" fontId="15" fillId="4" borderId="18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2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5" borderId="1" xfId="3" applyFont="1" applyFill="1" applyBorder="1" applyAlignment="1">
      <alignment vertical="center"/>
    </xf>
    <xf numFmtId="0" fontId="14" fillId="25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2" fillId="22" borderId="4" xfId="3" applyFont="1" applyFill="1" applyBorder="1" applyAlignment="1">
      <alignment vertical="center"/>
    </xf>
    <xf numFmtId="0" fontId="15" fillId="25" borderId="1" xfId="3" applyFont="1" applyFill="1" applyBorder="1" applyAlignment="1">
      <alignment vertical="center"/>
    </xf>
    <xf numFmtId="0" fontId="15" fillId="25" borderId="4" xfId="3" applyFont="1" applyFill="1" applyBorder="1" applyAlignment="1">
      <alignment vertical="center"/>
    </xf>
    <xf numFmtId="165" fontId="14" fillId="25" borderId="4" xfId="3" applyNumberFormat="1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14" fillId="21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3" fillId="0" borderId="0" xfId="3" applyFont="1" applyAlignment="1">
      <alignment vertical="center" wrapText="1"/>
    </xf>
    <xf numFmtId="0" fontId="15" fillId="0" borderId="18" xfId="3" applyFont="1" applyBorder="1" applyAlignment="1">
      <alignment horizontal="left" vertical="center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20" fillId="21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5" fillId="0" borderId="16" xfId="3" applyFont="1" applyBorder="1" applyAlignment="1">
      <alignment horizontal="right" vertical="center"/>
    </xf>
    <xf numFmtId="0" fontId="14" fillId="0" borderId="9" xfId="3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4" fillId="0" borderId="37" xfId="3" applyFont="1" applyBorder="1" applyAlignment="1">
      <alignment horizontal="right"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vertical="center"/>
    </xf>
    <xf numFmtId="1" fontId="4" fillId="13" borderId="0" xfId="0" applyNumberFormat="1" applyFont="1" applyFill="1" applyAlignment="1">
      <alignment horizontal="righ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0" fontId="16" fillId="17" borderId="33" xfId="3" applyFont="1" applyFill="1" applyBorder="1" applyAlignment="1">
      <alignment horizontal="center" vertical="center"/>
    </xf>
    <xf numFmtId="0" fontId="16" fillId="17" borderId="23" xfId="3" applyFont="1" applyFill="1" applyBorder="1" applyAlignment="1">
      <alignment horizontal="center" vertical="center"/>
    </xf>
    <xf numFmtId="0" fontId="16" fillId="17" borderId="5" xfId="3" applyFont="1" applyFill="1" applyBorder="1" applyAlignment="1">
      <alignment horizontal="center" vertical="center"/>
    </xf>
    <xf numFmtId="0" fontId="12" fillId="22" borderId="0" xfId="3" applyFont="1" applyFill="1" applyAlignment="1">
      <alignment vertical="center"/>
    </xf>
    <xf numFmtId="0" fontId="12" fillId="22" borderId="33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22" borderId="23" xfId="3" applyFont="1" applyFill="1" applyBorder="1" applyAlignment="1">
      <alignment vertical="center"/>
    </xf>
    <xf numFmtId="38" fontId="4" fillId="28" borderId="4" xfId="1" applyNumberFormat="1" applyFont="1" applyFill="1" applyBorder="1" applyAlignment="1" applyProtection="1">
      <alignment horizontal="center" vertical="center"/>
      <protection locked="0"/>
    </xf>
    <xf numFmtId="38" fontId="3" fillId="28" borderId="4" xfId="1" applyNumberFormat="1" applyFont="1" applyFill="1" applyBorder="1" applyAlignment="1" applyProtection="1">
      <alignment horizontal="center" vertical="center"/>
      <protection locked="0"/>
    </xf>
    <xf numFmtId="3" fontId="4" fillId="28" borderId="4" xfId="5" applyNumberFormat="1" applyFont="1" applyFill="1" applyBorder="1" applyAlignment="1" applyProtection="1">
      <alignment horizontal="center" vertical="center"/>
      <protection locked="0"/>
    </xf>
    <xf numFmtId="3" fontId="3" fillId="28" borderId="4" xfId="5" applyNumberFormat="1" applyFont="1" applyFill="1" applyBorder="1" applyAlignment="1" applyProtection="1">
      <alignment horizontal="center" vertical="center"/>
      <protection locked="0"/>
    </xf>
    <xf numFmtId="0" fontId="12" fillId="24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1" borderId="4" xfId="1" applyNumberFormat="1" applyFont="1" applyFill="1" applyBorder="1" applyAlignment="1" applyProtection="1">
      <alignment horizontal="left" vertical="center"/>
      <protection locked="0"/>
    </xf>
    <xf numFmtId="38" fontId="3" fillId="21" borderId="8" xfId="1" applyNumberFormat="1" applyFont="1" applyFill="1" applyBorder="1" applyAlignment="1" applyProtection="1">
      <alignment horizontal="left" vertical="center"/>
      <protection locked="0"/>
    </xf>
    <xf numFmtId="38" fontId="3" fillId="21" borderId="2" xfId="1" applyNumberFormat="1" applyFont="1" applyFill="1" applyBorder="1" applyAlignment="1" applyProtection="1">
      <alignment horizontal="left" vertical="center"/>
      <protection locked="0"/>
    </xf>
    <xf numFmtId="38" fontId="3" fillId="21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R41"/>
  <sheetViews>
    <sheetView showGridLines="0" tabSelected="1" workbookViewId="0">
      <selection activeCell="B5" sqref="B5:C9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3"/>
      <c r="F1" s="23"/>
      <c r="G1" s="23"/>
      <c r="H1" s="257"/>
      <c r="I1" s="257"/>
      <c r="J1" s="257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</row>
    <row r="4" spans="1:18" ht="16.5" customHeight="1" x14ac:dyDescent="0.2">
      <c r="E4" s="258" t="s">
        <v>93</v>
      </c>
      <c r="F4" s="259"/>
      <c r="G4" s="260">
        <f>B13-2</f>
        <v>2023</v>
      </c>
    </row>
    <row r="5" spans="1:18" ht="16.5" customHeight="1" x14ac:dyDescent="0.2">
      <c r="A5" s="194" t="s">
        <v>86</v>
      </c>
      <c r="B5" s="296"/>
      <c r="C5" s="297"/>
      <c r="E5" s="261" t="s">
        <v>91</v>
      </c>
      <c r="F5" s="262"/>
      <c r="G5" s="109" t="s">
        <v>92</v>
      </c>
    </row>
    <row r="6" spans="1:18" ht="16.5" customHeight="1" x14ac:dyDescent="0.2">
      <c r="A6" s="194"/>
      <c r="B6" s="298"/>
      <c r="C6" s="299"/>
      <c r="E6" s="263" t="s">
        <v>172</v>
      </c>
      <c r="F6" s="264" t="s">
        <v>23</v>
      </c>
      <c r="G6" s="107"/>
    </row>
    <row r="7" spans="1:18" s="27" customFormat="1" ht="16.5" customHeight="1" x14ac:dyDescent="0.2">
      <c r="A7" s="9"/>
      <c r="B7" s="298"/>
      <c r="C7" s="299"/>
      <c r="E7" s="265" t="s">
        <v>173</v>
      </c>
      <c r="F7" s="28" t="s">
        <v>22</v>
      </c>
      <c r="G7" s="107"/>
      <c r="J7" s="266"/>
      <c r="K7" s="267"/>
    </row>
    <row r="8" spans="1:18" s="27" customFormat="1" ht="16.5" customHeight="1" x14ac:dyDescent="0.2">
      <c r="B8" s="298"/>
      <c r="C8" s="299"/>
      <c r="D8" s="268"/>
      <c r="E8" s="265" t="s">
        <v>174</v>
      </c>
      <c r="F8" s="28" t="s">
        <v>21</v>
      </c>
      <c r="G8" s="107"/>
      <c r="H8" s="268"/>
      <c r="I8" s="268"/>
      <c r="J8" s="268"/>
      <c r="K8" s="267"/>
    </row>
    <row r="9" spans="1:18" s="269" customFormat="1" ht="16.5" customHeight="1" x14ac:dyDescent="0.2">
      <c r="B9" s="300"/>
      <c r="C9" s="301"/>
      <c r="D9" s="270"/>
      <c r="E9" s="265" t="s">
        <v>175</v>
      </c>
      <c r="F9" s="28" t="s">
        <v>20</v>
      </c>
      <c r="G9" s="107"/>
      <c r="H9" s="270"/>
      <c r="I9" s="270"/>
      <c r="J9" s="270"/>
    </row>
    <row r="10" spans="1:18" s="29" customFormat="1" ht="16.5" customHeight="1" x14ac:dyDescent="0.2">
      <c r="D10" s="30"/>
      <c r="E10" s="265" t="s">
        <v>176</v>
      </c>
      <c r="F10" s="28" t="s">
        <v>19</v>
      </c>
      <c r="G10" s="107"/>
      <c r="H10" s="30"/>
      <c r="I10" s="30"/>
      <c r="J10" s="30"/>
      <c r="K10" s="31"/>
      <c r="M10" s="31"/>
      <c r="N10" s="31"/>
      <c r="O10" s="31"/>
      <c r="P10" s="31"/>
      <c r="R10" s="271"/>
    </row>
    <row r="11" spans="1:18" s="27" customFormat="1" ht="16.5" customHeight="1" x14ac:dyDescent="0.2">
      <c r="C11" s="110"/>
      <c r="D11" s="110"/>
      <c r="E11" s="265" t="s">
        <v>177</v>
      </c>
      <c r="F11" s="28" t="s">
        <v>18</v>
      </c>
      <c r="G11" s="107"/>
      <c r="H11" s="110"/>
      <c r="I11" s="110"/>
      <c r="J11" s="110"/>
      <c r="K11" s="111"/>
      <c r="M11" s="110"/>
      <c r="N11" s="110"/>
      <c r="O11" s="272"/>
      <c r="P11" s="272"/>
      <c r="R11" s="273"/>
    </row>
    <row r="12" spans="1:18" s="27" customFormat="1" ht="16.5" customHeight="1" x14ac:dyDescent="0.2">
      <c r="C12" s="110"/>
      <c r="D12" s="110"/>
      <c r="E12" s="265" t="s">
        <v>178</v>
      </c>
      <c r="F12" s="28" t="s">
        <v>17</v>
      </c>
      <c r="G12" s="107"/>
      <c r="H12" s="110"/>
      <c r="I12" s="110"/>
      <c r="J12" s="110"/>
      <c r="K12" s="111"/>
      <c r="M12" s="110"/>
      <c r="N12" s="110"/>
      <c r="O12" s="272"/>
      <c r="P12" s="272"/>
    </row>
    <row r="13" spans="1:18" s="27" customFormat="1" ht="16.5" customHeight="1" x14ac:dyDescent="0.2">
      <c r="A13" s="194" t="s">
        <v>60</v>
      </c>
      <c r="B13" s="108">
        <v>2025</v>
      </c>
      <c r="C13" s="110"/>
      <c r="D13" s="110"/>
      <c r="E13" s="265" t="s">
        <v>179</v>
      </c>
      <c r="F13" s="28" t="s">
        <v>16</v>
      </c>
      <c r="G13" s="107"/>
      <c r="H13" s="110"/>
      <c r="I13" s="110"/>
      <c r="J13" s="110"/>
      <c r="K13" s="111"/>
      <c r="M13" s="110"/>
      <c r="N13" s="110"/>
      <c r="O13" s="272"/>
      <c r="P13" s="272"/>
    </row>
    <row r="14" spans="1:18" s="27" customFormat="1" ht="16.5" customHeight="1" x14ac:dyDescent="0.2">
      <c r="A14" s="269"/>
      <c r="B14" s="269"/>
      <c r="C14" s="6"/>
      <c r="D14" s="274"/>
      <c r="E14" s="265" t="s">
        <v>180</v>
      </c>
      <c r="F14" s="28" t="s">
        <v>15</v>
      </c>
      <c r="G14" s="107"/>
      <c r="H14" s="110"/>
      <c r="I14" s="110"/>
      <c r="J14" s="110"/>
      <c r="K14" s="111"/>
      <c r="M14" s="110"/>
      <c r="N14" s="110"/>
      <c r="O14" s="272"/>
      <c r="P14" s="272"/>
    </row>
    <row r="15" spans="1:18" s="27" customFormat="1" ht="16.5" customHeight="1" x14ac:dyDescent="0.2">
      <c r="A15" s="29"/>
      <c r="B15" s="29"/>
      <c r="C15" s="6"/>
      <c r="D15" s="6"/>
      <c r="E15" s="265" t="s">
        <v>181</v>
      </c>
      <c r="F15" s="28" t="s">
        <v>14</v>
      </c>
      <c r="G15" s="107"/>
      <c r="H15" s="110"/>
      <c r="I15" s="110"/>
      <c r="J15" s="110"/>
      <c r="K15" s="111"/>
      <c r="M15" s="110"/>
      <c r="N15" s="110"/>
      <c r="O15" s="272"/>
      <c r="P15" s="272"/>
    </row>
    <row r="16" spans="1:18" s="27" customFormat="1" ht="16.5" customHeight="1" x14ac:dyDescent="0.2">
      <c r="A16" s="194" t="s">
        <v>61</v>
      </c>
      <c r="B16" s="164"/>
      <c r="C16" s="6"/>
      <c r="D16" s="6"/>
      <c r="E16" s="265" t="s">
        <v>182</v>
      </c>
      <c r="F16" s="28" t="s">
        <v>13</v>
      </c>
      <c r="G16" s="107"/>
      <c r="H16" s="110"/>
      <c r="I16" s="110"/>
      <c r="J16" s="110"/>
      <c r="K16" s="112"/>
      <c r="M16" s="113"/>
      <c r="N16" s="113"/>
      <c r="O16" s="275"/>
      <c r="P16" s="275"/>
      <c r="Q16" s="276"/>
    </row>
    <row r="17" spans="1:16" s="27" customFormat="1" ht="16.5" customHeight="1" x14ac:dyDescent="0.2">
      <c r="C17" s="110"/>
      <c r="D17" s="110"/>
      <c r="E17" s="265" t="s">
        <v>183</v>
      </c>
      <c r="F17" s="28" t="s">
        <v>12</v>
      </c>
      <c r="G17" s="107"/>
      <c r="H17" s="110"/>
      <c r="I17" s="110"/>
      <c r="J17" s="110"/>
      <c r="K17" s="111"/>
      <c r="M17" s="110"/>
      <c r="N17" s="110"/>
      <c r="O17" s="272"/>
      <c r="P17" s="272"/>
    </row>
    <row r="18" spans="1:16" s="27" customFormat="1" ht="16.5" customHeight="1" x14ac:dyDescent="0.2">
      <c r="C18" s="110"/>
      <c r="D18" s="110"/>
      <c r="E18" s="265" t="s">
        <v>184</v>
      </c>
      <c r="F18" s="28" t="s">
        <v>11</v>
      </c>
      <c r="G18" s="107"/>
      <c r="H18" s="110"/>
      <c r="I18" s="110"/>
      <c r="J18" s="110"/>
      <c r="K18" s="111"/>
      <c r="M18" s="110"/>
      <c r="N18" s="110"/>
      <c r="O18" s="272"/>
      <c r="P18" s="272"/>
    </row>
    <row r="19" spans="1:16" s="27" customFormat="1" ht="16.5" customHeight="1" x14ac:dyDescent="0.2">
      <c r="A19" s="29"/>
      <c r="C19" s="110"/>
      <c r="D19" s="110"/>
      <c r="E19" s="265" t="s">
        <v>185</v>
      </c>
      <c r="F19" s="28" t="s">
        <v>10</v>
      </c>
      <c r="G19" s="107"/>
      <c r="H19" s="110"/>
      <c r="I19" s="110"/>
      <c r="J19" s="110"/>
      <c r="K19" s="111"/>
      <c r="M19" s="110"/>
      <c r="N19" s="110"/>
      <c r="O19" s="272"/>
      <c r="P19" s="272"/>
    </row>
    <row r="20" spans="1:16" s="27" customFormat="1" ht="16.5" customHeight="1" x14ac:dyDescent="0.2">
      <c r="B20" s="277" t="s">
        <v>205</v>
      </c>
      <c r="C20" s="110"/>
      <c r="D20" s="110"/>
      <c r="E20" s="265" t="s">
        <v>186</v>
      </c>
      <c r="F20" s="28" t="s">
        <v>9</v>
      </c>
      <c r="G20" s="107"/>
      <c r="H20" s="110"/>
      <c r="I20" s="110"/>
      <c r="J20" s="110"/>
      <c r="K20" s="111"/>
      <c r="M20" s="110"/>
      <c r="N20" s="110"/>
      <c r="O20" s="272"/>
      <c r="P20" s="272"/>
    </row>
    <row r="21" spans="1:16" s="27" customFormat="1" ht="16.5" customHeight="1" x14ac:dyDescent="0.2">
      <c r="B21" s="277" t="s">
        <v>204</v>
      </c>
      <c r="C21" s="110"/>
      <c r="D21" s="110"/>
      <c r="E21" s="265" t="s">
        <v>187</v>
      </c>
      <c r="F21" s="28" t="s">
        <v>153</v>
      </c>
      <c r="G21" s="107"/>
      <c r="H21" s="110"/>
      <c r="I21" s="110"/>
      <c r="J21" s="110"/>
      <c r="K21" s="111"/>
      <c r="M21" s="110"/>
      <c r="N21" s="110"/>
      <c r="O21" s="272"/>
      <c r="P21" s="272"/>
    </row>
    <row r="22" spans="1:16" s="27" customFormat="1" ht="16.5" customHeight="1" x14ac:dyDescent="0.2">
      <c r="C22" s="110"/>
      <c r="D22" s="110"/>
      <c r="E22" s="265" t="s">
        <v>188</v>
      </c>
      <c r="F22" s="28" t="s">
        <v>209</v>
      </c>
      <c r="G22" s="107"/>
      <c r="H22" s="110"/>
      <c r="I22" s="110"/>
      <c r="J22" s="110"/>
      <c r="K22" s="111"/>
      <c r="M22" s="110"/>
      <c r="N22" s="110"/>
      <c r="O22" s="272"/>
      <c r="P22" s="272"/>
    </row>
    <row r="23" spans="1:16" s="27" customFormat="1" ht="16.5" customHeight="1" x14ac:dyDescent="0.2">
      <c r="C23" s="110"/>
      <c r="D23" s="110"/>
      <c r="E23" s="265" t="s">
        <v>189</v>
      </c>
      <c r="F23" s="28" t="s">
        <v>8</v>
      </c>
      <c r="G23" s="107"/>
      <c r="H23" s="110"/>
      <c r="I23" s="110"/>
      <c r="J23" s="110"/>
      <c r="K23" s="111"/>
      <c r="M23" s="110"/>
      <c r="N23" s="110"/>
      <c r="O23" s="272"/>
      <c r="P23" s="272"/>
    </row>
    <row r="24" spans="1:16" s="27" customFormat="1" ht="16.5" customHeight="1" x14ac:dyDescent="0.2">
      <c r="C24" s="110"/>
      <c r="D24" s="110"/>
      <c r="E24" s="265" t="s">
        <v>190</v>
      </c>
      <c r="F24" s="28" t="s">
        <v>7</v>
      </c>
      <c r="G24" s="107"/>
      <c r="H24" s="110"/>
      <c r="I24" s="110"/>
      <c r="J24" s="110"/>
      <c r="K24" s="111"/>
      <c r="M24" s="110"/>
      <c r="N24" s="110"/>
      <c r="O24" s="272"/>
      <c r="P24" s="272"/>
    </row>
    <row r="25" spans="1:16" s="27" customFormat="1" ht="16.5" customHeight="1" x14ac:dyDescent="0.2">
      <c r="C25" s="110"/>
      <c r="D25" s="110"/>
      <c r="E25" s="265" t="s">
        <v>191</v>
      </c>
      <c r="F25" s="28" t="s">
        <v>6</v>
      </c>
      <c r="G25" s="107"/>
      <c r="H25" s="110"/>
      <c r="I25" s="110"/>
      <c r="J25" s="110"/>
      <c r="K25" s="111"/>
      <c r="M25" s="110"/>
      <c r="N25" s="110"/>
      <c r="O25" s="272"/>
      <c r="P25" s="272"/>
    </row>
    <row r="26" spans="1:16" s="27" customFormat="1" ht="16.5" customHeight="1" x14ac:dyDescent="0.2">
      <c r="C26" s="110"/>
      <c r="D26" s="110"/>
      <c r="E26" s="265" t="s">
        <v>192</v>
      </c>
      <c r="F26" s="28" t="s">
        <v>5</v>
      </c>
      <c r="G26" s="107"/>
      <c r="H26" s="110"/>
      <c r="I26" s="110"/>
      <c r="J26" s="110"/>
      <c r="K26" s="111"/>
      <c r="M26" s="110"/>
      <c r="N26" s="110"/>
      <c r="O26" s="272"/>
      <c r="P26" s="272"/>
    </row>
    <row r="27" spans="1:16" s="27" customFormat="1" ht="16.5" customHeight="1" x14ac:dyDescent="0.2">
      <c r="C27" s="110"/>
      <c r="D27" s="110"/>
      <c r="E27" s="265" t="s">
        <v>193</v>
      </c>
      <c r="F27" s="28" t="s">
        <v>4</v>
      </c>
      <c r="G27" s="107"/>
      <c r="H27" s="110"/>
      <c r="I27" s="110"/>
      <c r="J27" s="110"/>
      <c r="K27" s="111"/>
      <c r="M27" s="110"/>
      <c r="N27" s="110"/>
      <c r="O27" s="272"/>
      <c r="P27" s="272"/>
    </row>
    <row r="28" spans="1:16" s="27" customFormat="1" ht="16.5" customHeight="1" x14ac:dyDescent="0.2">
      <c r="C28" s="110"/>
      <c r="D28" s="110"/>
      <c r="E28" s="265" t="s">
        <v>194</v>
      </c>
      <c r="F28" s="28" t="s">
        <v>3</v>
      </c>
      <c r="G28" s="107"/>
      <c r="H28" s="110"/>
      <c r="I28" s="110"/>
      <c r="J28" s="110"/>
      <c r="K28" s="111"/>
      <c r="M28" s="110"/>
      <c r="N28" s="110"/>
      <c r="O28" s="272"/>
      <c r="P28" s="272"/>
    </row>
    <row r="29" spans="1:16" s="27" customFormat="1" ht="16.5" customHeight="1" x14ac:dyDescent="0.2">
      <c r="C29" s="110"/>
      <c r="D29" s="110"/>
      <c r="E29" s="265" t="s">
        <v>195</v>
      </c>
      <c r="F29" s="28" t="s">
        <v>2</v>
      </c>
      <c r="G29" s="107"/>
      <c r="H29" s="110"/>
      <c r="I29" s="110"/>
      <c r="J29" s="110"/>
      <c r="K29" s="111"/>
      <c r="M29" s="110"/>
      <c r="N29" s="110"/>
      <c r="O29" s="272"/>
      <c r="P29" s="272"/>
    </row>
    <row r="30" spans="1:16" s="27" customFormat="1" ht="16.5" customHeight="1" x14ac:dyDescent="0.2">
      <c r="C30" s="110"/>
      <c r="D30" s="110"/>
      <c r="E30" s="265" t="s">
        <v>196</v>
      </c>
      <c r="F30" s="28" t="s">
        <v>1</v>
      </c>
      <c r="G30" s="107"/>
      <c r="H30" s="110"/>
      <c r="I30" s="110"/>
      <c r="J30" s="110"/>
      <c r="K30" s="111"/>
      <c r="M30" s="110"/>
      <c r="N30" s="110"/>
      <c r="O30" s="272"/>
      <c r="P30" s="272"/>
    </row>
    <row r="31" spans="1:16" s="27" customFormat="1" ht="16.5" customHeight="1" x14ac:dyDescent="0.2">
      <c r="C31" s="110"/>
      <c r="D31" s="110"/>
      <c r="E31" s="278" t="s">
        <v>197</v>
      </c>
      <c r="F31" s="279" t="s">
        <v>0</v>
      </c>
      <c r="G31" s="107"/>
      <c r="H31" s="110"/>
      <c r="I31" s="110"/>
      <c r="J31" s="110"/>
      <c r="K31" s="111"/>
      <c r="M31" s="110"/>
      <c r="N31" s="110"/>
      <c r="O31" s="272"/>
      <c r="P31" s="272"/>
    </row>
    <row r="32" spans="1:16" s="27" customFormat="1" ht="16.5" customHeight="1" x14ac:dyDescent="0.2">
      <c r="C32" s="110"/>
      <c r="D32" s="110"/>
      <c r="E32" s="33"/>
      <c r="H32" s="110"/>
      <c r="I32" s="110"/>
      <c r="J32" s="110"/>
      <c r="K32" s="111"/>
      <c r="M32" s="110"/>
      <c r="N32" s="110"/>
      <c r="O32" s="272"/>
      <c r="P32" s="272"/>
    </row>
    <row r="33" spans="3:17" s="27" customFormat="1" ht="28.5" x14ac:dyDescent="0.2">
      <c r="C33" s="110"/>
      <c r="D33" s="110"/>
      <c r="E33" s="280"/>
      <c r="F33" s="281" t="s">
        <v>85</v>
      </c>
      <c r="G33" s="133">
        <f>SUM(G6:G27)-SUM(G28:G31)</f>
        <v>0</v>
      </c>
      <c r="H33" s="110"/>
      <c r="I33" s="114"/>
      <c r="J33" s="110"/>
      <c r="K33" s="111"/>
      <c r="M33" s="110"/>
      <c r="N33" s="110"/>
      <c r="O33" s="272"/>
      <c r="P33" s="272"/>
    </row>
    <row r="34" spans="3:17" s="27" customFormat="1" ht="16.5" customHeight="1" x14ac:dyDescent="0.2">
      <c r="C34" s="110"/>
      <c r="D34" s="110"/>
      <c r="E34" s="274"/>
      <c r="F34" s="6"/>
      <c r="G34" s="6"/>
      <c r="H34" s="110"/>
      <c r="I34" s="6"/>
      <c r="J34" s="110"/>
      <c r="K34" s="111"/>
      <c r="M34" s="110"/>
      <c r="N34" s="110"/>
      <c r="O34" s="272"/>
      <c r="P34" s="272"/>
    </row>
    <row r="35" spans="3:17" s="27" customFormat="1" ht="16.5" customHeight="1" x14ac:dyDescent="0.2">
      <c r="C35" s="110"/>
      <c r="D35" s="110"/>
      <c r="E35" s="6"/>
      <c r="F35" s="6"/>
      <c r="G35" s="6"/>
      <c r="H35" s="110"/>
      <c r="I35" s="6"/>
      <c r="J35" s="110"/>
      <c r="K35" s="111"/>
      <c r="M35" s="110"/>
      <c r="N35" s="110"/>
      <c r="O35" s="272"/>
      <c r="P35" s="272"/>
      <c r="Q35" s="276"/>
    </row>
    <row r="36" spans="3:17" s="27" customFormat="1" ht="16.5" customHeight="1" x14ac:dyDescent="0.2">
      <c r="C36" s="110"/>
      <c r="D36" s="110"/>
      <c r="E36" s="6"/>
      <c r="F36" s="6"/>
      <c r="G36" s="282"/>
      <c r="H36" s="110"/>
      <c r="I36" s="283"/>
      <c r="J36" s="110"/>
      <c r="K36" s="111"/>
      <c r="M36" s="110"/>
      <c r="N36" s="110"/>
      <c r="O36" s="272"/>
      <c r="P36" s="272"/>
    </row>
    <row r="37" spans="3:17" s="27" customFormat="1" ht="16.5" customHeight="1" x14ac:dyDescent="0.2">
      <c r="K37" s="267"/>
    </row>
    <row r="38" spans="3:17" ht="16.5" customHeight="1" x14ac:dyDescent="0.2">
      <c r="D38" s="115"/>
      <c r="E38" s="115"/>
      <c r="F38" s="115"/>
      <c r="G38" s="115"/>
      <c r="H38" s="115"/>
      <c r="I38" s="115"/>
      <c r="J38" s="115"/>
    </row>
    <row r="41" spans="3:17" ht="16.5" customHeight="1" x14ac:dyDescent="0.2">
      <c r="D41" s="282"/>
      <c r="E41" s="282"/>
      <c r="F41" s="282"/>
      <c r="G41" s="282"/>
      <c r="H41" s="282"/>
      <c r="I41" s="282"/>
      <c r="J41" s="282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27 E28:E29 E31 E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T54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R2" s="191"/>
    </row>
    <row r="4" spans="1:18" ht="16.5" customHeight="1" x14ac:dyDescent="0.2">
      <c r="A4" s="184" t="s">
        <v>143</v>
      </c>
      <c r="B4" s="214" t="s">
        <v>144</v>
      </c>
      <c r="C4" s="97" t="str">
        <f>"Budget " &amp; F4-1</f>
        <v>Budget 2024</v>
      </c>
      <c r="D4" s="97" t="str">
        <f>"Prognose " &amp; F4-1</f>
        <v>Prognose 2024</v>
      </c>
      <c r="E4" s="97" t="s">
        <v>152</v>
      </c>
      <c r="F4" s="98">
        <f>Ausgangslage!B13</f>
        <v>2025</v>
      </c>
      <c r="G4" s="98">
        <f t="shared" ref="G4:H4" si="0">F4+1</f>
        <v>2026</v>
      </c>
      <c r="H4" s="98">
        <f t="shared" si="0"/>
        <v>2027</v>
      </c>
      <c r="I4" s="98">
        <f t="shared" ref="I4:O4" si="1">H4+1</f>
        <v>2028</v>
      </c>
      <c r="J4" s="98">
        <f t="shared" si="1"/>
        <v>2029</v>
      </c>
      <c r="K4" s="98">
        <f t="shared" si="1"/>
        <v>2030</v>
      </c>
      <c r="L4" s="98">
        <f t="shared" si="1"/>
        <v>2031</v>
      </c>
      <c r="M4" s="98">
        <f t="shared" si="1"/>
        <v>2032</v>
      </c>
      <c r="N4" s="98">
        <f t="shared" si="1"/>
        <v>2033</v>
      </c>
      <c r="O4" s="98">
        <f t="shared" si="1"/>
        <v>2034</v>
      </c>
      <c r="R4" s="191"/>
    </row>
    <row r="5" spans="1:18" ht="16.5" customHeight="1" x14ac:dyDescent="0.2">
      <c r="A5" s="241"/>
      <c r="B5" s="194"/>
      <c r="C5" s="116"/>
      <c r="D5" s="117"/>
      <c r="E5" s="118" t="s">
        <v>162</v>
      </c>
      <c r="F5" s="169">
        <v>0.01</v>
      </c>
      <c r="G5" s="169"/>
      <c r="H5" s="169"/>
      <c r="I5" s="169"/>
      <c r="J5" s="169"/>
      <c r="K5" s="169"/>
      <c r="L5" s="169"/>
      <c r="M5" s="169"/>
      <c r="N5" s="169"/>
      <c r="O5" s="169"/>
    </row>
    <row r="6" spans="1:18" ht="16.5" customHeight="1" x14ac:dyDescent="0.2">
      <c r="A6" s="242">
        <v>30</v>
      </c>
      <c r="B6" s="220" t="s">
        <v>56</v>
      </c>
      <c r="C6" s="136">
        <v>0</v>
      </c>
      <c r="D6" s="136">
        <v>0</v>
      </c>
      <c r="E6" s="119" t="str">
        <f>IF(AND(C6&lt;&gt;0,D6&lt;&gt;0),D6/C6-1,"")</f>
        <v/>
      </c>
      <c r="F6" s="291">
        <f>D6*F5+D6</f>
        <v>0</v>
      </c>
      <c r="G6" s="291">
        <f t="shared" ref="G6:O6" si="2">F6*G5+F6</f>
        <v>0</v>
      </c>
      <c r="H6" s="291">
        <f t="shared" si="2"/>
        <v>0</v>
      </c>
      <c r="I6" s="291">
        <f t="shared" si="2"/>
        <v>0</v>
      </c>
      <c r="J6" s="291">
        <f t="shared" si="2"/>
        <v>0</v>
      </c>
      <c r="K6" s="291">
        <f t="shared" si="2"/>
        <v>0</v>
      </c>
      <c r="L6" s="291">
        <f t="shared" si="2"/>
        <v>0</v>
      </c>
      <c r="M6" s="291">
        <f t="shared" si="2"/>
        <v>0</v>
      </c>
      <c r="N6" s="291">
        <f t="shared" si="2"/>
        <v>0</v>
      </c>
      <c r="O6" s="291">
        <f t="shared" si="2"/>
        <v>0</v>
      </c>
    </row>
    <row r="7" spans="1:18" ht="16.5" customHeight="1" x14ac:dyDescent="0.2">
      <c r="A7" s="221"/>
      <c r="B7" s="243" t="s">
        <v>155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1:18" ht="16.5" customHeight="1" x14ac:dyDescent="0.2">
      <c r="A8" s="244"/>
      <c r="B8" s="195"/>
      <c r="C8" s="120"/>
      <c r="D8" s="120"/>
      <c r="E8" s="121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8" ht="16.5" customHeight="1" x14ac:dyDescent="0.2">
      <c r="A9" s="242">
        <v>31</v>
      </c>
      <c r="B9" s="220" t="s">
        <v>55</v>
      </c>
      <c r="C9" s="136">
        <v>0</v>
      </c>
      <c r="D9" s="136">
        <v>0</v>
      </c>
      <c r="E9" s="119" t="str">
        <f>IF(AND(C9&lt;&gt;0,D9&lt;&gt;0),D9/C9-1,"")</f>
        <v/>
      </c>
      <c r="F9" s="134">
        <f t="shared" ref="F9:O9" si="3">F11+F14</f>
        <v>0</v>
      </c>
      <c r="G9" s="134">
        <f t="shared" si="3"/>
        <v>0</v>
      </c>
      <c r="H9" s="134">
        <f t="shared" si="3"/>
        <v>0</v>
      </c>
      <c r="I9" s="134">
        <f t="shared" si="3"/>
        <v>0</v>
      </c>
      <c r="J9" s="134">
        <f t="shared" si="3"/>
        <v>0</v>
      </c>
      <c r="K9" s="134">
        <f t="shared" si="3"/>
        <v>0</v>
      </c>
      <c r="L9" s="134">
        <f t="shared" si="3"/>
        <v>0</v>
      </c>
      <c r="M9" s="134">
        <f t="shared" si="3"/>
        <v>0</v>
      </c>
      <c r="N9" s="134">
        <f t="shared" si="3"/>
        <v>0</v>
      </c>
      <c r="O9" s="134">
        <f t="shared" si="3"/>
        <v>0</v>
      </c>
      <c r="R9" s="191"/>
    </row>
    <row r="10" spans="1:18" ht="16.5" customHeight="1" x14ac:dyDescent="0.2">
      <c r="A10" s="245"/>
      <c r="B10" s="205"/>
      <c r="C10" s="122"/>
      <c r="D10" s="117"/>
      <c r="E10" s="118" t="s">
        <v>163</v>
      </c>
      <c r="F10" s="170">
        <v>0.01</v>
      </c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8" ht="16.5" customHeight="1" x14ac:dyDescent="0.2">
      <c r="A11" s="246"/>
      <c r="B11" s="226" t="s">
        <v>156</v>
      </c>
      <c r="C11" s="135">
        <f>C9-C14</f>
        <v>0</v>
      </c>
      <c r="D11" s="135">
        <f>D9-D14</f>
        <v>0</v>
      </c>
      <c r="E11" s="123" t="str">
        <f t="shared" ref="E11:E14" si="4">IF(AND(C11&lt;&gt;0,D11&lt;&gt;0),D11/C11-1,"")</f>
        <v/>
      </c>
      <c r="F11" s="292">
        <f>D11*F10+D11</f>
        <v>0</v>
      </c>
      <c r="G11" s="292">
        <f t="shared" ref="G11:O11" si="5">F11*G10+F11</f>
        <v>0</v>
      </c>
      <c r="H11" s="292">
        <f t="shared" si="5"/>
        <v>0</v>
      </c>
      <c r="I11" s="292">
        <f t="shared" si="5"/>
        <v>0</v>
      </c>
      <c r="J11" s="292">
        <f t="shared" si="5"/>
        <v>0</v>
      </c>
      <c r="K11" s="292">
        <f t="shared" si="5"/>
        <v>0</v>
      </c>
      <c r="L11" s="292">
        <f t="shared" si="5"/>
        <v>0</v>
      </c>
      <c r="M11" s="292">
        <f t="shared" si="5"/>
        <v>0</v>
      </c>
      <c r="N11" s="292">
        <f t="shared" si="5"/>
        <v>0</v>
      </c>
      <c r="O11" s="292">
        <f t="shared" si="5"/>
        <v>0</v>
      </c>
    </row>
    <row r="12" spans="1:18" ht="16.5" customHeight="1" x14ac:dyDescent="0.2">
      <c r="A12" s="227" t="s">
        <v>69</v>
      </c>
      <c r="B12" s="226" t="s">
        <v>146</v>
      </c>
      <c r="C12" s="175"/>
      <c r="D12" s="175"/>
      <c r="E12" s="123" t="str">
        <f t="shared" si="4"/>
        <v/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8" ht="16.5" customHeight="1" x14ac:dyDescent="0.2">
      <c r="A13" s="227" t="s">
        <v>71</v>
      </c>
      <c r="B13" s="226" t="s">
        <v>161</v>
      </c>
      <c r="C13" s="176"/>
      <c r="D13" s="176"/>
      <c r="E13" s="123" t="str">
        <f t="shared" si="4"/>
        <v/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8" ht="16.5" customHeight="1" x14ac:dyDescent="0.2">
      <c r="A14" s="227" t="s">
        <v>81</v>
      </c>
      <c r="B14" s="226" t="s">
        <v>142</v>
      </c>
      <c r="C14" s="135">
        <f>C12*C13</f>
        <v>0</v>
      </c>
      <c r="D14" s="135">
        <f>D12*D13</f>
        <v>0</v>
      </c>
      <c r="E14" s="123" t="str">
        <f t="shared" si="4"/>
        <v/>
      </c>
      <c r="F14" s="135">
        <f t="shared" ref="F14:O14" si="6">F12*F13</f>
        <v>0</v>
      </c>
      <c r="G14" s="135">
        <f t="shared" si="6"/>
        <v>0</v>
      </c>
      <c r="H14" s="135">
        <f t="shared" si="6"/>
        <v>0</v>
      </c>
      <c r="I14" s="135">
        <f t="shared" si="6"/>
        <v>0</v>
      </c>
      <c r="J14" s="135">
        <f t="shared" si="6"/>
        <v>0</v>
      </c>
      <c r="K14" s="135">
        <f t="shared" si="6"/>
        <v>0</v>
      </c>
      <c r="L14" s="135">
        <f t="shared" si="6"/>
        <v>0</v>
      </c>
      <c r="M14" s="135">
        <f t="shared" si="6"/>
        <v>0</v>
      </c>
      <c r="N14" s="135">
        <f t="shared" si="6"/>
        <v>0</v>
      </c>
      <c r="O14" s="135">
        <f t="shared" si="6"/>
        <v>0</v>
      </c>
    </row>
    <row r="15" spans="1:18" ht="16.5" customHeight="1" x14ac:dyDescent="0.2">
      <c r="A15" s="221"/>
      <c r="B15" s="243" t="s">
        <v>155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</row>
    <row r="16" spans="1:18" ht="16.5" customHeight="1" x14ac:dyDescent="0.2">
      <c r="A16" s="247"/>
      <c r="B16" s="218"/>
      <c r="C16" s="124"/>
      <c r="D16" s="124"/>
      <c r="E16" s="125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20" ht="16.5" customHeight="1" x14ac:dyDescent="0.2">
      <c r="A17" s="242">
        <v>33</v>
      </c>
      <c r="B17" s="220" t="s">
        <v>54</v>
      </c>
      <c r="C17" s="134">
        <f>C18</f>
        <v>0</v>
      </c>
      <c r="D17" s="134">
        <f>D18</f>
        <v>0</v>
      </c>
      <c r="E17" s="119" t="str">
        <f t="shared" ref="E17:E19" si="7">IF(AND(C17&lt;&gt;0,D17&lt;&gt;0),D17/C17-1,"")</f>
        <v/>
      </c>
      <c r="F17" s="134">
        <f t="shared" ref="F17:O17" si="8">F18+F19</f>
        <v>0</v>
      </c>
      <c r="G17" s="134">
        <f t="shared" si="8"/>
        <v>0</v>
      </c>
      <c r="H17" s="134">
        <f t="shared" si="8"/>
        <v>0</v>
      </c>
      <c r="I17" s="134">
        <f t="shared" si="8"/>
        <v>0</v>
      </c>
      <c r="J17" s="134">
        <f t="shared" si="8"/>
        <v>0</v>
      </c>
      <c r="K17" s="134">
        <f t="shared" si="8"/>
        <v>0</v>
      </c>
      <c r="L17" s="134">
        <f t="shared" si="8"/>
        <v>0</v>
      </c>
      <c r="M17" s="134">
        <f t="shared" si="8"/>
        <v>0</v>
      </c>
      <c r="N17" s="134">
        <f t="shared" si="8"/>
        <v>0</v>
      </c>
      <c r="O17" s="134">
        <f t="shared" si="8"/>
        <v>0</v>
      </c>
    </row>
    <row r="18" spans="1:20" ht="16.5" customHeight="1" x14ac:dyDescent="0.2">
      <c r="A18" s="248"/>
      <c r="B18" s="226" t="s">
        <v>206</v>
      </c>
      <c r="C18" s="137"/>
      <c r="D18" s="137"/>
      <c r="E18" s="119" t="str">
        <f t="shared" si="7"/>
        <v/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20" ht="16.5" customHeight="1" x14ac:dyDescent="0.2">
      <c r="A19" s="249"/>
      <c r="B19" s="226" t="s">
        <v>208</v>
      </c>
      <c r="C19" s="168"/>
      <c r="D19" s="168"/>
      <c r="E19" s="119" t="str">
        <f t="shared" si="7"/>
        <v/>
      </c>
      <c r="F19" s="135">
        <f>Investitionsrechnung!K37</f>
        <v>0</v>
      </c>
      <c r="G19" s="135">
        <f>Investitionsrechnung!L37</f>
        <v>0</v>
      </c>
      <c r="H19" s="135">
        <f>Investitionsrechnung!M37</f>
        <v>0</v>
      </c>
      <c r="I19" s="135">
        <f>Investitionsrechnung!N37</f>
        <v>0</v>
      </c>
      <c r="J19" s="135">
        <f>Investitionsrechnung!O37</f>
        <v>0</v>
      </c>
      <c r="K19" s="135">
        <f>Investitionsrechnung!P37</f>
        <v>0</v>
      </c>
      <c r="L19" s="135">
        <f>Investitionsrechnung!Q37</f>
        <v>0</v>
      </c>
      <c r="M19" s="135">
        <f>Investitionsrechnung!R37</f>
        <v>0</v>
      </c>
      <c r="N19" s="135">
        <f>Investitionsrechnung!S37</f>
        <v>0</v>
      </c>
      <c r="O19" s="135">
        <f>Investitionsrechnung!T37</f>
        <v>0</v>
      </c>
    </row>
    <row r="20" spans="1:20" ht="16.5" customHeight="1" x14ac:dyDescent="0.2">
      <c r="A20" s="250"/>
      <c r="B20" s="243" t="s">
        <v>155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</row>
    <row r="21" spans="1:20" ht="16.5" customHeight="1" x14ac:dyDescent="0.2">
      <c r="A21" s="247"/>
      <c r="C21" s="116"/>
      <c r="D21" s="116"/>
      <c r="E21" s="165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20" ht="16.5" customHeight="1" x14ac:dyDescent="0.2">
      <c r="A22" s="244"/>
      <c r="B22" s="195"/>
      <c r="C22" s="120"/>
      <c r="D22" s="126"/>
      <c r="E22" s="127" t="s">
        <v>164</v>
      </c>
      <c r="F22" s="170">
        <v>0.01</v>
      </c>
      <c r="G22" s="170"/>
      <c r="H22" s="170"/>
      <c r="I22" s="170"/>
      <c r="J22" s="170"/>
      <c r="K22" s="170"/>
      <c r="L22" s="170"/>
      <c r="M22" s="170"/>
      <c r="N22" s="170"/>
      <c r="O22" s="170"/>
    </row>
    <row r="23" spans="1:20" ht="16.5" customHeight="1" x14ac:dyDescent="0.2">
      <c r="A23" s="242">
        <v>34</v>
      </c>
      <c r="B23" s="220" t="s">
        <v>42</v>
      </c>
      <c r="C23" s="136">
        <v>0</v>
      </c>
      <c r="D23" s="136">
        <v>0</v>
      </c>
      <c r="E23" s="119" t="str">
        <f>IF(AND(C23&lt;&gt;0,D23&lt;&gt;0),D23/C23-1,"")</f>
        <v/>
      </c>
      <c r="F23" s="291">
        <f>D23*(1+F22)</f>
        <v>0</v>
      </c>
      <c r="G23" s="291">
        <f>F23*(1+G22)</f>
        <v>0</v>
      </c>
      <c r="H23" s="291">
        <f t="shared" ref="H23" si="9">G23*(1+H22)</f>
        <v>0</v>
      </c>
      <c r="I23" s="291">
        <f t="shared" ref="I23" si="10">H23*(1+I22)</f>
        <v>0</v>
      </c>
      <c r="J23" s="291">
        <f t="shared" ref="J23" si="11">I23*(1+J22)</f>
        <v>0</v>
      </c>
      <c r="K23" s="291">
        <f t="shared" ref="K23" si="12">J23*(1+K22)</f>
        <v>0</v>
      </c>
      <c r="L23" s="291">
        <f t="shared" ref="L23" si="13">K23*(1+L22)</f>
        <v>0</v>
      </c>
      <c r="M23" s="291">
        <f t="shared" ref="M23" si="14">L23*(1+M22)</f>
        <v>0</v>
      </c>
      <c r="N23" s="291">
        <f t="shared" ref="N23" si="15">M23*(1+N22)</f>
        <v>0</v>
      </c>
      <c r="O23" s="291">
        <f t="shared" ref="O23" si="16">N23*(1+O22)</f>
        <v>0</v>
      </c>
    </row>
    <row r="24" spans="1:20" ht="16.5" customHeight="1" x14ac:dyDescent="0.2">
      <c r="A24" s="221"/>
      <c r="B24" s="243" t="s">
        <v>155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</row>
    <row r="25" spans="1:20" ht="16.5" customHeight="1" x14ac:dyDescent="0.2">
      <c r="A25" s="244"/>
      <c r="B25" s="198"/>
      <c r="C25" s="122"/>
      <c r="D25" s="122"/>
      <c r="E25" s="128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20" ht="16.5" customHeight="1" x14ac:dyDescent="0.2">
      <c r="A26" s="242">
        <v>35</v>
      </c>
      <c r="B26" s="220" t="s">
        <v>53</v>
      </c>
      <c r="C26" s="136">
        <v>0</v>
      </c>
      <c r="D26" s="136">
        <v>0</v>
      </c>
      <c r="E26" s="119" t="str">
        <f>IF(AND(C26&lt;&gt;0,D26&lt;&gt;0),D26/C26-1,"")</f>
        <v/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</row>
    <row r="27" spans="1:20" ht="16.5" customHeight="1" x14ac:dyDescent="0.2">
      <c r="A27" s="221"/>
      <c r="B27" s="243" t="s">
        <v>155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</row>
    <row r="28" spans="1:20" ht="16.5" customHeight="1" x14ac:dyDescent="0.2">
      <c r="A28" s="244"/>
      <c r="B28" s="198"/>
      <c r="C28" s="122"/>
      <c r="D28" s="122"/>
      <c r="E28" s="128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20" ht="16.5" customHeight="1" x14ac:dyDescent="0.2">
      <c r="A29" s="242">
        <v>36</v>
      </c>
      <c r="B29" s="220" t="s">
        <v>52</v>
      </c>
      <c r="C29" s="136">
        <v>0</v>
      </c>
      <c r="D29" s="136">
        <v>0</v>
      </c>
      <c r="E29" s="119" t="str">
        <f>IF(AND(C29&lt;&gt;0,D29&lt;&gt;0),D29/C29-1,"")</f>
        <v/>
      </c>
      <c r="F29" s="134">
        <f>F31+F32</f>
        <v>0</v>
      </c>
      <c r="G29" s="134">
        <f t="shared" ref="G29:I29" si="17">G31+G32</f>
        <v>0</v>
      </c>
      <c r="H29" s="134">
        <f t="shared" si="17"/>
        <v>0</v>
      </c>
      <c r="I29" s="134">
        <f t="shared" si="17"/>
        <v>0</v>
      </c>
      <c r="J29" s="134">
        <f t="shared" ref="J29:O29" si="18">J31+J32</f>
        <v>0</v>
      </c>
      <c r="K29" s="134">
        <f t="shared" si="18"/>
        <v>0</v>
      </c>
      <c r="L29" s="134">
        <f t="shared" si="18"/>
        <v>0</v>
      </c>
      <c r="M29" s="134">
        <f t="shared" si="18"/>
        <v>0</v>
      </c>
      <c r="N29" s="134">
        <f t="shared" si="18"/>
        <v>0</v>
      </c>
      <c r="O29" s="134">
        <f t="shared" si="18"/>
        <v>0</v>
      </c>
      <c r="R29" s="191"/>
    </row>
    <row r="30" spans="1:20" ht="16.5" customHeight="1" x14ac:dyDescent="0.2">
      <c r="A30" s="251"/>
      <c r="B30" s="205"/>
      <c r="C30" s="122"/>
      <c r="D30" s="129"/>
      <c r="E30" s="130" t="s">
        <v>165</v>
      </c>
      <c r="F30" s="170">
        <v>0.01</v>
      </c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20" ht="16.5" customHeight="1" x14ac:dyDescent="0.2">
      <c r="A31" s="252">
        <v>36</v>
      </c>
      <c r="B31" s="226" t="s">
        <v>159</v>
      </c>
      <c r="C31" s="135">
        <f>C29-C32</f>
        <v>0</v>
      </c>
      <c r="D31" s="135">
        <f>D29-D32</f>
        <v>0</v>
      </c>
      <c r="E31" s="123" t="str">
        <f t="shared" ref="E31:E32" si="19">IF(AND(C31&lt;&gt;0,D31&lt;&gt;0),D31/C31-1,"")</f>
        <v/>
      </c>
      <c r="F31" s="292">
        <f>D31*(1+F30)</f>
        <v>0</v>
      </c>
      <c r="G31" s="292">
        <f>F31*(1+G30)</f>
        <v>0</v>
      </c>
      <c r="H31" s="292">
        <f t="shared" ref="H31:O31" si="20">G31*(1+H30)</f>
        <v>0</v>
      </c>
      <c r="I31" s="292">
        <f t="shared" si="20"/>
        <v>0</v>
      </c>
      <c r="J31" s="292">
        <f t="shared" si="20"/>
        <v>0</v>
      </c>
      <c r="K31" s="292">
        <f t="shared" si="20"/>
        <v>0</v>
      </c>
      <c r="L31" s="292">
        <f t="shared" si="20"/>
        <v>0</v>
      </c>
      <c r="M31" s="292">
        <f t="shared" si="20"/>
        <v>0</v>
      </c>
      <c r="N31" s="292">
        <f t="shared" si="20"/>
        <v>0</v>
      </c>
      <c r="O31" s="292">
        <f t="shared" si="20"/>
        <v>0</v>
      </c>
    </row>
    <row r="32" spans="1:20" ht="16.5" customHeight="1" x14ac:dyDescent="0.2">
      <c r="A32" s="221">
        <v>366</v>
      </c>
      <c r="B32" s="226" t="s">
        <v>158</v>
      </c>
      <c r="C32" s="135">
        <f>Investitionsrechnung!I41</f>
        <v>0</v>
      </c>
      <c r="D32" s="135">
        <f>Investitionsrechnung!J41</f>
        <v>0</v>
      </c>
      <c r="E32" s="123" t="str">
        <f t="shared" si="19"/>
        <v/>
      </c>
      <c r="F32" s="135">
        <f>Investitionsrechnung!K41</f>
        <v>0</v>
      </c>
      <c r="G32" s="135">
        <f>Investitionsrechnung!L41</f>
        <v>0</v>
      </c>
      <c r="H32" s="135">
        <f>Investitionsrechnung!M41</f>
        <v>0</v>
      </c>
      <c r="I32" s="135">
        <f>Investitionsrechnung!N41</f>
        <v>0</v>
      </c>
      <c r="J32" s="135">
        <f>Investitionsrechnung!O41</f>
        <v>0</v>
      </c>
      <c r="K32" s="135">
        <f>Investitionsrechnung!P41</f>
        <v>0</v>
      </c>
      <c r="L32" s="135">
        <f>Investitionsrechnung!Q41</f>
        <v>0</v>
      </c>
      <c r="M32" s="135">
        <f>Investitionsrechnung!R41</f>
        <v>0</v>
      </c>
      <c r="N32" s="135">
        <f>Investitionsrechnung!S41</f>
        <v>0</v>
      </c>
      <c r="O32" s="135">
        <f>Investitionsrechnung!T41</f>
        <v>0</v>
      </c>
      <c r="T32" s="191"/>
    </row>
    <row r="33" spans="1:15" ht="16.5" customHeight="1" x14ac:dyDescent="0.2">
      <c r="A33" s="221"/>
      <c r="B33" s="243" t="s">
        <v>155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</row>
    <row r="34" spans="1:15" ht="16.5" customHeight="1" x14ac:dyDescent="0.2">
      <c r="A34" s="244"/>
      <c r="B34" s="198"/>
      <c r="C34" s="122"/>
      <c r="D34" s="122"/>
      <c r="E34" s="128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 ht="16.5" customHeight="1" x14ac:dyDescent="0.2">
      <c r="A35" s="242">
        <v>37</v>
      </c>
      <c r="B35" s="220" t="s">
        <v>44</v>
      </c>
      <c r="C35" s="136">
        <v>0</v>
      </c>
      <c r="D35" s="136">
        <v>0</v>
      </c>
      <c r="E35" s="119" t="str">
        <f>IF(AND(C35&lt;&gt;0,D35&lt;&gt;0),D35/C35-1,"")</f>
        <v/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</row>
    <row r="36" spans="1:15" ht="16.5" customHeight="1" x14ac:dyDescent="0.2">
      <c r="A36" s="221"/>
      <c r="B36" s="243" t="s">
        <v>155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</row>
    <row r="37" spans="1:15" ht="16.5" customHeight="1" x14ac:dyDescent="0.2">
      <c r="A37" s="244"/>
      <c r="B37" s="198"/>
      <c r="C37" s="122"/>
      <c r="D37" s="122"/>
      <c r="E37" s="128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 ht="16.5" customHeight="1" x14ac:dyDescent="0.2">
      <c r="A38" s="242">
        <v>38</v>
      </c>
      <c r="B38" s="26" t="s">
        <v>38</v>
      </c>
      <c r="C38" s="136">
        <v>0</v>
      </c>
      <c r="D38" s="136">
        <v>0</v>
      </c>
      <c r="E38" s="119" t="str">
        <f t="shared" ref="E38:E39" si="21">IF(AND(C38&lt;&gt;0,D38&lt;&gt;0),D38/C38-1,"")</f>
        <v/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</row>
    <row r="39" spans="1:15" ht="16.5" customHeight="1" x14ac:dyDescent="0.2">
      <c r="A39" s="253">
        <v>3899</v>
      </c>
      <c r="B39" s="254" t="s">
        <v>148</v>
      </c>
      <c r="C39" s="137"/>
      <c r="D39" s="137"/>
      <c r="E39" s="123" t="str">
        <f t="shared" si="21"/>
        <v/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ht="16.5" customHeight="1" x14ac:dyDescent="0.2">
      <c r="A40" s="221"/>
      <c r="B40" s="243" t="s">
        <v>155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</row>
    <row r="41" spans="1:15" ht="16.5" customHeight="1" x14ac:dyDescent="0.2"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</row>
    <row r="42" spans="1:15" ht="16.5" customHeight="1" thickBot="1" x14ac:dyDescent="0.25">
      <c r="A42" s="234"/>
      <c r="B42" s="234" t="s">
        <v>57</v>
      </c>
      <c r="C42" s="255">
        <f>C6+C9+C17+C23+C26+C29+C35+C38</f>
        <v>0</v>
      </c>
      <c r="D42" s="255">
        <f>D6+D9+D17+D23+D26+D29+D35+D38</f>
        <v>0</v>
      </c>
      <c r="E42" s="256" t="str">
        <f>IF(AND(C42&lt;&gt;0,D42&lt;&gt;0),D42/C42-1,"")</f>
        <v/>
      </c>
      <c r="F42" s="255">
        <f t="shared" ref="F42:O42" si="22">F6+F9+F17+F23+F26+F29+F35+F38</f>
        <v>0</v>
      </c>
      <c r="G42" s="255">
        <f t="shared" si="22"/>
        <v>0</v>
      </c>
      <c r="H42" s="255">
        <f t="shared" si="22"/>
        <v>0</v>
      </c>
      <c r="I42" s="255">
        <f t="shared" si="22"/>
        <v>0</v>
      </c>
      <c r="J42" s="255">
        <f t="shared" si="22"/>
        <v>0</v>
      </c>
      <c r="K42" s="255">
        <f t="shared" si="22"/>
        <v>0</v>
      </c>
      <c r="L42" s="255">
        <f t="shared" si="22"/>
        <v>0</v>
      </c>
      <c r="M42" s="255">
        <f t="shared" si="22"/>
        <v>0</v>
      </c>
      <c r="N42" s="255">
        <f t="shared" si="22"/>
        <v>0</v>
      </c>
      <c r="O42" s="255">
        <f t="shared" si="22"/>
        <v>0</v>
      </c>
    </row>
    <row r="43" spans="1:15" ht="16.5" customHeight="1" thickTop="1" x14ac:dyDescent="0.2">
      <c r="A43" s="232"/>
      <c r="C43" s="237"/>
      <c r="D43" s="237"/>
      <c r="E43" s="237"/>
      <c r="F43" s="237"/>
    </row>
    <row r="44" spans="1:15" ht="16.5" customHeight="1" x14ac:dyDescent="0.2">
      <c r="A44" s="232"/>
      <c r="B44" s="232"/>
      <c r="C44" s="237"/>
      <c r="D44" s="237"/>
      <c r="E44" s="237"/>
      <c r="F44" s="237"/>
    </row>
    <row r="45" spans="1:15" ht="16.5" customHeight="1" x14ac:dyDescent="0.2">
      <c r="A45" s="232"/>
      <c r="C45" s="237"/>
      <c r="D45" s="237"/>
      <c r="E45" s="237"/>
      <c r="F45" s="237"/>
    </row>
    <row r="49" spans="1:1" ht="16.5" customHeight="1" x14ac:dyDescent="0.2">
      <c r="A49" s="238"/>
    </row>
    <row r="51" spans="1:1" ht="16.5" customHeight="1" x14ac:dyDescent="0.2">
      <c r="A51" s="239"/>
    </row>
    <row r="52" spans="1:1" ht="16.5" customHeight="1" x14ac:dyDescent="0.2">
      <c r="A52" s="239"/>
    </row>
    <row r="54" spans="1:1" ht="16.5" customHeight="1" x14ac:dyDescent="0.2">
      <c r="A54" s="240"/>
    </row>
  </sheetData>
  <sheetProtection sheet="1" objects="1" scenarios="1"/>
  <mergeCells count="8">
    <mergeCell ref="C27:O27"/>
    <mergeCell ref="C33:O33"/>
    <mergeCell ref="C36:O36"/>
    <mergeCell ref="C40:O40"/>
    <mergeCell ref="C7:O7"/>
    <mergeCell ref="C15:O15"/>
    <mergeCell ref="C24:O24"/>
    <mergeCell ref="C20:O20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1:D31 C17:D17 F17:I17 F29:I29 F6:I6 F11:I11 F31:I32 F9:I9 F23:O23 J11:O11 J6:O6 J31:O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T58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8" ht="16.5" customHeight="1" x14ac:dyDescent="0.2">
      <c r="A4" s="184" t="s">
        <v>143</v>
      </c>
      <c r="B4" s="214" t="s">
        <v>144</v>
      </c>
      <c r="C4" s="97" t="str">
        <f>"Budget " &amp; F4-1</f>
        <v>Budget 2024</v>
      </c>
      <c r="D4" s="97" t="str">
        <f>"Prognose " &amp; F4-1</f>
        <v>Prognose 2024</v>
      </c>
      <c r="E4" s="97" t="s">
        <v>152</v>
      </c>
      <c r="F4" s="98">
        <f>Ausgangslage!B13</f>
        <v>2025</v>
      </c>
      <c r="G4" s="98">
        <f t="shared" ref="G4:H4" si="0">F4+1</f>
        <v>2026</v>
      </c>
      <c r="H4" s="98">
        <f t="shared" si="0"/>
        <v>2027</v>
      </c>
      <c r="I4" s="98">
        <f t="shared" ref="I4:O4" si="1">H4+1</f>
        <v>2028</v>
      </c>
      <c r="J4" s="98">
        <f t="shared" si="1"/>
        <v>2029</v>
      </c>
      <c r="K4" s="98">
        <f t="shared" si="1"/>
        <v>2030</v>
      </c>
      <c r="L4" s="98">
        <f t="shared" si="1"/>
        <v>2031</v>
      </c>
      <c r="M4" s="98">
        <f t="shared" si="1"/>
        <v>2032</v>
      </c>
      <c r="N4" s="98">
        <f t="shared" si="1"/>
        <v>2033</v>
      </c>
      <c r="O4" s="98">
        <f t="shared" si="1"/>
        <v>2034</v>
      </c>
    </row>
    <row r="5" spans="1:18" ht="16.5" customHeight="1" x14ac:dyDescent="0.2">
      <c r="A5" s="215">
        <v>40</v>
      </c>
      <c r="B5" s="216" t="s">
        <v>50</v>
      </c>
      <c r="C5" s="217"/>
      <c r="D5" s="217"/>
      <c r="E5" s="217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8" ht="16.5" customHeight="1" x14ac:dyDescent="0.2">
      <c r="A6" s="218"/>
      <c r="B6" s="218"/>
      <c r="C6" s="219"/>
      <c r="D6" s="219"/>
      <c r="E6" s="219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8" ht="16.5" customHeight="1" x14ac:dyDescent="0.2">
      <c r="A7" s="195"/>
      <c r="B7" s="195"/>
      <c r="C7" s="120"/>
      <c r="D7" s="126"/>
      <c r="E7" s="127" t="s">
        <v>166</v>
      </c>
      <c r="F7" s="170">
        <v>0.01</v>
      </c>
      <c r="G7" s="170"/>
      <c r="H7" s="170"/>
      <c r="I7" s="170"/>
      <c r="J7" s="170"/>
      <c r="K7" s="170"/>
      <c r="L7" s="170"/>
      <c r="M7" s="170"/>
      <c r="N7" s="170"/>
      <c r="O7" s="170"/>
    </row>
    <row r="8" spans="1:18" ht="16.5" customHeight="1" x14ac:dyDescent="0.2">
      <c r="A8" s="203">
        <v>41</v>
      </c>
      <c r="B8" s="220" t="s">
        <v>49</v>
      </c>
      <c r="C8" s="136">
        <v>0</v>
      </c>
      <c r="D8" s="136">
        <v>0</v>
      </c>
      <c r="E8" s="119" t="str">
        <f>IF(AND(C8&lt;&gt;0,D8&lt;&gt;0),D8/C8-1,"")</f>
        <v/>
      </c>
      <c r="F8" s="293">
        <f>D8*F7+D8</f>
        <v>0</v>
      </c>
      <c r="G8" s="293">
        <f t="shared" ref="G8:O8" si="2">F8*G7+F8</f>
        <v>0</v>
      </c>
      <c r="H8" s="293">
        <f t="shared" si="2"/>
        <v>0</v>
      </c>
      <c r="I8" s="293">
        <f t="shared" si="2"/>
        <v>0</v>
      </c>
      <c r="J8" s="293">
        <f t="shared" si="2"/>
        <v>0</v>
      </c>
      <c r="K8" s="293">
        <f t="shared" si="2"/>
        <v>0</v>
      </c>
      <c r="L8" s="293">
        <f t="shared" si="2"/>
        <v>0</v>
      </c>
      <c r="M8" s="293">
        <f t="shared" si="2"/>
        <v>0</v>
      </c>
      <c r="N8" s="293">
        <f t="shared" si="2"/>
        <v>0</v>
      </c>
      <c r="O8" s="293">
        <f t="shared" si="2"/>
        <v>0</v>
      </c>
    </row>
    <row r="9" spans="1:18" ht="16.5" customHeight="1" x14ac:dyDescent="0.2">
      <c r="A9" s="221"/>
      <c r="B9" s="222" t="s">
        <v>155</v>
      </c>
      <c r="C9" s="303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5"/>
    </row>
    <row r="10" spans="1:18" ht="16.5" customHeight="1" x14ac:dyDescent="0.2">
      <c r="A10" s="195"/>
      <c r="B10" s="198"/>
      <c r="C10" s="223"/>
      <c r="D10" s="223"/>
      <c r="E10" s="223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18" ht="16.5" customHeight="1" x14ac:dyDescent="0.2">
      <c r="A11" s="203">
        <v>42</v>
      </c>
      <c r="B11" s="220" t="s">
        <v>48</v>
      </c>
      <c r="C11" s="136">
        <v>0</v>
      </c>
      <c r="D11" s="136">
        <v>0</v>
      </c>
      <c r="E11" s="119" t="str">
        <f>IF(AND(C11&lt;&gt;0,D11&lt;&gt;0),D11/C11-1,"")</f>
        <v/>
      </c>
      <c r="F11" s="138">
        <f t="shared" ref="F11:O11" si="3">F13+F18+F19</f>
        <v>0</v>
      </c>
      <c r="G11" s="138">
        <f t="shared" si="3"/>
        <v>0</v>
      </c>
      <c r="H11" s="138">
        <f t="shared" si="3"/>
        <v>0</v>
      </c>
      <c r="I11" s="138">
        <f t="shared" si="3"/>
        <v>0</v>
      </c>
      <c r="J11" s="138">
        <f t="shared" si="3"/>
        <v>0</v>
      </c>
      <c r="K11" s="138">
        <f t="shared" si="3"/>
        <v>0</v>
      </c>
      <c r="L11" s="138">
        <f t="shared" si="3"/>
        <v>0</v>
      </c>
      <c r="M11" s="138">
        <f t="shared" si="3"/>
        <v>0</v>
      </c>
      <c r="N11" s="138">
        <f t="shared" si="3"/>
        <v>0</v>
      </c>
      <c r="O11" s="138">
        <f t="shared" si="3"/>
        <v>0</v>
      </c>
    </row>
    <row r="12" spans="1:18" ht="16.5" customHeight="1" x14ac:dyDescent="0.2">
      <c r="A12" s="224"/>
      <c r="B12" s="205"/>
      <c r="C12" s="122"/>
      <c r="D12" s="129"/>
      <c r="E12" s="132" t="s">
        <v>167</v>
      </c>
      <c r="F12" s="170">
        <v>0.01</v>
      </c>
      <c r="G12" s="170"/>
      <c r="H12" s="170"/>
      <c r="I12" s="170"/>
      <c r="J12" s="170"/>
      <c r="K12" s="170"/>
      <c r="L12" s="170"/>
      <c r="M12" s="170"/>
      <c r="N12" s="170"/>
      <c r="O12" s="170"/>
      <c r="R12" s="191"/>
    </row>
    <row r="13" spans="1:18" ht="16.5" customHeight="1" x14ac:dyDescent="0.2">
      <c r="A13" s="225"/>
      <c r="B13" s="226" t="s">
        <v>157</v>
      </c>
      <c r="C13" s="135">
        <f>C11-C18-C19</f>
        <v>0</v>
      </c>
      <c r="D13" s="135">
        <f>D11-D18-D19</f>
        <v>0</v>
      </c>
      <c r="E13" s="123" t="str">
        <f t="shared" ref="E13:E19" si="4">IF(AND(C13&lt;&gt;0,D13&lt;&gt;0),D13/C13-1,"")</f>
        <v/>
      </c>
      <c r="F13" s="294">
        <f>D13*F12+D13</f>
        <v>0</v>
      </c>
      <c r="G13" s="294">
        <f t="shared" ref="G13:O13" si="5">F13*G12+F13</f>
        <v>0</v>
      </c>
      <c r="H13" s="294">
        <f t="shared" si="5"/>
        <v>0</v>
      </c>
      <c r="I13" s="294">
        <f t="shared" si="5"/>
        <v>0</v>
      </c>
      <c r="J13" s="294">
        <f t="shared" si="5"/>
        <v>0</v>
      </c>
      <c r="K13" s="294">
        <f t="shared" si="5"/>
        <v>0</v>
      </c>
      <c r="L13" s="294">
        <f t="shared" si="5"/>
        <v>0</v>
      </c>
      <c r="M13" s="294">
        <f t="shared" si="5"/>
        <v>0</v>
      </c>
      <c r="N13" s="294">
        <f t="shared" si="5"/>
        <v>0</v>
      </c>
      <c r="O13" s="294">
        <f t="shared" si="5"/>
        <v>0</v>
      </c>
    </row>
    <row r="14" spans="1:18" ht="16.5" customHeight="1" x14ac:dyDescent="0.2">
      <c r="A14" s="227" t="s">
        <v>69</v>
      </c>
      <c r="B14" s="226" t="s">
        <v>68</v>
      </c>
      <c r="C14" s="175"/>
      <c r="D14" s="175"/>
      <c r="E14" s="123" t="str">
        <f t="shared" si="4"/>
        <v/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8" ht="16.5" customHeight="1" x14ac:dyDescent="0.2">
      <c r="A15" s="227" t="s">
        <v>71</v>
      </c>
      <c r="B15" s="226" t="s">
        <v>70</v>
      </c>
      <c r="C15" s="177"/>
      <c r="D15" s="177"/>
      <c r="E15" s="123" t="str">
        <f t="shared" si="4"/>
        <v/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8" ht="16.5" customHeight="1" x14ac:dyDescent="0.2">
      <c r="A16" s="227" t="s">
        <v>73</v>
      </c>
      <c r="B16" s="226" t="s">
        <v>72</v>
      </c>
      <c r="C16" s="175"/>
      <c r="D16" s="175"/>
      <c r="E16" s="123" t="str">
        <f t="shared" si="4"/>
        <v/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8" ht="16.5" customHeight="1" x14ac:dyDescent="0.2">
      <c r="A17" s="227" t="s">
        <v>75</v>
      </c>
      <c r="B17" s="226" t="s">
        <v>74</v>
      </c>
      <c r="C17" s="177"/>
      <c r="D17" s="177"/>
      <c r="E17" s="123" t="str">
        <f t="shared" si="4"/>
        <v/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8" ht="16.5" customHeight="1" x14ac:dyDescent="0.2">
      <c r="A18" s="227" t="s">
        <v>81</v>
      </c>
      <c r="B18" s="226" t="s">
        <v>80</v>
      </c>
      <c r="C18" s="139">
        <f t="shared" ref="C18:D18" si="6">C14*C15</f>
        <v>0</v>
      </c>
      <c r="D18" s="139">
        <f t="shared" si="6"/>
        <v>0</v>
      </c>
      <c r="E18" s="123" t="str">
        <f t="shared" si="4"/>
        <v/>
      </c>
      <c r="F18" s="139">
        <f t="shared" ref="F18:O18" si="7">F14*F15</f>
        <v>0</v>
      </c>
      <c r="G18" s="139">
        <f t="shared" si="7"/>
        <v>0</v>
      </c>
      <c r="H18" s="139">
        <f t="shared" si="7"/>
        <v>0</v>
      </c>
      <c r="I18" s="139">
        <f t="shared" si="7"/>
        <v>0</v>
      </c>
      <c r="J18" s="139">
        <f t="shared" si="7"/>
        <v>0</v>
      </c>
      <c r="K18" s="139">
        <f t="shared" si="7"/>
        <v>0</v>
      </c>
      <c r="L18" s="139">
        <f t="shared" si="7"/>
        <v>0</v>
      </c>
      <c r="M18" s="139">
        <f t="shared" si="7"/>
        <v>0</v>
      </c>
      <c r="N18" s="139">
        <f t="shared" si="7"/>
        <v>0</v>
      </c>
      <c r="O18" s="139">
        <f t="shared" si="7"/>
        <v>0</v>
      </c>
    </row>
    <row r="19" spans="1:18" ht="16.5" customHeight="1" x14ac:dyDescent="0.2">
      <c r="A19" s="227" t="s">
        <v>83</v>
      </c>
      <c r="B19" s="226" t="s">
        <v>82</v>
      </c>
      <c r="C19" s="139">
        <f t="shared" ref="C19:D19" si="8">C16*C17</f>
        <v>0</v>
      </c>
      <c r="D19" s="139">
        <f t="shared" si="8"/>
        <v>0</v>
      </c>
      <c r="E19" s="123" t="str">
        <f t="shared" si="4"/>
        <v/>
      </c>
      <c r="F19" s="139">
        <f t="shared" ref="F19:O19" si="9">F16*F17</f>
        <v>0</v>
      </c>
      <c r="G19" s="139">
        <f t="shared" si="9"/>
        <v>0</v>
      </c>
      <c r="H19" s="139">
        <f t="shared" si="9"/>
        <v>0</v>
      </c>
      <c r="I19" s="139">
        <f t="shared" si="9"/>
        <v>0</v>
      </c>
      <c r="J19" s="139">
        <f t="shared" si="9"/>
        <v>0</v>
      </c>
      <c r="K19" s="139">
        <f t="shared" si="9"/>
        <v>0</v>
      </c>
      <c r="L19" s="139">
        <f t="shared" si="9"/>
        <v>0</v>
      </c>
      <c r="M19" s="139">
        <f t="shared" si="9"/>
        <v>0</v>
      </c>
      <c r="N19" s="139">
        <f t="shared" si="9"/>
        <v>0</v>
      </c>
      <c r="O19" s="139">
        <f t="shared" si="9"/>
        <v>0</v>
      </c>
    </row>
    <row r="20" spans="1:18" ht="16.5" customHeight="1" x14ac:dyDescent="0.2">
      <c r="A20" s="221"/>
      <c r="B20" s="222" t="s">
        <v>155</v>
      </c>
      <c r="C20" s="303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5"/>
    </row>
    <row r="21" spans="1:18" ht="16.5" customHeight="1" x14ac:dyDescent="0.2">
      <c r="A21" s="195"/>
      <c r="B21" s="198"/>
      <c r="C21" s="223"/>
      <c r="D21" s="223"/>
      <c r="E21" s="223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8" ht="16.5" customHeight="1" x14ac:dyDescent="0.2">
      <c r="A22" s="203">
        <v>43</v>
      </c>
      <c r="B22" s="220" t="s">
        <v>47</v>
      </c>
      <c r="C22" s="136">
        <v>0</v>
      </c>
      <c r="D22" s="136">
        <v>0</v>
      </c>
      <c r="E22" s="119" t="str">
        <f>IF(AND(C22&lt;&gt;0,D22&lt;&gt;0),D22/C22-1,"")</f>
        <v/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8" ht="16.5" customHeight="1" x14ac:dyDescent="0.2">
      <c r="A23" s="221"/>
      <c r="B23" s="222" t="s">
        <v>155</v>
      </c>
      <c r="C23" s="303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5"/>
    </row>
    <row r="24" spans="1:18" ht="16.5" customHeight="1" x14ac:dyDescent="0.2">
      <c r="A24" s="195"/>
      <c r="B24" s="198"/>
      <c r="C24" s="223"/>
      <c r="D24" s="223"/>
      <c r="E24" s="223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8" ht="16.5" customHeight="1" x14ac:dyDescent="0.2">
      <c r="A25" s="203">
        <v>44</v>
      </c>
      <c r="B25" s="220" t="s">
        <v>41</v>
      </c>
      <c r="C25" s="136">
        <v>0</v>
      </c>
      <c r="D25" s="136">
        <v>0</v>
      </c>
      <c r="E25" s="119" t="str">
        <f>IF(AND(C25&lt;&gt;0,D25&lt;&gt;0),D25/C25-1,"")</f>
        <v/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</row>
    <row r="26" spans="1:18" ht="16.5" customHeight="1" x14ac:dyDescent="0.2">
      <c r="A26" s="221"/>
      <c r="B26" s="222" t="s">
        <v>155</v>
      </c>
      <c r="C26" s="303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5"/>
    </row>
    <row r="27" spans="1:18" ht="16.5" customHeight="1" x14ac:dyDescent="0.2">
      <c r="A27" s="195"/>
      <c r="B27" s="198"/>
      <c r="C27" s="223"/>
      <c r="D27" s="223"/>
      <c r="E27" s="223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8" ht="16.5" customHeight="1" x14ac:dyDescent="0.2">
      <c r="A28" s="203">
        <v>45</v>
      </c>
      <c r="B28" s="220" t="s">
        <v>145</v>
      </c>
      <c r="C28" s="136">
        <v>0</v>
      </c>
      <c r="D28" s="136">
        <v>0</v>
      </c>
      <c r="E28" s="119" t="str">
        <f>IF(AND(C28&lt;&gt;0,D28&lt;&gt;0),D28/C28-1,"")</f>
        <v/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</row>
    <row r="29" spans="1:18" ht="16.5" customHeight="1" x14ac:dyDescent="0.2">
      <c r="A29" s="221"/>
      <c r="B29" s="222" t="s">
        <v>155</v>
      </c>
      <c r="C29" s="303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5"/>
    </row>
    <row r="30" spans="1:18" ht="16.5" customHeight="1" x14ac:dyDescent="0.2">
      <c r="A30" s="195"/>
      <c r="B30" s="198"/>
      <c r="C30" s="223"/>
      <c r="D30" s="223"/>
      <c r="E30" s="223"/>
      <c r="F30" s="131"/>
      <c r="G30" s="131"/>
      <c r="H30" s="131"/>
      <c r="I30" s="131"/>
      <c r="J30" s="131"/>
      <c r="K30" s="131"/>
      <c r="L30" s="131"/>
      <c r="M30" s="131"/>
      <c r="N30" s="131"/>
      <c r="O30" s="131"/>
    </row>
    <row r="31" spans="1:18" ht="16.5" customHeight="1" x14ac:dyDescent="0.2">
      <c r="A31" s="228">
        <v>46</v>
      </c>
      <c r="B31" s="229" t="s">
        <v>45</v>
      </c>
      <c r="C31" s="136">
        <v>0</v>
      </c>
      <c r="D31" s="136">
        <v>0</v>
      </c>
      <c r="E31" s="119" t="str">
        <f>IF(AND(C31&lt;&gt;0,D31&lt;&gt;0),D31/C31-1,"")</f>
        <v/>
      </c>
      <c r="F31" s="138">
        <f t="shared" ref="F31:O31" si="10">F33+F34+F37</f>
        <v>0</v>
      </c>
      <c r="G31" s="138">
        <f t="shared" si="10"/>
        <v>0</v>
      </c>
      <c r="H31" s="138">
        <f t="shared" si="10"/>
        <v>0</v>
      </c>
      <c r="I31" s="138">
        <f t="shared" si="10"/>
        <v>0</v>
      </c>
      <c r="J31" s="138">
        <f t="shared" si="10"/>
        <v>0</v>
      </c>
      <c r="K31" s="138">
        <f t="shared" si="10"/>
        <v>0</v>
      </c>
      <c r="L31" s="138">
        <f t="shared" si="10"/>
        <v>0</v>
      </c>
      <c r="M31" s="138">
        <f t="shared" si="10"/>
        <v>0</v>
      </c>
      <c r="N31" s="138">
        <f t="shared" si="10"/>
        <v>0</v>
      </c>
      <c r="O31" s="138">
        <f t="shared" si="10"/>
        <v>0</v>
      </c>
      <c r="R31" s="191"/>
    </row>
    <row r="32" spans="1:18" ht="16.5" customHeight="1" x14ac:dyDescent="0.2">
      <c r="A32" s="224"/>
      <c r="B32" s="205"/>
      <c r="C32" s="122"/>
      <c r="D32" s="129"/>
      <c r="E32" s="132" t="s">
        <v>168</v>
      </c>
      <c r="F32" s="170">
        <v>0.01</v>
      </c>
      <c r="G32" s="170"/>
      <c r="H32" s="170"/>
      <c r="I32" s="170"/>
      <c r="J32" s="170"/>
      <c r="K32" s="170"/>
      <c r="L32" s="170"/>
      <c r="M32" s="170"/>
      <c r="N32" s="170"/>
      <c r="O32" s="170"/>
    </row>
    <row r="33" spans="1:20" ht="16.5" customHeight="1" x14ac:dyDescent="0.2">
      <c r="A33" s="225"/>
      <c r="B33" s="230" t="s">
        <v>198</v>
      </c>
      <c r="C33" s="135">
        <f>C31-C34-C37</f>
        <v>0</v>
      </c>
      <c r="D33" s="135">
        <f>D31-D34-D37</f>
        <v>0</v>
      </c>
      <c r="E33" s="123" t="str">
        <f t="shared" ref="E33:E37" si="11">IF(AND(C33&lt;&gt;0,D33&lt;&gt;0),D33/C33-1,"")</f>
        <v/>
      </c>
      <c r="F33" s="294">
        <f>D33*F32+D33</f>
        <v>0</v>
      </c>
      <c r="G33" s="294">
        <f t="shared" ref="G33:O33" si="12">F33*G32+F33</f>
        <v>0</v>
      </c>
      <c r="H33" s="294">
        <f t="shared" si="12"/>
        <v>0</v>
      </c>
      <c r="I33" s="294">
        <f t="shared" si="12"/>
        <v>0</v>
      </c>
      <c r="J33" s="294">
        <f t="shared" si="12"/>
        <v>0</v>
      </c>
      <c r="K33" s="294">
        <f t="shared" si="12"/>
        <v>0</v>
      </c>
      <c r="L33" s="294">
        <f t="shared" si="12"/>
        <v>0</v>
      </c>
      <c r="M33" s="294">
        <f t="shared" si="12"/>
        <v>0</v>
      </c>
      <c r="N33" s="294">
        <f t="shared" si="12"/>
        <v>0</v>
      </c>
      <c r="O33" s="294">
        <f t="shared" si="12"/>
        <v>0</v>
      </c>
    </row>
    <row r="34" spans="1:20" ht="16.5" customHeight="1" x14ac:dyDescent="0.2">
      <c r="A34" s="225">
        <v>466</v>
      </c>
      <c r="B34" s="230" t="s">
        <v>147</v>
      </c>
      <c r="C34" s="139">
        <f>Investitionsrechnung!I43</f>
        <v>0</v>
      </c>
      <c r="D34" s="139">
        <f>Investitionsrechnung!J43</f>
        <v>0</v>
      </c>
      <c r="E34" s="123" t="str">
        <f t="shared" si="11"/>
        <v/>
      </c>
      <c r="F34" s="139">
        <f>Investitionsrechnung!K43</f>
        <v>0</v>
      </c>
      <c r="G34" s="139">
        <f>Investitionsrechnung!L43</f>
        <v>0</v>
      </c>
      <c r="H34" s="139">
        <f>Investitionsrechnung!M43</f>
        <v>0</v>
      </c>
      <c r="I34" s="139">
        <f>Investitionsrechnung!N43</f>
        <v>0</v>
      </c>
      <c r="J34" s="139">
        <f>Investitionsrechnung!O43</f>
        <v>0</v>
      </c>
      <c r="K34" s="139">
        <f>Investitionsrechnung!P43</f>
        <v>0</v>
      </c>
      <c r="L34" s="139">
        <f>Investitionsrechnung!Q43</f>
        <v>0</v>
      </c>
      <c r="M34" s="139">
        <f>Investitionsrechnung!R43</f>
        <v>0</v>
      </c>
      <c r="N34" s="139">
        <f>Investitionsrechnung!S43</f>
        <v>0</v>
      </c>
      <c r="O34" s="139">
        <f>Investitionsrechnung!T43</f>
        <v>0</v>
      </c>
      <c r="T34" s="191"/>
    </row>
    <row r="35" spans="1:20" ht="16.5" customHeight="1" x14ac:dyDescent="0.2">
      <c r="A35" s="227" t="s">
        <v>76</v>
      </c>
      <c r="B35" s="226" t="s">
        <v>78</v>
      </c>
      <c r="C35" s="175"/>
      <c r="D35" s="175"/>
      <c r="E35" s="123" t="str">
        <f t="shared" si="11"/>
        <v/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20" ht="16.5" customHeight="1" x14ac:dyDescent="0.2">
      <c r="A36" s="227" t="s">
        <v>77</v>
      </c>
      <c r="B36" s="226" t="s">
        <v>79</v>
      </c>
      <c r="C36" s="178"/>
      <c r="D36" s="178"/>
      <c r="E36" s="123" t="str">
        <f t="shared" si="11"/>
        <v/>
      </c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20" ht="16.5" customHeight="1" x14ac:dyDescent="0.2">
      <c r="A37" s="227" t="s">
        <v>141</v>
      </c>
      <c r="B37" s="226" t="s">
        <v>84</v>
      </c>
      <c r="C37" s="139">
        <f>C35*C36</f>
        <v>0</v>
      </c>
      <c r="D37" s="139">
        <f>D35*D36</f>
        <v>0</v>
      </c>
      <c r="E37" s="123" t="str">
        <f t="shared" si="11"/>
        <v/>
      </c>
      <c r="F37" s="139">
        <f t="shared" ref="F37:O37" si="13">F35*F36</f>
        <v>0</v>
      </c>
      <c r="G37" s="139">
        <f t="shared" si="13"/>
        <v>0</v>
      </c>
      <c r="H37" s="139">
        <f t="shared" si="13"/>
        <v>0</v>
      </c>
      <c r="I37" s="139">
        <f t="shared" si="13"/>
        <v>0</v>
      </c>
      <c r="J37" s="139">
        <f t="shared" si="13"/>
        <v>0</v>
      </c>
      <c r="K37" s="139">
        <f t="shared" si="13"/>
        <v>0</v>
      </c>
      <c r="L37" s="139">
        <f t="shared" si="13"/>
        <v>0</v>
      </c>
      <c r="M37" s="139">
        <f t="shared" si="13"/>
        <v>0</v>
      </c>
      <c r="N37" s="139">
        <f t="shared" si="13"/>
        <v>0</v>
      </c>
      <c r="O37" s="139">
        <f t="shared" si="13"/>
        <v>0</v>
      </c>
    </row>
    <row r="38" spans="1:20" ht="16.5" customHeight="1" x14ac:dyDescent="0.2">
      <c r="A38" s="221"/>
      <c r="B38" s="222" t="s">
        <v>155</v>
      </c>
      <c r="C38" s="303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5"/>
    </row>
    <row r="39" spans="1:20" ht="16.5" customHeight="1" x14ac:dyDescent="0.2">
      <c r="A39" s="195"/>
      <c r="B39" s="198"/>
      <c r="C39" s="223"/>
      <c r="D39" s="223"/>
      <c r="E39" s="223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20" ht="16.5" customHeight="1" x14ac:dyDescent="0.2">
      <c r="A40" s="203">
        <v>47</v>
      </c>
      <c r="B40" s="220" t="s">
        <v>44</v>
      </c>
      <c r="C40" s="136">
        <v>0</v>
      </c>
      <c r="D40" s="136">
        <v>0</v>
      </c>
      <c r="E40" s="119" t="str">
        <f>IF(AND(C40&lt;&gt;0,D40&lt;&gt;0),D40/C40-1,"")</f>
        <v/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</row>
    <row r="41" spans="1:20" ht="16.5" customHeight="1" x14ac:dyDescent="0.2">
      <c r="A41" s="221"/>
      <c r="B41" s="222" t="s">
        <v>155</v>
      </c>
      <c r="C41" s="303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5"/>
    </row>
    <row r="42" spans="1:20" ht="16.5" customHeight="1" x14ac:dyDescent="0.2">
      <c r="A42" s="195"/>
      <c r="B42" s="198"/>
      <c r="C42" s="223"/>
      <c r="D42" s="223"/>
      <c r="E42" s="223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20" ht="16.5" customHeight="1" x14ac:dyDescent="0.2">
      <c r="A43" s="231">
        <v>48</v>
      </c>
      <c r="B43" s="26" t="s">
        <v>37</v>
      </c>
      <c r="C43" s="136">
        <v>0</v>
      </c>
      <c r="D43" s="136">
        <v>0</v>
      </c>
      <c r="E43" s="119" t="str">
        <f>IF(AND(C43&lt;&gt;0,D43&lt;&gt;0),D43/C43-1,"")</f>
        <v/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</row>
    <row r="44" spans="1:20" ht="16.5" customHeight="1" x14ac:dyDescent="0.2">
      <c r="A44" s="221"/>
      <c r="B44" s="222" t="s">
        <v>155</v>
      </c>
      <c r="C44" s="303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5"/>
    </row>
    <row r="45" spans="1:20" ht="16.5" customHeight="1" x14ac:dyDescent="0.2">
      <c r="A45" s="232"/>
      <c r="B45" s="232"/>
      <c r="F45" s="233"/>
      <c r="G45" s="212"/>
      <c r="H45" s="212"/>
      <c r="I45" s="212"/>
      <c r="J45" s="212"/>
      <c r="K45" s="212"/>
      <c r="L45" s="212"/>
      <c r="M45" s="212"/>
      <c r="N45" s="212"/>
      <c r="O45" s="212"/>
    </row>
    <row r="46" spans="1:20" ht="16.5" customHeight="1" thickBot="1" x14ac:dyDescent="0.25">
      <c r="A46" s="234"/>
      <c r="B46" s="234" t="s">
        <v>51</v>
      </c>
      <c r="C46" s="235">
        <f>C8+C11+C22+C25+C28+C31+C40+C43</f>
        <v>0</v>
      </c>
      <c r="D46" s="235">
        <f>D8+D11+D22+D25+D28+D31+D40+D43</f>
        <v>0</v>
      </c>
      <c r="E46" s="236" t="str">
        <f>IF(AND(C46&lt;&gt;0,D46&lt;&gt;0),D46/C46-1,"")</f>
        <v/>
      </c>
      <c r="F46" s="235">
        <f>F8+F11+F22+F25+F28+F31+F40+F43</f>
        <v>0</v>
      </c>
      <c r="G46" s="235">
        <f t="shared" ref="G46:O46" si="14">G8+G11+G22+G25+G28+G31+G40+G43</f>
        <v>0</v>
      </c>
      <c r="H46" s="235">
        <f t="shared" si="14"/>
        <v>0</v>
      </c>
      <c r="I46" s="235">
        <f t="shared" si="14"/>
        <v>0</v>
      </c>
      <c r="J46" s="235">
        <f t="shared" si="14"/>
        <v>0</v>
      </c>
      <c r="K46" s="235">
        <f t="shared" si="14"/>
        <v>0</v>
      </c>
      <c r="L46" s="235">
        <f t="shared" si="14"/>
        <v>0</v>
      </c>
      <c r="M46" s="235">
        <f t="shared" si="14"/>
        <v>0</v>
      </c>
      <c r="N46" s="235">
        <f t="shared" si="14"/>
        <v>0</v>
      </c>
      <c r="O46" s="235">
        <f t="shared" si="14"/>
        <v>0</v>
      </c>
    </row>
    <row r="47" spans="1:20" ht="16.5" customHeight="1" thickTop="1" x14ac:dyDescent="0.2">
      <c r="A47" s="232"/>
      <c r="B47" s="232"/>
      <c r="F47" s="237"/>
    </row>
    <row r="48" spans="1:20" ht="16.5" customHeight="1" x14ac:dyDescent="0.2">
      <c r="A48" s="232"/>
      <c r="B48" s="232"/>
      <c r="F48" s="237"/>
    </row>
    <row r="49" spans="1:6" ht="16.5" customHeight="1" x14ac:dyDescent="0.2">
      <c r="A49" s="232"/>
      <c r="F49" s="237"/>
    </row>
    <row r="53" spans="1:6" ht="16.5" customHeight="1" x14ac:dyDescent="0.2">
      <c r="A53" s="238"/>
    </row>
    <row r="55" spans="1:6" ht="16.5" customHeight="1" x14ac:dyDescent="0.2">
      <c r="A55" s="239"/>
    </row>
    <row r="56" spans="1:6" ht="16.5" customHeight="1" x14ac:dyDescent="0.2">
      <c r="A56" s="239"/>
    </row>
    <row r="58" spans="1:6" ht="16.5" customHeight="1" x14ac:dyDescent="0.2">
      <c r="A58" s="240"/>
    </row>
  </sheetData>
  <sheetProtection sheet="1" objects="1" scenarios="1"/>
  <mergeCells count="8">
    <mergeCell ref="C38:O38"/>
    <mergeCell ref="C41:O41"/>
    <mergeCell ref="C44:O44"/>
    <mergeCell ref="C23:O23"/>
    <mergeCell ref="C9:O9"/>
    <mergeCell ref="C20:O20"/>
    <mergeCell ref="C26:O26"/>
    <mergeCell ref="C29:O29"/>
  </mergeCells>
  <pageMargins left="0.7" right="0.7" top="0.78740157499999996" bottom="0.78740157499999996" header="0.3" footer="0.3"/>
  <ignoredErrors>
    <ignoredError sqref="E18:E19 E37 E46" formula="1"/>
    <ignoredError sqref="C13:D13 F13:I13 F8:I8 F33:I34 F11:I11 J33:O33 J13:O13 J8:O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V48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4" spans="1:22" ht="16.5" customHeight="1" x14ac:dyDescent="0.2">
      <c r="A4" s="288" t="s">
        <v>218</v>
      </c>
      <c r="B4" s="288" t="s">
        <v>214</v>
      </c>
      <c r="C4" s="180" t="s">
        <v>65</v>
      </c>
      <c r="D4" s="181" t="s">
        <v>219</v>
      </c>
      <c r="E4" s="181" t="s">
        <v>138</v>
      </c>
      <c r="F4" s="181" t="s">
        <v>212</v>
      </c>
      <c r="G4" s="181" t="s">
        <v>149</v>
      </c>
      <c r="H4" s="181" t="s">
        <v>140</v>
      </c>
      <c r="I4" s="284"/>
      <c r="J4" s="284"/>
      <c r="K4" s="287" t="s">
        <v>215</v>
      </c>
      <c r="L4" s="287"/>
      <c r="M4" s="287"/>
      <c r="N4" s="287"/>
      <c r="O4" s="287"/>
      <c r="P4" s="287"/>
      <c r="Q4" s="287"/>
      <c r="R4" s="287"/>
      <c r="S4" s="287"/>
      <c r="T4" s="287"/>
    </row>
    <row r="5" spans="1:22" ht="16.5" customHeight="1" x14ac:dyDescent="0.2">
      <c r="A5" s="290" t="s">
        <v>169</v>
      </c>
      <c r="B5" s="290"/>
      <c r="C5" s="182" t="s">
        <v>66</v>
      </c>
      <c r="D5" s="183"/>
      <c r="E5" s="183" t="s">
        <v>63</v>
      </c>
      <c r="F5" s="183" t="s">
        <v>213</v>
      </c>
      <c r="G5" s="183" t="s">
        <v>115</v>
      </c>
      <c r="H5" s="183" t="s">
        <v>139</v>
      </c>
      <c r="I5" s="285"/>
      <c r="J5" s="285"/>
      <c r="K5" s="287" t="s">
        <v>216</v>
      </c>
      <c r="L5" s="287"/>
      <c r="M5" s="287"/>
      <c r="N5" s="287"/>
      <c r="O5" s="287"/>
      <c r="P5" s="287"/>
      <c r="Q5" s="287"/>
      <c r="R5" s="287"/>
      <c r="S5" s="287"/>
      <c r="T5" s="287"/>
    </row>
    <row r="6" spans="1:22" ht="16.5" customHeight="1" x14ac:dyDescent="0.2">
      <c r="A6" s="289" t="s">
        <v>217</v>
      </c>
      <c r="B6" s="289"/>
      <c r="C6" s="185" t="s">
        <v>67</v>
      </c>
      <c r="D6" s="295" t="s">
        <v>207</v>
      </c>
      <c r="E6" s="186"/>
      <c r="F6" s="186"/>
      <c r="G6" s="187" t="s">
        <v>199</v>
      </c>
      <c r="H6" s="186"/>
      <c r="I6" s="286" t="str">
        <f>"Budget " &amp; K6-1</f>
        <v>Budget 2024</v>
      </c>
      <c r="J6" s="286" t="str">
        <f>"Prognose " &amp; K6-1</f>
        <v>Prognose 2024</v>
      </c>
      <c r="K6" s="98">
        <f>Ausgangslage!B13</f>
        <v>2025</v>
      </c>
      <c r="L6" s="98">
        <f t="shared" ref="L6:M6" si="0">K6+1</f>
        <v>2026</v>
      </c>
      <c r="M6" s="98">
        <f t="shared" si="0"/>
        <v>2027</v>
      </c>
      <c r="N6" s="98">
        <f t="shared" ref="N6:T6" si="1">M6+1</f>
        <v>2028</v>
      </c>
      <c r="O6" s="98">
        <f t="shared" si="1"/>
        <v>2029</v>
      </c>
      <c r="P6" s="98">
        <f t="shared" si="1"/>
        <v>2030</v>
      </c>
      <c r="Q6" s="98">
        <f t="shared" si="1"/>
        <v>2031</v>
      </c>
      <c r="R6" s="98">
        <f t="shared" si="1"/>
        <v>2032</v>
      </c>
      <c r="S6" s="98">
        <f t="shared" si="1"/>
        <v>2033</v>
      </c>
      <c r="T6" s="98">
        <f t="shared" si="1"/>
        <v>2034</v>
      </c>
      <c r="U6" s="188" t="s">
        <v>154</v>
      </c>
    </row>
    <row r="7" spans="1:22" ht="16.5" customHeight="1" x14ac:dyDescent="0.2">
      <c r="A7" s="140"/>
      <c r="B7" s="141"/>
      <c r="C7" s="142"/>
      <c r="D7" s="143"/>
      <c r="E7" s="144"/>
      <c r="F7" s="174" t="str">
        <f>IF(ISBLANK(E7),"",VLOOKUP(E7,Kalkulation!$B$4:$C$30,2,FALSE))</f>
        <v/>
      </c>
      <c r="G7" s="145" t="str">
        <f>IF(ISBLANK(E7),"", VLOOKUP(E7,Kalkulation!$B$5:$D$26,3,FALSE))</f>
        <v/>
      </c>
      <c r="H7" s="142"/>
      <c r="I7" s="189"/>
      <c r="J7" s="189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2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40"/>
      <c r="B8" s="141"/>
      <c r="C8" s="142"/>
      <c r="D8" s="143"/>
      <c r="E8" s="144"/>
      <c r="F8" s="174" t="str">
        <f>IF(ISBLANK(E8),"",VLOOKUP(E8,Kalkulation!$B$4:$C$30,2,FALSE))</f>
        <v/>
      </c>
      <c r="G8" s="145" t="str">
        <f>IF(ISBLANK(E8),"", VLOOKUP(E8,Kalkulation!$B$5:$D$26,3,FALSE))</f>
        <v/>
      </c>
      <c r="H8" s="142"/>
      <c r="I8" s="190"/>
      <c r="J8" s="190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2" t="str">
        <f t="shared" si="2"/>
        <v/>
      </c>
    </row>
    <row r="9" spans="1:22" ht="16.5" customHeight="1" x14ac:dyDescent="0.2">
      <c r="A9" s="140"/>
      <c r="B9" s="141"/>
      <c r="C9" s="142"/>
      <c r="D9" s="143"/>
      <c r="E9" s="144"/>
      <c r="F9" s="174" t="str">
        <f>IF(ISBLANK(E9),"",VLOOKUP(E9,Kalkulation!$B$4:$C$30,2,FALSE))</f>
        <v/>
      </c>
      <c r="G9" s="145" t="str">
        <f>IF(ISBLANK(E9),"", VLOOKUP(E9,Kalkulation!$B$5:$D$26,3,FALSE))</f>
        <v/>
      </c>
      <c r="H9" s="142"/>
      <c r="I9" s="190"/>
      <c r="J9" s="190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2" t="str">
        <f t="shared" si="2"/>
        <v/>
      </c>
    </row>
    <row r="10" spans="1:22" ht="16.5" customHeight="1" x14ac:dyDescent="0.2">
      <c r="A10" s="140"/>
      <c r="B10" s="141"/>
      <c r="C10" s="142"/>
      <c r="D10" s="143"/>
      <c r="E10" s="144"/>
      <c r="F10" s="174" t="str">
        <f>IF(ISBLANK(E10),"",VLOOKUP(E10,Kalkulation!$B$4:$C$30,2,FALSE))</f>
        <v/>
      </c>
      <c r="G10" s="145" t="str">
        <f>IF(ISBLANK(E10),"", VLOOKUP(E10,Kalkulation!$B$5:$D$26,3,FALSE))</f>
        <v/>
      </c>
      <c r="H10" s="142"/>
      <c r="I10" s="190"/>
      <c r="J10" s="190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2" t="str">
        <f t="shared" si="2"/>
        <v/>
      </c>
      <c r="V10" s="191"/>
    </row>
    <row r="11" spans="1:22" ht="16.5" customHeight="1" x14ac:dyDescent="0.2">
      <c r="A11" s="140"/>
      <c r="B11" s="141"/>
      <c r="C11" s="142"/>
      <c r="D11" s="143"/>
      <c r="E11" s="144"/>
      <c r="F11" s="174" t="str">
        <f>IF(ISBLANK(E11),"",VLOOKUP(E11,Kalkulation!$B$4:$C$30,2,FALSE))</f>
        <v/>
      </c>
      <c r="G11" s="145" t="str">
        <f>IF(ISBLANK(E11),"", VLOOKUP(E11,Kalkulation!$B$5:$D$26,3,FALSE))</f>
        <v/>
      </c>
      <c r="H11" s="142"/>
      <c r="I11" s="190"/>
      <c r="J11" s="190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2" t="str">
        <f t="shared" si="2"/>
        <v/>
      </c>
    </row>
    <row r="12" spans="1:22" ht="16.5" customHeight="1" x14ac:dyDescent="0.2">
      <c r="A12" s="140"/>
      <c r="B12" s="141"/>
      <c r="C12" s="142"/>
      <c r="D12" s="143"/>
      <c r="E12" s="144"/>
      <c r="F12" s="174"/>
      <c r="G12" s="145" t="str">
        <f>IF(ISBLANK(E12),"", VLOOKUP(E12,Kalkulation!$B$5:$D$26,3,FALSE))</f>
        <v/>
      </c>
      <c r="H12" s="142"/>
      <c r="I12" s="190"/>
      <c r="J12" s="190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2" t="str">
        <f t="shared" si="2"/>
        <v/>
      </c>
    </row>
    <row r="13" spans="1:22" ht="16.5" customHeight="1" x14ac:dyDescent="0.2">
      <c r="A13" s="140"/>
      <c r="B13" s="141"/>
      <c r="C13" s="142"/>
      <c r="D13" s="143"/>
      <c r="E13" s="144"/>
      <c r="F13" s="174" t="str">
        <f>IF(ISBLANK(E13),"",VLOOKUP(E13,Kalkulation!$B$4:$C$30,2,FALSE))</f>
        <v/>
      </c>
      <c r="G13" s="145" t="str">
        <f>IF(ISBLANK(E13),"", VLOOKUP(E13,Kalkulation!$B$5:$D$26,3,FALSE))</f>
        <v/>
      </c>
      <c r="H13" s="142"/>
      <c r="I13" s="190"/>
      <c r="J13" s="190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2" t="str">
        <f t="shared" si="2"/>
        <v/>
      </c>
    </row>
    <row r="14" spans="1:22" ht="16.5" customHeight="1" x14ac:dyDescent="0.2">
      <c r="A14" s="140"/>
      <c r="B14" s="141"/>
      <c r="C14" s="142"/>
      <c r="D14" s="143"/>
      <c r="E14" s="144"/>
      <c r="F14" s="174" t="str">
        <f>IF(ISBLANK(E14),"",VLOOKUP(E14,Kalkulation!$B$4:$C$30,2,FALSE))</f>
        <v/>
      </c>
      <c r="G14" s="145" t="str">
        <f>IF(ISBLANK(E14),"", VLOOKUP(E14,Kalkulation!$B$5:$D$26,3,FALSE))</f>
        <v/>
      </c>
      <c r="H14" s="142"/>
      <c r="I14" s="190"/>
      <c r="J14" s="190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2" t="str">
        <f t="shared" si="2"/>
        <v/>
      </c>
    </row>
    <row r="15" spans="1:22" ht="16.5" customHeight="1" x14ac:dyDescent="0.2">
      <c r="A15" s="140"/>
      <c r="B15" s="141"/>
      <c r="C15" s="142"/>
      <c r="D15" s="143"/>
      <c r="E15" s="144"/>
      <c r="F15" s="174" t="str">
        <f>IF(ISBLANK(E15),"",VLOOKUP(E15,Kalkulation!$B$4:$C$30,2,FALSE))</f>
        <v/>
      </c>
      <c r="G15" s="145" t="str">
        <f>IF(ISBLANK(E15),"", VLOOKUP(E15,Kalkulation!$B$5:$D$26,3,FALSE))</f>
        <v/>
      </c>
      <c r="H15" s="142"/>
      <c r="I15" s="190"/>
      <c r="J15" s="190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2" t="str">
        <f t="shared" si="2"/>
        <v/>
      </c>
    </row>
    <row r="16" spans="1:22" ht="16.5" customHeight="1" x14ac:dyDescent="0.2">
      <c r="A16" s="140"/>
      <c r="B16" s="141"/>
      <c r="C16" s="142"/>
      <c r="D16" s="143"/>
      <c r="E16" s="144"/>
      <c r="F16" s="174" t="str">
        <f>IF(ISBLANK(E16),"",VLOOKUP(E16,Kalkulation!$B$4:$C$30,2,FALSE))</f>
        <v/>
      </c>
      <c r="G16" s="145" t="str">
        <f>IF(ISBLANK(E16),"", VLOOKUP(E16,Kalkulation!$B$5:$D$26,3,FALSE))</f>
        <v/>
      </c>
      <c r="H16" s="142"/>
      <c r="I16" s="190"/>
      <c r="J16" s="190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2" t="str">
        <f t="shared" si="2"/>
        <v/>
      </c>
    </row>
    <row r="17" spans="1:21" ht="16.5" customHeight="1" x14ac:dyDescent="0.2">
      <c r="A17" s="140"/>
      <c r="B17" s="141"/>
      <c r="C17" s="142"/>
      <c r="D17" s="143"/>
      <c r="E17" s="144"/>
      <c r="F17" s="174" t="str">
        <f>IF(ISBLANK(E17),"",VLOOKUP(E17,Kalkulation!$B$4:$C$30,2,FALSE))</f>
        <v/>
      </c>
      <c r="G17" s="145" t="str">
        <f>IF(ISBLANK(E17),"", VLOOKUP(E17,Kalkulation!$B$5:$D$26,3,FALSE))</f>
        <v/>
      </c>
      <c r="H17" s="142"/>
      <c r="I17" s="190"/>
      <c r="J17" s="190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2" t="str">
        <f t="shared" si="2"/>
        <v/>
      </c>
    </row>
    <row r="18" spans="1:21" ht="16.5" customHeight="1" x14ac:dyDescent="0.2">
      <c r="A18" s="140"/>
      <c r="B18" s="141"/>
      <c r="C18" s="142"/>
      <c r="D18" s="143"/>
      <c r="E18" s="144"/>
      <c r="F18" s="174" t="str">
        <f>IF(ISBLANK(E18),"",VLOOKUP(E18,Kalkulation!$B$4:$C$30,2,FALSE))</f>
        <v/>
      </c>
      <c r="G18" s="145" t="str">
        <f>IF(ISBLANK(E18),"", VLOOKUP(E18,Kalkulation!$B$5:$D$26,3,FALSE))</f>
        <v/>
      </c>
      <c r="H18" s="142"/>
      <c r="I18" s="190"/>
      <c r="J18" s="190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2" t="str">
        <f t="shared" si="2"/>
        <v/>
      </c>
    </row>
    <row r="19" spans="1:21" ht="16.5" customHeight="1" x14ac:dyDescent="0.2">
      <c r="A19" s="140"/>
      <c r="B19" s="141"/>
      <c r="C19" s="142"/>
      <c r="D19" s="143"/>
      <c r="E19" s="144"/>
      <c r="F19" s="174" t="str">
        <f>IF(ISBLANK(E19),"",VLOOKUP(E19,Kalkulation!$B$4:$C$30,2,FALSE))</f>
        <v/>
      </c>
      <c r="G19" s="145" t="str">
        <f>IF(ISBLANK(E19),"", VLOOKUP(E19,Kalkulation!$B$5:$D$26,3,FALSE))</f>
        <v/>
      </c>
      <c r="H19" s="142"/>
      <c r="I19" s="190"/>
      <c r="J19" s="190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2" t="str">
        <f t="shared" si="2"/>
        <v/>
      </c>
    </row>
    <row r="20" spans="1:21" ht="16.5" customHeight="1" x14ac:dyDescent="0.2">
      <c r="A20" s="140"/>
      <c r="B20" s="141"/>
      <c r="C20" s="142"/>
      <c r="D20" s="143"/>
      <c r="E20" s="144"/>
      <c r="F20" s="174" t="str">
        <f>IF(ISBLANK(E20),"",VLOOKUP(E20,Kalkulation!$B$4:$C$30,2,FALSE))</f>
        <v/>
      </c>
      <c r="G20" s="145" t="str">
        <f>IF(ISBLANK(E20),"", VLOOKUP(E20,Kalkulation!$B$5:$D$26,3,FALSE))</f>
        <v/>
      </c>
      <c r="H20" s="142"/>
      <c r="I20" s="190"/>
      <c r="J20" s="190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2" t="str">
        <f t="shared" si="2"/>
        <v/>
      </c>
    </row>
    <row r="21" spans="1:21" ht="16.5" customHeight="1" x14ac:dyDescent="0.2">
      <c r="A21" s="140"/>
      <c r="B21" s="141"/>
      <c r="C21" s="142"/>
      <c r="D21" s="143"/>
      <c r="E21" s="144"/>
      <c r="F21" s="174" t="str">
        <f>IF(ISBLANK(E21),"",VLOOKUP(E21,Kalkulation!$B$4:$C$30,2,FALSE))</f>
        <v/>
      </c>
      <c r="G21" s="145" t="str">
        <f>IF(ISBLANK(E21),"", VLOOKUP(E21,Kalkulation!$B$5:$D$26,3,FALSE))</f>
        <v/>
      </c>
      <c r="H21" s="142"/>
      <c r="I21" s="190"/>
      <c r="J21" s="190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2" t="str">
        <f t="shared" si="2"/>
        <v/>
      </c>
    </row>
    <row r="22" spans="1:21" ht="16.5" customHeight="1" x14ac:dyDescent="0.2">
      <c r="A22" s="140"/>
      <c r="B22" s="141"/>
      <c r="C22" s="142"/>
      <c r="D22" s="143"/>
      <c r="E22" s="144"/>
      <c r="F22" s="174" t="str">
        <f>IF(ISBLANK(E22),"",VLOOKUP(E22,Kalkulation!$B$4:$C$30,2,FALSE))</f>
        <v/>
      </c>
      <c r="G22" s="145" t="str">
        <f>IF(ISBLANK(E22),"", VLOOKUP(E22,Kalkulation!$B$5:$D$26,3,FALSE))</f>
        <v/>
      </c>
      <c r="H22" s="142"/>
      <c r="I22" s="190"/>
      <c r="J22" s="190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2" t="str">
        <f t="shared" si="2"/>
        <v/>
      </c>
    </row>
    <row r="23" spans="1:21" ht="16.5" customHeight="1" x14ac:dyDescent="0.2">
      <c r="A23" s="140"/>
      <c r="B23" s="141"/>
      <c r="C23" s="142"/>
      <c r="D23" s="143"/>
      <c r="E23" s="144"/>
      <c r="F23" s="174" t="str">
        <f>IF(ISBLANK(E23),"",VLOOKUP(E23,Kalkulation!$B$4:$C$30,2,FALSE))</f>
        <v/>
      </c>
      <c r="G23" s="145" t="str">
        <f>IF(ISBLANK(E23),"", VLOOKUP(E23,Kalkulation!$B$5:$D$26,3,FALSE))</f>
        <v/>
      </c>
      <c r="H23" s="142"/>
      <c r="I23" s="190"/>
      <c r="J23" s="190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2" t="str">
        <f t="shared" si="2"/>
        <v/>
      </c>
    </row>
    <row r="24" spans="1:21" ht="16.5" customHeight="1" x14ac:dyDescent="0.2">
      <c r="A24" s="140"/>
      <c r="B24" s="141"/>
      <c r="C24" s="142"/>
      <c r="D24" s="143"/>
      <c r="E24" s="144"/>
      <c r="F24" s="174" t="str">
        <f>IF(ISBLANK(E24),"",VLOOKUP(E24,Kalkulation!$B$4:$C$30,2,FALSE))</f>
        <v/>
      </c>
      <c r="G24" s="145" t="str">
        <f>IF(ISBLANK(E24),"", VLOOKUP(E24,Kalkulation!$B$5:$D$26,3,FALSE))</f>
        <v/>
      </c>
      <c r="H24" s="142"/>
      <c r="I24" s="190"/>
      <c r="J24" s="192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2" t="str">
        <f t="shared" si="2"/>
        <v/>
      </c>
    </row>
    <row r="25" spans="1:21" ht="16.5" customHeight="1" thickBot="1" x14ac:dyDescent="0.25">
      <c r="I25" s="147"/>
      <c r="J25" s="147"/>
      <c r="K25" s="193">
        <f t="shared" ref="K25:T25" si="3">SUM(K7:K24)</f>
        <v>0</v>
      </c>
      <c r="L25" s="193">
        <f t="shared" si="3"/>
        <v>0</v>
      </c>
      <c r="M25" s="193">
        <f t="shared" si="3"/>
        <v>0</v>
      </c>
      <c r="N25" s="193">
        <f t="shared" si="3"/>
        <v>0</v>
      </c>
      <c r="O25" s="193">
        <f t="shared" si="3"/>
        <v>0</v>
      </c>
      <c r="P25" s="193">
        <f t="shared" si="3"/>
        <v>0</v>
      </c>
      <c r="Q25" s="193">
        <f t="shared" si="3"/>
        <v>0</v>
      </c>
      <c r="R25" s="193">
        <f t="shared" si="3"/>
        <v>0</v>
      </c>
      <c r="S25" s="193">
        <f t="shared" si="3"/>
        <v>0</v>
      </c>
      <c r="T25" s="193">
        <f t="shared" si="3"/>
        <v>0</v>
      </c>
    </row>
    <row r="26" spans="1:21" ht="16.5" customHeight="1" thickTop="1" x14ac:dyDescent="0.2"/>
    <row r="27" spans="1:21" ht="16.5" customHeight="1" x14ac:dyDescent="0.2">
      <c r="B27" s="194" t="s">
        <v>31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</row>
    <row r="28" spans="1:21" ht="16.5" customHeight="1" x14ac:dyDescent="0.2">
      <c r="A28" s="196"/>
      <c r="B28" s="197" t="s">
        <v>111</v>
      </c>
      <c r="C28" s="198"/>
      <c r="D28" s="198"/>
      <c r="E28" s="198"/>
      <c r="F28" s="198"/>
      <c r="G28" s="198"/>
      <c r="H28" s="196"/>
      <c r="I28" s="148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</row>
    <row r="29" spans="1:21" ht="16.5" customHeight="1" thickBot="1" x14ac:dyDescent="0.25">
      <c r="I29" s="193">
        <f t="shared" ref="I29:T29" si="4">SUM(I28:I28)</f>
        <v>0</v>
      </c>
      <c r="J29" s="193">
        <f t="shared" si="4"/>
        <v>0</v>
      </c>
      <c r="K29" s="193">
        <f t="shared" si="4"/>
        <v>0</v>
      </c>
      <c r="L29" s="193">
        <f t="shared" si="4"/>
        <v>0</v>
      </c>
      <c r="M29" s="193">
        <f t="shared" si="4"/>
        <v>0</v>
      </c>
      <c r="N29" s="193">
        <f t="shared" si="4"/>
        <v>0</v>
      </c>
      <c r="O29" s="193">
        <f t="shared" si="4"/>
        <v>0</v>
      </c>
      <c r="P29" s="193">
        <f t="shared" si="4"/>
        <v>0</v>
      </c>
      <c r="Q29" s="193">
        <f t="shared" si="4"/>
        <v>0</v>
      </c>
      <c r="R29" s="193">
        <f t="shared" si="4"/>
        <v>0</v>
      </c>
      <c r="S29" s="193">
        <f t="shared" si="4"/>
        <v>0</v>
      </c>
      <c r="T29" s="193">
        <f t="shared" si="4"/>
        <v>0</v>
      </c>
    </row>
    <row r="30" spans="1:21" ht="16.5" customHeight="1" thickTop="1" x14ac:dyDescent="0.2"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1" ht="16.5" customHeight="1" thickBot="1" x14ac:dyDescent="0.25">
      <c r="B31" s="200" t="s">
        <v>29</v>
      </c>
      <c r="C31" s="201"/>
      <c r="D31" s="201"/>
      <c r="E31" s="201"/>
      <c r="F31" s="201"/>
      <c r="G31" s="201"/>
      <c r="H31" s="201"/>
      <c r="I31" s="202">
        <f t="shared" ref="I31:T31" si="5">I29-I25</f>
        <v>0</v>
      </c>
      <c r="J31" s="202">
        <f t="shared" si="5"/>
        <v>0</v>
      </c>
      <c r="K31" s="202">
        <f t="shared" si="5"/>
        <v>0</v>
      </c>
      <c r="L31" s="202">
        <f t="shared" si="5"/>
        <v>0</v>
      </c>
      <c r="M31" s="202">
        <f t="shared" si="5"/>
        <v>0</v>
      </c>
      <c r="N31" s="202">
        <f t="shared" si="5"/>
        <v>0</v>
      </c>
      <c r="O31" s="202">
        <f t="shared" si="5"/>
        <v>0</v>
      </c>
      <c r="P31" s="202">
        <f t="shared" si="5"/>
        <v>0</v>
      </c>
      <c r="Q31" s="202">
        <f t="shared" si="5"/>
        <v>0</v>
      </c>
      <c r="R31" s="202">
        <f t="shared" si="5"/>
        <v>0</v>
      </c>
      <c r="S31" s="202">
        <f t="shared" si="5"/>
        <v>0</v>
      </c>
      <c r="T31" s="202">
        <f t="shared" si="5"/>
        <v>0</v>
      </c>
    </row>
    <row r="32" spans="1:21" ht="16.5" customHeight="1" thickTop="1" x14ac:dyDescent="0.2">
      <c r="K32" s="199"/>
      <c r="L32" s="199"/>
      <c r="M32" s="199"/>
      <c r="N32" s="199"/>
      <c r="O32" s="199"/>
      <c r="P32" s="199"/>
      <c r="Q32" s="199"/>
      <c r="R32" s="199"/>
      <c r="S32" s="199"/>
      <c r="T32" s="199"/>
    </row>
    <row r="33" spans="1:22" ht="16.5" customHeight="1" x14ac:dyDescent="0.2">
      <c r="K33" s="199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2" ht="16.5" customHeight="1" x14ac:dyDescent="0.2">
      <c r="I34" s="97" t="str">
        <f>"Budget " &amp; K34-1</f>
        <v>Budget 2024</v>
      </c>
      <c r="J34" s="97" t="str">
        <f>"Prognose " &amp; K34-1</f>
        <v>Prognose 2024</v>
      </c>
      <c r="K34" s="98">
        <f t="shared" ref="K34:T34" si="6">K6</f>
        <v>2025</v>
      </c>
      <c r="L34" s="98">
        <f t="shared" si="6"/>
        <v>2026</v>
      </c>
      <c r="M34" s="98">
        <f t="shared" si="6"/>
        <v>2027</v>
      </c>
      <c r="N34" s="98">
        <f t="shared" si="6"/>
        <v>2028</v>
      </c>
      <c r="O34" s="98">
        <f t="shared" si="6"/>
        <v>2029</v>
      </c>
      <c r="P34" s="98">
        <f t="shared" si="6"/>
        <v>2030</v>
      </c>
      <c r="Q34" s="98">
        <f t="shared" si="6"/>
        <v>2031</v>
      </c>
      <c r="R34" s="98">
        <f t="shared" si="6"/>
        <v>2032</v>
      </c>
      <c r="S34" s="98">
        <f t="shared" si="6"/>
        <v>2033</v>
      </c>
      <c r="T34" s="98">
        <f t="shared" si="6"/>
        <v>2034</v>
      </c>
      <c r="U34" s="191"/>
    </row>
    <row r="35" spans="1:22" ht="16.5" customHeight="1" x14ac:dyDescent="0.2">
      <c r="A35" s="203">
        <v>33</v>
      </c>
      <c r="B35" s="204" t="s">
        <v>62</v>
      </c>
      <c r="C35" s="205"/>
      <c r="D35" s="205"/>
      <c r="E35" s="205"/>
      <c r="F35" s="205"/>
      <c r="G35" s="205"/>
      <c r="H35" s="203"/>
      <c r="I35" s="206">
        <f t="shared" ref="I35:N35" si="7">SUM(I36:I37)</f>
        <v>0</v>
      </c>
      <c r="J35" s="206">
        <f t="shared" si="7"/>
        <v>0</v>
      </c>
      <c r="K35" s="206">
        <f t="shared" si="7"/>
        <v>0</v>
      </c>
      <c r="L35" s="206">
        <f t="shared" si="7"/>
        <v>0</v>
      </c>
      <c r="M35" s="206">
        <f t="shared" si="7"/>
        <v>0</v>
      </c>
      <c r="N35" s="206">
        <f t="shared" si="7"/>
        <v>0</v>
      </c>
      <c r="O35" s="206">
        <f t="shared" ref="O35:T35" si="8">SUM(O36:O37)</f>
        <v>0</v>
      </c>
      <c r="P35" s="206">
        <f t="shared" si="8"/>
        <v>0</v>
      </c>
      <c r="Q35" s="206">
        <f t="shared" si="8"/>
        <v>0</v>
      </c>
      <c r="R35" s="206">
        <f t="shared" si="8"/>
        <v>0</v>
      </c>
      <c r="S35" s="206">
        <f t="shared" si="8"/>
        <v>0</v>
      </c>
      <c r="T35" s="206">
        <f t="shared" si="8"/>
        <v>0</v>
      </c>
      <c r="U35" s="191"/>
    </row>
    <row r="36" spans="1:22" ht="16.5" customHeight="1" x14ac:dyDescent="0.2">
      <c r="A36" s="207"/>
      <c r="B36" s="197" t="s">
        <v>200</v>
      </c>
      <c r="C36" s="198"/>
      <c r="D36" s="198"/>
      <c r="E36" s="198"/>
      <c r="F36" s="198"/>
      <c r="G36" s="198"/>
      <c r="H36" s="196"/>
      <c r="I36" s="166">
        <f>'Betrieblicher Aufwand'!C18</f>
        <v>0</v>
      </c>
      <c r="J36" s="167">
        <f>'Betrieblicher Aufwand'!D18</f>
        <v>0</v>
      </c>
      <c r="K36" s="167">
        <f>'Betrieblicher Aufwand'!F18</f>
        <v>0</v>
      </c>
      <c r="L36" s="167">
        <f>'Betrieblicher Aufwand'!G18</f>
        <v>0</v>
      </c>
      <c r="M36" s="167">
        <f>'Betrieblicher Aufwand'!H18</f>
        <v>0</v>
      </c>
      <c r="N36" s="167">
        <f>'Betrieblicher Aufwand'!I18</f>
        <v>0</v>
      </c>
      <c r="O36" s="167">
        <f>'Betrieblicher Aufwand'!J18</f>
        <v>0</v>
      </c>
      <c r="P36" s="167">
        <f>'Betrieblicher Aufwand'!K18</f>
        <v>0</v>
      </c>
      <c r="Q36" s="167">
        <f>'Betrieblicher Aufwand'!L18</f>
        <v>0</v>
      </c>
      <c r="R36" s="167">
        <f>'Betrieblicher Aufwand'!M18</f>
        <v>0</v>
      </c>
      <c r="S36" s="167">
        <f>'Betrieblicher Aufwand'!N18</f>
        <v>0</v>
      </c>
      <c r="T36" s="167">
        <f>'Betrieblicher Aufwand'!O18</f>
        <v>0</v>
      </c>
      <c r="U36" s="191"/>
    </row>
    <row r="37" spans="1:22" ht="16.5" customHeight="1" x14ac:dyDescent="0.2">
      <c r="A37" s="208"/>
      <c r="B37" s="197" t="s">
        <v>203</v>
      </c>
      <c r="C37" s="198"/>
      <c r="D37" s="198"/>
      <c r="E37" s="198"/>
      <c r="F37" s="198"/>
      <c r="G37" s="198"/>
      <c r="H37" s="196"/>
      <c r="I37" s="209"/>
      <c r="J37" s="210"/>
      <c r="K37" s="210"/>
      <c r="L37" s="167">
        <f>Kalkulation!H57</f>
        <v>0</v>
      </c>
      <c r="M37" s="167">
        <f>Kalkulation!I57</f>
        <v>0</v>
      </c>
      <c r="N37" s="167">
        <f>Kalkulation!J57</f>
        <v>0</v>
      </c>
      <c r="O37" s="167">
        <f>Kalkulation!K57</f>
        <v>0</v>
      </c>
      <c r="P37" s="167">
        <f>Kalkulation!L57</f>
        <v>0</v>
      </c>
      <c r="Q37" s="167">
        <f>Kalkulation!M57</f>
        <v>0</v>
      </c>
      <c r="R37" s="167">
        <f>Kalkulation!N57</f>
        <v>0</v>
      </c>
      <c r="S37" s="167">
        <f>Kalkulation!O57</f>
        <v>0</v>
      </c>
      <c r="T37" s="167">
        <f>Kalkulation!P57</f>
        <v>0</v>
      </c>
      <c r="U37" s="191"/>
    </row>
    <row r="38" spans="1:22" ht="16.5" customHeight="1" x14ac:dyDescent="0.2"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191"/>
    </row>
    <row r="39" spans="1:22" ht="16.5" customHeight="1" x14ac:dyDescent="0.2">
      <c r="A39" s="203">
        <v>366</v>
      </c>
      <c r="B39" s="204" t="s">
        <v>160</v>
      </c>
      <c r="C39" s="205"/>
      <c r="D39" s="205"/>
      <c r="E39" s="205"/>
      <c r="F39" s="205"/>
      <c r="G39" s="205"/>
      <c r="H39" s="205"/>
      <c r="I39" s="206">
        <f t="shared" ref="I39:N39" si="9">SUM(I40:I41)</f>
        <v>0</v>
      </c>
      <c r="J39" s="206">
        <f t="shared" si="9"/>
        <v>0</v>
      </c>
      <c r="K39" s="206">
        <f t="shared" si="9"/>
        <v>0</v>
      </c>
      <c r="L39" s="206">
        <f t="shared" si="9"/>
        <v>0</v>
      </c>
      <c r="M39" s="206">
        <f t="shared" si="9"/>
        <v>0</v>
      </c>
      <c r="N39" s="206">
        <f t="shared" si="9"/>
        <v>0</v>
      </c>
      <c r="O39" s="206">
        <f t="shared" ref="O39:T39" si="10">SUM(O40:O41)</f>
        <v>0</v>
      </c>
      <c r="P39" s="206">
        <f t="shared" si="10"/>
        <v>0</v>
      </c>
      <c r="Q39" s="206">
        <f t="shared" si="10"/>
        <v>0</v>
      </c>
      <c r="R39" s="206">
        <f t="shared" si="10"/>
        <v>0</v>
      </c>
      <c r="S39" s="206">
        <f t="shared" si="10"/>
        <v>0</v>
      </c>
      <c r="T39" s="206">
        <f t="shared" si="10"/>
        <v>0</v>
      </c>
    </row>
    <row r="40" spans="1:22" ht="16.5" customHeight="1" x14ac:dyDescent="0.2">
      <c r="A40" s="194"/>
      <c r="B40" s="197" t="s">
        <v>210</v>
      </c>
      <c r="C40" s="198"/>
      <c r="D40" s="198"/>
      <c r="E40" s="198"/>
      <c r="F40" s="198"/>
      <c r="G40" s="198"/>
      <c r="H40" s="196"/>
      <c r="I40" s="148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</row>
    <row r="41" spans="1:22" ht="16.5" customHeight="1" x14ac:dyDescent="0.2">
      <c r="A41" s="194"/>
      <c r="B41" s="197" t="s">
        <v>201</v>
      </c>
      <c r="C41" s="198"/>
      <c r="D41" s="198"/>
      <c r="E41" s="198"/>
      <c r="F41" s="198"/>
      <c r="G41" s="198"/>
      <c r="H41" s="196"/>
      <c r="I41" s="209"/>
      <c r="J41" s="210"/>
      <c r="K41" s="210"/>
      <c r="L41" s="167">
        <f>Kalkulation!H83</f>
        <v>0</v>
      </c>
      <c r="M41" s="167">
        <f>Kalkulation!I83</f>
        <v>0</v>
      </c>
      <c r="N41" s="167">
        <f>Kalkulation!J83</f>
        <v>0</v>
      </c>
      <c r="O41" s="167">
        <f>Kalkulation!K83</f>
        <v>0</v>
      </c>
      <c r="P41" s="167">
        <f>Kalkulation!L83</f>
        <v>0</v>
      </c>
      <c r="Q41" s="167">
        <f>Kalkulation!M83</f>
        <v>0</v>
      </c>
      <c r="R41" s="167">
        <f>Kalkulation!N83</f>
        <v>0</v>
      </c>
      <c r="S41" s="167">
        <f>Kalkulation!O83</f>
        <v>0</v>
      </c>
      <c r="T41" s="167">
        <f>Kalkulation!P83</f>
        <v>0</v>
      </c>
    </row>
    <row r="42" spans="1:22" ht="16.5" customHeight="1" x14ac:dyDescent="0.2">
      <c r="C42" s="212"/>
      <c r="D42" s="212"/>
    </row>
    <row r="43" spans="1:22" ht="16.5" customHeight="1" x14ac:dyDescent="0.2">
      <c r="A43" s="203">
        <v>466</v>
      </c>
      <c r="B43" s="204" t="s">
        <v>111</v>
      </c>
      <c r="C43" s="205"/>
      <c r="D43" s="205"/>
      <c r="E43" s="205"/>
      <c r="F43" s="205"/>
      <c r="G43" s="205"/>
      <c r="H43" s="203"/>
      <c r="I43" s="206">
        <f t="shared" ref="I43:N43" si="11">SUM(I44:I45)</f>
        <v>0</v>
      </c>
      <c r="J43" s="206">
        <f t="shared" si="11"/>
        <v>0</v>
      </c>
      <c r="K43" s="206">
        <f t="shared" si="11"/>
        <v>0</v>
      </c>
      <c r="L43" s="206">
        <f t="shared" si="11"/>
        <v>0</v>
      </c>
      <c r="M43" s="206">
        <f t="shared" si="11"/>
        <v>0</v>
      </c>
      <c r="N43" s="206">
        <f t="shared" si="11"/>
        <v>0</v>
      </c>
      <c r="O43" s="206">
        <f t="shared" ref="O43:T43" si="12">SUM(O44:O45)</f>
        <v>0</v>
      </c>
      <c r="P43" s="206">
        <f t="shared" si="12"/>
        <v>0</v>
      </c>
      <c r="Q43" s="206">
        <f t="shared" si="12"/>
        <v>0</v>
      </c>
      <c r="R43" s="206">
        <f t="shared" si="12"/>
        <v>0</v>
      </c>
      <c r="S43" s="206">
        <f t="shared" si="12"/>
        <v>0</v>
      </c>
      <c r="T43" s="206">
        <f t="shared" si="12"/>
        <v>0</v>
      </c>
    </row>
    <row r="44" spans="1:22" ht="16.5" customHeight="1" x14ac:dyDescent="0.2">
      <c r="A44" s="207"/>
      <c r="B44" s="197" t="s">
        <v>211</v>
      </c>
      <c r="C44" s="198"/>
      <c r="D44" s="198"/>
      <c r="E44" s="198"/>
      <c r="F44" s="198"/>
      <c r="G44" s="198"/>
      <c r="H44" s="196"/>
      <c r="I44" s="148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</row>
    <row r="45" spans="1:22" ht="16.5" customHeight="1" x14ac:dyDescent="0.2">
      <c r="A45" s="208"/>
      <c r="B45" s="197" t="s">
        <v>202</v>
      </c>
      <c r="C45" s="198"/>
      <c r="D45" s="198"/>
      <c r="E45" s="198"/>
      <c r="F45" s="198"/>
      <c r="G45" s="198"/>
      <c r="H45" s="196"/>
      <c r="I45" s="209"/>
      <c r="J45" s="210"/>
      <c r="K45" s="167">
        <f>J28/20</f>
        <v>0</v>
      </c>
      <c r="L45" s="167">
        <f t="shared" ref="L45:T45" si="13">K28/20+K45</f>
        <v>0</v>
      </c>
      <c r="M45" s="167">
        <f t="shared" si="13"/>
        <v>0</v>
      </c>
      <c r="N45" s="167">
        <f t="shared" si="13"/>
        <v>0</v>
      </c>
      <c r="O45" s="167">
        <f t="shared" si="13"/>
        <v>0</v>
      </c>
      <c r="P45" s="167">
        <f t="shared" si="13"/>
        <v>0</v>
      </c>
      <c r="Q45" s="167">
        <f t="shared" si="13"/>
        <v>0</v>
      </c>
      <c r="R45" s="167">
        <f t="shared" si="13"/>
        <v>0</v>
      </c>
      <c r="S45" s="167">
        <f t="shared" si="13"/>
        <v>0</v>
      </c>
      <c r="T45" s="167">
        <f t="shared" si="13"/>
        <v>0</v>
      </c>
    </row>
    <row r="46" spans="1:22" ht="16.5" customHeight="1" x14ac:dyDescent="0.2">
      <c r="V46" s="213"/>
    </row>
    <row r="48" spans="1:22" ht="16.5" customHeight="1" x14ac:dyDescent="0.2">
      <c r="V48" s="194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 C27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7:F11 G9:G10 F13:F24 G11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1.42578125" style="27"/>
    <col min="2" max="2" width="9.28515625" style="33" customWidth="1"/>
    <col min="3" max="3" width="44.28515625" style="27" customWidth="1"/>
    <col min="4" max="15" width="16.28515625" style="27" customWidth="1"/>
    <col min="16" max="16384" width="11.42578125" style="27"/>
  </cols>
  <sheetData>
    <row r="1" spans="1:20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6"/>
      <c r="Q1" s="6"/>
      <c r="R1" s="6"/>
    </row>
    <row r="2" spans="1:20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6"/>
      <c r="Q2" s="6"/>
      <c r="R2" s="6"/>
    </row>
    <row r="3" spans="1:20" ht="16.5" customHeight="1" x14ac:dyDescent="0.2">
      <c r="B3" s="9"/>
      <c r="C3" s="29"/>
      <c r="D3" s="29"/>
      <c r="E3" s="29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20" ht="16.5" customHeight="1" x14ac:dyDescent="0.2">
      <c r="D4" s="97" t="str">
        <f>"Budget " &amp; F4-1</f>
        <v>Budget 2024</v>
      </c>
      <c r="E4" s="97" t="str">
        <f>"Prognose " &amp; F4-1</f>
        <v>Prognose 2024</v>
      </c>
      <c r="F4" s="98">
        <f>Ausgangslage!B13</f>
        <v>2025</v>
      </c>
      <c r="G4" s="98">
        <f>F4+1</f>
        <v>2026</v>
      </c>
      <c r="H4" s="98">
        <f>G4+1</f>
        <v>2027</v>
      </c>
      <c r="I4" s="98">
        <f t="shared" ref="I4:O4" si="0">H4+1</f>
        <v>2028</v>
      </c>
      <c r="J4" s="98">
        <f t="shared" si="0"/>
        <v>2029</v>
      </c>
      <c r="K4" s="98">
        <f t="shared" si="0"/>
        <v>2030</v>
      </c>
      <c r="L4" s="98">
        <f t="shared" si="0"/>
        <v>2031</v>
      </c>
      <c r="M4" s="98">
        <f t="shared" si="0"/>
        <v>2032</v>
      </c>
      <c r="N4" s="98">
        <f t="shared" si="0"/>
        <v>2033</v>
      </c>
      <c r="O4" s="98">
        <f t="shared" si="0"/>
        <v>2034</v>
      </c>
    </row>
    <row r="5" spans="1:20" ht="16.5" customHeight="1" x14ac:dyDescent="0.2">
      <c r="B5" s="36" t="s">
        <v>58</v>
      </c>
      <c r="C5" s="37"/>
      <c r="D5" s="37"/>
      <c r="E5" s="37"/>
      <c r="F5" s="36"/>
      <c r="G5" s="36"/>
      <c r="H5" s="36"/>
      <c r="I5" s="96"/>
      <c r="J5" s="96"/>
      <c r="K5" s="96"/>
      <c r="L5" s="96"/>
      <c r="M5" s="96"/>
      <c r="N5" s="96"/>
      <c r="O5" s="38"/>
      <c r="P5" s="29"/>
      <c r="Q5" s="39"/>
      <c r="R5" s="29"/>
      <c r="S5" s="29"/>
      <c r="T5" s="29"/>
    </row>
    <row r="6" spans="1:20" ht="16.5" customHeight="1" x14ac:dyDescent="0.2">
      <c r="B6" s="40" t="s">
        <v>57</v>
      </c>
      <c r="C6" s="41"/>
      <c r="D6" s="149">
        <f t="shared" ref="D6:I6" si="1">SUM(D7:D9)+SUM(D11:D13)</f>
        <v>0</v>
      </c>
      <c r="E6" s="149">
        <f t="shared" si="1"/>
        <v>0</v>
      </c>
      <c r="F6" s="149">
        <f t="shared" si="1"/>
        <v>0</v>
      </c>
      <c r="G6" s="149">
        <f t="shared" si="1"/>
        <v>0</v>
      </c>
      <c r="H6" s="149">
        <f t="shared" si="1"/>
        <v>0</v>
      </c>
      <c r="I6" s="149">
        <f t="shared" si="1"/>
        <v>0</v>
      </c>
      <c r="J6" s="149">
        <f t="shared" ref="J6:O6" si="2">SUM(J7:J9)+SUM(J11:J13)</f>
        <v>0</v>
      </c>
      <c r="K6" s="149">
        <f t="shared" si="2"/>
        <v>0</v>
      </c>
      <c r="L6" s="149">
        <f t="shared" si="2"/>
        <v>0</v>
      </c>
      <c r="M6" s="149">
        <f t="shared" si="2"/>
        <v>0</v>
      </c>
      <c r="N6" s="149">
        <f t="shared" si="2"/>
        <v>0</v>
      </c>
      <c r="O6" s="149">
        <f t="shared" si="2"/>
        <v>0</v>
      </c>
      <c r="P6" s="42"/>
    </row>
    <row r="7" spans="1:20" ht="16.5" customHeight="1" x14ac:dyDescent="0.2">
      <c r="B7" s="43">
        <v>30</v>
      </c>
      <c r="C7" s="44" t="s">
        <v>56</v>
      </c>
      <c r="D7" s="45">
        <f>'Betrieblicher Aufwand'!C6</f>
        <v>0</v>
      </c>
      <c r="E7" s="45">
        <f>'Betrieblicher Aufwand'!D6</f>
        <v>0</v>
      </c>
      <c r="F7" s="45">
        <f>'Betrieblicher Aufwand'!F6</f>
        <v>0</v>
      </c>
      <c r="G7" s="45">
        <f>'Betrieblicher Aufwand'!G6</f>
        <v>0</v>
      </c>
      <c r="H7" s="45">
        <f>'Betrieblicher Aufwand'!H6</f>
        <v>0</v>
      </c>
      <c r="I7" s="45">
        <f>'Betrieblicher Aufwand'!I6</f>
        <v>0</v>
      </c>
      <c r="J7" s="45">
        <f>'Betrieblicher Aufwand'!J6</f>
        <v>0</v>
      </c>
      <c r="K7" s="45">
        <f>'Betrieblicher Aufwand'!K6</f>
        <v>0</v>
      </c>
      <c r="L7" s="45">
        <f>'Betrieblicher Aufwand'!L6</f>
        <v>0</v>
      </c>
      <c r="M7" s="45">
        <f>'Betrieblicher Aufwand'!M6</f>
        <v>0</v>
      </c>
      <c r="N7" s="45">
        <f>'Betrieblicher Aufwand'!N6</f>
        <v>0</v>
      </c>
      <c r="O7" s="45">
        <f>'Betrieblicher Aufwand'!O6</f>
        <v>0</v>
      </c>
      <c r="P7" s="33"/>
    </row>
    <row r="8" spans="1:20" ht="16.5" customHeight="1" x14ac:dyDescent="0.2">
      <c r="B8" s="43">
        <v>31</v>
      </c>
      <c r="C8" s="44" t="s">
        <v>55</v>
      </c>
      <c r="D8" s="45">
        <f>'Betrieblicher Aufwand'!C9</f>
        <v>0</v>
      </c>
      <c r="E8" s="45">
        <f>'Betrieblicher Aufwand'!D9</f>
        <v>0</v>
      </c>
      <c r="F8" s="45">
        <f>'Betrieblicher Aufwand'!F9</f>
        <v>0</v>
      </c>
      <c r="G8" s="45">
        <f>'Betrieblicher Aufwand'!G9</f>
        <v>0</v>
      </c>
      <c r="H8" s="45">
        <f>'Betrieblicher Aufwand'!H9</f>
        <v>0</v>
      </c>
      <c r="I8" s="45">
        <f>'Betrieblicher Aufwand'!I9</f>
        <v>0</v>
      </c>
      <c r="J8" s="45">
        <f>'Betrieblicher Aufwand'!J9</f>
        <v>0</v>
      </c>
      <c r="K8" s="45">
        <f>'Betrieblicher Aufwand'!K9</f>
        <v>0</v>
      </c>
      <c r="L8" s="45">
        <f>'Betrieblicher Aufwand'!L9</f>
        <v>0</v>
      </c>
      <c r="M8" s="45">
        <f>'Betrieblicher Aufwand'!M9</f>
        <v>0</v>
      </c>
      <c r="N8" s="45">
        <f>'Betrieblicher Aufwand'!N9</f>
        <v>0</v>
      </c>
      <c r="O8" s="45">
        <f>'Betrieblicher Aufwand'!O9</f>
        <v>0</v>
      </c>
      <c r="P8" s="33"/>
    </row>
    <row r="9" spans="1:20" ht="16.5" customHeight="1" x14ac:dyDescent="0.2">
      <c r="B9" s="43">
        <v>33</v>
      </c>
      <c r="C9" s="44" t="s">
        <v>54</v>
      </c>
      <c r="D9" s="45">
        <f>'Betrieblicher Aufwand'!C17</f>
        <v>0</v>
      </c>
      <c r="E9" s="45">
        <f>'Betrieblicher Aufwand'!D17</f>
        <v>0</v>
      </c>
      <c r="F9" s="45">
        <f>'Betrieblicher Aufwand'!F17</f>
        <v>0</v>
      </c>
      <c r="G9" s="45">
        <f>'Betrieblicher Aufwand'!G17</f>
        <v>0</v>
      </c>
      <c r="H9" s="45">
        <f>'Betrieblicher Aufwand'!H17</f>
        <v>0</v>
      </c>
      <c r="I9" s="45">
        <f>'Betrieblicher Aufwand'!I17</f>
        <v>0</v>
      </c>
      <c r="J9" s="45">
        <f>'Betrieblicher Aufwand'!J17</f>
        <v>0</v>
      </c>
      <c r="K9" s="45">
        <f>'Betrieblicher Aufwand'!K17</f>
        <v>0</v>
      </c>
      <c r="L9" s="45">
        <f>'Betrieblicher Aufwand'!L17</f>
        <v>0</v>
      </c>
      <c r="M9" s="45">
        <f>'Betrieblicher Aufwand'!M17</f>
        <v>0</v>
      </c>
      <c r="N9" s="45">
        <f>'Betrieblicher Aufwand'!N17</f>
        <v>0</v>
      </c>
      <c r="O9" s="45">
        <f>'Betrieblicher Aufwand'!O17</f>
        <v>0</v>
      </c>
      <c r="P9" s="66"/>
    </row>
    <row r="10" spans="1:20" ht="16.5" customHeight="1" x14ac:dyDescent="0.2">
      <c r="B10" s="89">
        <v>366</v>
      </c>
      <c r="C10" s="90" t="s">
        <v>158</v>
      </c>
      <c r="D10" s="151">
        <f>'Betrieblicher Aufwand'!C32</f>
        <v>0</v>
      </c>
      <c r="E10" s="151">
        <f>'Betrieblicher Aufwand'!D32</f>
        <v>0</v>
      </c>
      <c r="F10" s="151">
        <f>'Betrieblicher Aufwand'!F32</f>
        <v>0</v>
      </c>
      <c r="G10" s="151">
        <f>'Betrieblicher Aufwand'!G32</f>
        <v>0</v>
      </c>
      <c r="H10" s="151">
        <f>'Betrieblicher Aufwand'!H32</f>
        <v>0</v>
      </c>
      <c r="I10" s="151">
        <f>'Betrieblicher Aufwand'!I32</f>
        <v>0</v>
      </c>
      <c r="J10" s="151">
        <f>'Betrieblicher Aufwand'!J32</f>
        <v>0</v>
      </c>
      <c r="K10" s="151">
        <f>'Betrieblicher Aufwand'!K32</f>
        <v>0</v>
      </c>
      <c r="L10" s="151">
        <f>'Betrieblicher Aufwand'!L32</f>
        <v>0</v>
      </c>
      <c r="M10" s="151">
        <f>'Betrieblicher Aufwand'!M32</f>
        <v>0</v>
      </c>
      <c r="N10" s="151">
        <f>'Betrieblicher Aufwand'!N32</f>
        <v>0</v>
      </c>
      <c r="O10" s="151">
        <f>'Betrieblicher Aufwand'!O32</f>
        <v>0</v>
      </c>
      <c r="P10" s="66"/>
    </row>
    <row r="11" spans="1:20" ht="16.5" customHeight="1" x14ac:dyDescent="0.2">
      <c r="B11" s="43">
        <v>35</v>
      </c>
      <c r="C11" s="44" t="s">
        <v>53</v>
      </c>
      <c r="D11" s="45">
        <f>'Betrieblicher Aufwand'!C26</f>
        <v>0</v>
      </c>
      <c r="E11" s="45">
        <f>'Betrieblicher Aufwand'!D26</f>
        <v>0</v>
      </c>
      <c r="F11" s="45">
        <f>'Betrieblicher Aufwand'!F26</f>
        <v>0</v>
      </c>
      <c r="G11" s="45">
        <f>'Betrieblicher Aufwand'!G26</f>
        <v>0</v>
      </c>
      <c r="H11" s="45">
        <f>'Betrieblicher Aufwand'!H26</f>
        <v>0</v>
      </c>
      <c r="I11" s="45">
        <f>'Betrieblicher Aufwand'!I26</f>
        <v>0</v>
      </c>
      <c r="J11" s="45">
        <f>'Betrieblicher Aufwand'!J26</f>
        <v>0</v>
      </c>
      <c r="K11" s="45">
        <f>'Betrieblicher Aufwand'!K26</f>
        <v>0</v>
      </c>
      <c r="L11" s="45">
        <f>'Betrieblicher Aufwand'!L26</f>
        <v>0</v>
      </c>
      <c r="M11" s="45">
        <f>'Betrieblicher Aufwand'!M26</f>
        <v>0</v>
      </c>
      <c r="N11" s="45">
        <f>'Betrieblicher Aufwand'!N26</f>
        <v>0</v>
      </c>
      <c r="O11" s="45">
        <f>'Betrieblicher Aufwand'!O26</f>
        <v>0</v>
      </c>
      <c r="P11" s="33"/>
    </row>
    <row r="12" spans="1:20" ht="16.5" customHeight="1" x14ac:dyDescent="0.2">
      <c r="B12" s="43">
        <v>36</v>
      </c>
      <c r="C12" s="44" t="s">
        <v>52</v>
      </c>
      <c r="D12" s="45">
        <f>'Betrieblicher Aufwand'!C29</f>
        <v>0</v>
      </c>
      <c r="E12" s="45">
        <f>'Betrieblicher Aufwand'!D29</f>
        <v>0</v>
      </c>
      <c r="F12" s="45">
        <f>'Betrieblicher Aufwand'!F29</f>
        <v>0</v>
      </c>
      <c r="G12" s="45">
        <f>'Betrieblicher Aufwand'!G29</f>
        <v>0</v>
      </c>
      <c r="H12" s="45">
        <f>'Betrieblicher Aufwand'!H29</f>
        <v>0</v>
      </c>
      <c r="I12" s="45">
        <f>'Betrieblicher Aufwand'!I29</f>
        <v>0</v>
      </c>
      <c r="J12" s="45">
        <f>'Betrieblicher Aufwand'!J29</f>
        <v>0</v>
      </c>
      <c r="K12" s="45">
        <f>'Betrieblicher Aufwand'!K29</f>
        <v>0</v>
      </c>
      <c r="L12" s="45">
        <f>'Betrieblicher Aufwand'!L29</f>
        <v>0</v>
      </c>
      <c r="M12" s="45">
        <f>'Betrieblicher Aufwand'!M29</f>
        <v>0</v>
      </c>
      <c r="N12" s="45">
        <f>'Betrieblicher Aufwand'!N29</f>
        <v>0</v>
      </c>
      <c r="O12" s="45">
        <f>'Betrieblicher Aufwand'!O29</f>
        <v>0</v>
      </c>
      <c r="P12" s="33"/>
      <c r="Q12" s="47"/>
    </row>
    <row r="13" spans="1:20" ht="16.5" customHeight="1" x14ac:dyDescent="0.2">
      <c r="B13" s="43">
        <v>37</v>
      </c>
      <c r="C13" s="44" t="s">
        <v>44</v>
      </c>
      <c r="D13" s="45">
        <f>'Betrieblicher Aufwand'!C35</f>
        <v>0</v>
      </c>
      <c r="E13" s="45">
        <f>'Betrieblicher Aufwand'!D35</f>
        <v>0</v>
      </c>
      <c r="F13" s="45">
        <f>'Betrieblicher Aufwand'!F35</f>
        <v>0</v>
      </c>
      <c r="G13" s="45">
        <f>'Betrieblicher Aufwand'!G35</f>
        <v>0</v>
      </c>
      <c r="H13" s="45">
        <f>'Betrieblicher Aufwand'!H35</f>
        <v>0</v>
      </c>
      <c r="I13" s="45">
        <f>'Betrieblicher Aufwand'!I35</f>
        <v>0</v>
      </c>
      <c r="J13" s="45">
        <f>'Betrieblicher Aufwand'!J35</f>
        <v>0</v>
      </c>
      <c r="K13" s="45">
        <f>'Betrieblicher Aufwand'!K35</f>
        <v>0</v>
      </c>
      <c r="L13" s="45">
        <f>'Betrieblicher Aufwand'!L35</f>
        <v>0</v>
      </c>
      <c r="M13" s="45">
        <f>'Betrieblicher Aufwand'!M35</f>
        <v>0</v>
      </c>
      <c r="N13" s="45">
        <f>'Betrieblicher Aufwand'!N35</f>
        <v>0</v>
      </c>
      <c r="O13" s="45">
        <f>'Betrieblicher Aufwand'!O35</f>
        <v>0</v>
      </c>
      <c r="P13" s="33"/>
    </row>
    <row r="14" spans="1:20" ht="16.5" customHeight="1" x14ac:dyDescent="0.2"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33"/>
    </row>
    <row r="15" spans="1:20" ht="16.5" customHeight="1" x14ac:dyDescent="0.2">
      <c r="B15" s="49" t="s">
        <v>51</v>
      </c>
      <c r="C15" s="50"/>
      <c r="D15" s="150">
        <f t="shared" ref="D15:I15" si="3">SUM(D16:D21)+D23</f>
        <v>0</v>
      </c>
      <c r="E15" s="150">
        <f t="shared" si="3"/>
        <v>0</v>
      </c>
      <c r="F15" s="150">
        <f t="shared" si="3"/>
        <v>0</v>
      </c>
      <c r="G15" s="150">
        <f t="shared" si="3"/>
        <v>0</v>
      </c>
      <c r="H15" s="150">
        <f t="shared" si="3"/>
        <v>0</v>
      </c>
      <c r="I15" s="150">
        <f t="shared" si="3"/>
        <v>0</v>
      </c>
      <c r="J15" s="150">
        <f t="shared" ref="J15:O15" si="4">SUM(J16:J21)+J23</f>
        <v>0</v>
      </c>
      <c r="K15" s="150">
        <f t="shared" si="4"/>
        <v>0</v>
      </c>
      <c r="L15" s="150">
        <f t="shared" si="4"/>
        <v>0</v>
      </c>
      <c r="M15" s="150">
        <f t="shared" si="4"/>
        <v>0</v>
      </c>
      <c r="N15" s="150">
        <f t="shared" si="4"/>
        <v>0</v>
      </c>
      <c r="O15" s="150">
        <f t="shared" si="4"/>
        <v>0</v>
      </c>
      <c r="P15" s="30"/>
    </row>
    <row r="16" spans="1:20" ht="16.5" customHeight="1" x14ac:dyDescent="0.2">
      <c r="B16" s="172">
        <v>40</v>
      </c>
      <c r="C16" s="163" t="s">
        <v>50</v>
      </c>
      <c r="D16" s="163"/>
      <c r="E16" s="16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33"/>
    </row>
    <row r="17" spans="2:17" ht="16.5" customHeight="1" x14ac:dyDescent="0.2">
      <c r="B17" s="51">
        <v>41</v>
      </c>
      <c r="C17" s="44" t="s">
        <v>49</v>
      </c>
      <c r="D17" s="46">
        <f>'Betrieblicher Ertrag'!C8</f>
        <v>0</v>
      </c>
      <c r="E17" s="46">
        <f>'Betrieblicher Ertrag'!D8</f>
        <v>0</v>
      </c>
      <c r="F17" s="45">
        <f>'Betrieblicher Ertrag'!F8</f>
        <v>0</v>
      </c>
      <c r="G17" s="45">
        <f>'Betrieblicher Ertrag'!G8</f>
        <v>0</v>
      </c>
      <c r="H17" s="45">
        <f>'Betrieblicher Ertrag'!H8</f>
        <v>0</v>
      </c>
      <c r="I17" s="45">
        <f>'Betrieblicher Ertrag'!I8</f>
        <v>0</v>
      </c>
      <c r="J17" s="45">
        <f>'Betrieblicher Ertrag'!J8</f>
        <v>0</v>
      </c>
      <c r="K17" s="45">
        <f>'Betrieblicher Ertrag'!K8</f>
        <v>0</v>
      </c>
      <c r="L17" s="45">
        <f>'Betrieblicher Ertrag'!L8</f>
        <v>0</v>
      </c>
      <c r="M17" s="45">
        <f>'Betrieblicher Ertrag'!M8</f>
        <v>0</v>
      </c>
      <c r="N17" s="45">
        <f>'Betrieblicher Ertrag'!N8</f>
        <v>0</v>
      </c>
      <c r="O17" s="45">
        <f>'Betrieblicher Ertrag'!O8</f>
        <v>0</v>
      </c>
      <c r="P17" s="33"/>
    </row>
    <row r="18" spans="2:17" ht="16.5" customHeight="1" x14ac:dyDescent="0.2">
      <c r="B18" s="51">
        <v>42</v>
      </c>
      <c r="C18" s="44" t="s">
        <v>48</v>
      </c>
      <c r="D18" s="46">
        <f>'Betrieblicher Ertrag'!C11</f>
        <v>0</v>
      </c>
      <c r="E18" s="46">
        <f>'Betrieblicher Ertrag'!D11</f>
        <v>0</v>
      </c>
      <c r="F18" s="45">
        <f>'Betrieblicher Ertrag'!F11</f>
        <v>0</v>
      </c>
      <c r="G18" s="45">
        <f>'Betrieblicher Ertrag'!G11</f>
        <v>0</v>
      </c>
      <c r="H18" s="45">
        <f>'Betrieblicher Ertrag'!H11</f>
        <v>0</v>
      </c>
      <c r="I18" s="45">
        <f>'Betrieblicher Ertrag'!I11</f>
        <v>0</v>
      </c>
      <c r="J18" s="45">
        <f>'Betrieblicher Ertrag'!J11</f>
        <v>0</v>
      </c>
      <c r="K18" s="45">
        <f>'Betrieblicher Ertrag'!K11</f>
        <v>0</v>
      </c>
      <c r="L18" s="45">
        <f>'Betrieblicher Ertrag'!L11</f>
        <v>0</v>
      </c>
      <c r="M18" s="45">
        <f>'Betrieblicher Ertrag'!M11</f>
        <v>0</v>
      </c>
      <c r="N18" s="45">
        <f>'Betrieblicher Ertrag'!N11</f>
        <v>0</v>
      </c>
      <c r="O18" s="45">
        <f>'Betrieblicher Ertrag'!O11</f>
        <v>0</v>
      </c>
      <c r="P18" s="33"/>
    </row>
    <row r="19" spans="2:17" ht="16.5" customHeight="1" x14ac:dyDescent="0.2">
      <c r="B19" s="51">
        <v>43</v>
      </c>
      <c r="C19" s="44" t="s">
        <v>47</v>
      </c>
      <c r="D19" s="46">
        <f>'Betrieblicher Ertrag'!C22</f>
        <v>0</v>
      </c>
      <c r="E19" s="46">
        <f>'Betrieblicher Ertrag'!D22</f>
        <v>0</v>
      </c>
      <c r="F19" s="45">
        <f>'Betrieblicher Ertrag'!F22</f>
        <v>0</v>
      </c>
      <c r="G19" s="45">
        <f>'Betrieblicher Ertrag'!G22</f>
        <v>0</v>
      </c>
      <c r="H19" s="45">
        <f>'Betrieblicher Ertrag'!H22</f>
        <v>0</v>
      </c>
      <c r="I19" s="45">
        <f>'Betrieblicher Ertrag'!I22</f>
        <v>0</v>
      </c>
      <c r="J19" s="45">
        <f>'Betrieblicher Ertrag'!J22</f>
        <v>0</v>
      </c>
      <c r="K19" s="45">
        <f>'Betrieblicher Ertrag'!K22</f>
        <v>0</v>
      </c>
      <c r="L19" s="45">
        <f>'Betrieblicher Ertrag'!L22</f>
        <v>0</v>
      </c>
      <c r="M19" s="45">
        <f>'Betrieblicher Ertrag'!M22</f>
        <v>0</v>
      </c>
      <c r="N19" s="45">
        <f>'Betrieblicher Ertrag'!N22</f>
        <v>0</v>
      </c>
      <c r="O19" s="45">
        <f>'Betrieblicher Ertrag'!O22</f>
        <v>0</v>
      </c>
      <c r="P19" s="33"/>
      <c r="Q19" s="47"/>
    </row>
    <row r="20" spans="2:17" ht="16.5" customHeight="1" x14ac:dyDescent="0.2">
      <c r="B20" s="51">
        <v>45</v>
      </c>
      <c r="C20" s="44" t="s">
        <v>46</v>
      </c>
      <c r="D20" s="46">
        <f>'Betrieblicher Ertrag'!C28</f>
        <v>0</v>
      </c>
      <c r="E20" s="46">
        <f>'Betrieblicher Ertrag'!D28</f>
        <v>0</v>
      </c>
      <c r="F20" s="45">
        <f>'Betrieblicher Ertrag'!F28</f>
        <v>0</v>
      </c>
      <c r="G20" s="45">
        <f>'Betrieblicher Ertrag'!G28</f>
        <v>0</v>
      </c>
      <c r="H20" s="45">
        <f>'Betrieblicher Ertrag'!H28</f>
        <v>0</v>
      </c>
      <c r="I20" s="45">
        <f>'Betrieblicher Ertrag'!I28</f>
        <v>0</v>
      </c>
      <c r="J20" s="45">
        <f>'Betrieblicher Ertrag'!J28</f>
        <v>0</v>
      </c>
      <c r="K20" s="45">
        <f>'Betrieblicher Ertrag'!K28</f>
        <v>0</v>
      </c>
      <c r="L20" s="45">
        <f>'Betrieblicher Ertrag'!L28</f>
        <v>0</v>
      </c>
      <c r="M20" s="45">
        <f>'Betrieblicher Ertrag'!M28</f>
        <v>0</v>
      </c>
      <c r="N20" s="45">
        <f>'Betrieblicher Ertrag'!N28</f>
        <v>0</v>
      </c>
      <c r="O20" s="45">
        <f>'Betrieblicher Ertrag'!O28</f>
        <v>0</v>
      </c>
      <c r="P20" s="33"/>
    </row>
    <row r="21" spans="2:17" ht="16.5" customHeight="1" x14ac:dyDescent="0.2">
      <c r="B21" s="51">
        <v>46</v>
      </c>
      <c r="C21" s="44" t="s">
        <v>45</v>
      </c>
      <c r="D21" s="46">
        <f>'Betrieblicher Ertrag'!C31</f>
        <v>0</v>
      </c>
      <c r="E21" s="46">
        <f>'Betrieblicher Ertrag'!D31</f>
        <v>0</v>
      </c>
      <c r="F21" s="45">
        <f>'Betrieblicher Ertrag'!F31</f>
        <v>0</v>
      </c>
      <c r="G21" s="45">
        <f>'Betrieblicher Ertrag'!G31</f>
        <v>0</v>
      </c>
      <c r="H21" s="45">
        <f>'Betrieblicher Ertrag'!H31</f>
        <v>0</v>
      </c>
      <c r="I21" s="45">
        <f>'Betrieblicher Ertrag'!I31</f>
        <v>0</v>
      </c>
      <c r="J21" s="45">
        <f>'Betrieblicher Ertrag'!J31</f>
        <v>0</v>
      </c>
      <c r="K21" s="45">
        <f>'Betrieblicher Ertrag'!K31</f>
        <v>0</v>
      </c>
      <c r="L21" s="45">
        <f>'Betrieblicher Ertrag'!L31</f>
        <v>0</v>
      </c>
      <c r="M21" s="45">
        <f>'Betrieblicher Ertrag'!M31</f>
        <v>0</v>
      </c>
      <c r="N21" s="45">
        <f>'Betrieblicher Ertrag'!N31</f>
        <v>0</v>
      </c>
      <c r="O21" s="45">
        <f>'Betrieblicher Ertrag'!O31</f>
        <v>0</v>
      </c>
      <c r="P21" s="33"/>
    </row>
    <row r="22" spans="2:17" ht="16.5" customHeight="1" x14ac:dyDescent="0.2">
      <c r="B22" s="93">
        <v>466</v>
      </c>
      <c r="C22" s="94" t="s">
        <v>147</v>
      </c>
      <c r="D22" s="152">
        <f>'Betrieblicher Ertrag'!C34</f>
        <v>0</v>
      </c>
      <c r="E22" s="152">
        <f>'Betrieblicher Ertrag'!D34</f>
        <v>0</v>
      </c>
      <c r="F22" s="153">
        <f>'Betrieblicher Ertrag'!F34</f>
        <v>0</v>
      </c>
      <c r="G22" s="153">
        <f>'Betrieblicher Ertrag'!G34</f>
        <v>0</v>
      </c>
      <c r="H22" s="153">
        <f>'Betrieblicher Ertrag'!H34</f>
        <v>0</v>
      </c>
      <c r="I22" s="153">
        <f>'Betrieblicher Ertrag'!I34</f>
        <v>0</v>
      </c>
      <c r="J22" s="153">
        <f>'Betrieblicher Ertrag'!J34</f>
        <v>0</v>
      </c>
      <c r="K22" s="153">
        <f>'Betrieblicher Ertrag'!K34</f>
        <v>0</v>
      </c>
      <c r="L22" s="153">
        <f>'Betrieblicher Ertrag'!L34</f>
        <v>0</v>
      </c>
      <c r="M22" s="153">
        <f>'Betrieblicher Ertrag'!M34</f>
        <v>0</v>
      </c>
      <c r="N22" s="153">
        <f>'Betrieblicher Ertrag'!N34</f>
        <v>0</v>
      </c>
      <c r="O22" s="153">
        <f>'Betrieblicher Ertrag'!O34</f>
        <v>0</v>
      </c>
      <c r="P22" s="33"/>
    </row>
    <row r="23" spans="2:17" ht="16.5" customHeight="1" x14ac:dyDescent="0.2">
      <c r="B23" s="51">
        <v>47</v>
      </c>
      <c r="C23" s="44" t="s">
        <v>44</v>
      </c>
      <c r="D23" s="46">
        <f>'Betrieblicher Ertrag'!C40</f>
        <v>0</v>
      </c>
      <c r="E23" s="46">
        <f>'Betrieblicher Ertrag'!D40</f>
        <v>0</v>
      </c>
      <c r="F23" s="45">
        <f>'Betrieblicher Ertrag'!F40</f>
        <v>0</v>
      </c>
      <c r="G23" s="45">
        <f>'Betrieblicher Ertrag'!G40</f>
        <v>0</v>
      </c>
      <c r="H23" s="45">
        <f>'Betrieblicher Ertrag'!H40</f>
        <v>0</v>
      </c>
      <c r="I23" s="45">
        <f>'Betrieblicher Ertrag'!I40</f>
        <v>0</v>
      </c>
      <c r="J23" s="45">
        <f>'Betrieblicher Ertrag'!J40</f>
        <v>0</v>
      </c>
      <c r="K23" s="45">
        <f>'Betrieblicher Ertrag'!K40</f>
        <v>0</v>
      </c>
      <c r="L23" s="45">
        <f>'Betrieblicher Ertrag'!L40</f>
        <v>0</v>
      </c>
      <c r="M23" s="45">
        <f>'Betrieblicher Ertrag'!M40</f>
        <v>0</v>
      </c>
      <c r="N23" s="45">
        <f>'Betrieblicher Ertrag'!N40</f>
        <v>0</v>
      </c>
      <c r="O23" s="45">
        <f>'Betrieblicher Ertrag'!O40</f>
        <v>0</v>
      </c>
      <c r="P23" s="33"/>
    </row>
    <row r="24" spans="2:17" ht="16.5" customHeight="1" x14ac:dyDescent="0.2"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33"/>
    </row>
    <row r="25" spans="2:17" ht="16.5" customHeight="1" thickBot="1" x14ac:dyDescent="0.25">
      <c r="B25" s="52" t="s">
        <v>43</v>
      </c>
      <c r="C25" s="53"/>
      <c r="D25" s="54">
        <f t="shared" ref="D25:I25" si="5">D15-D6</f>
        <v>0</v>
      </c>
      <c r="E25" s="54">
        <f t="shared" si="5"/>
        <v>0</v>
      </c>
      <c r="F25" s="54">
        <f t="shared" si="5"/>
        <v>0</v>
      </c>
      <c r="G25" s="54">
        <f t="shared" si="5"/>
        <v>0</v>
      </c>
      <c r="H25" s="54">
        <f t="shared" si="5"/>
        <v>0</v>
      </c>
      <c r="I25" s="54">
        <f t="shared" si="5"/>
        <v>0</v>
      </c>
      <c r="J25" s="54">
        <f t="shared" ref="J25:O25" si="6">J15-J6</f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30"/>
    </row>
    <row r="26" spans="2:17" ht="16.5" customHeight="1" thickTop="1" x14ac:dyDescent="0.2">
      <c r="B26" s="55"/>
      <c r="C26" s="56"/>
      <c r="D26" s="56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30"/>
    </row>
    <row r="27" spans="2:17" ht="16.5" customHeight="1" x14ac:dyDescent="0.2">
      <c r="B27" s="58">
        <v>34</v>
      </c>
      <c r="C27" s="44" t="s">
        <v>42</v>
      </c>
      <c r="D27" s="46">
        <f>'Betrieblicher Aufwand'!C23</f>
        <v>0</v>
      </c>
      <c r="E27" s="46">
        <f>'Betrieblicher Aufwand'!D23</f>
        <v>0</v>
      </c>
      <c r="F27" s="45">
        <f>'Betrieblicher Aufwand'!F23</f>
        <v>0</v>
      </c>
      <c r="G27" s="45">
        <f>'Betrieblicher Aufwand'!G23</f>
        <v>0</v>
      </c>
      <c r="H27" s="45">
        <f>'Betrieblicher Aufwand'!H23</f>
        <v>0</v>
      </c>
      <c r="I27" s="45">
        <f>'Betrieblicher Aufwand'!I23</f>
        <v>0</v>
      </c>
      <c r="J27" s="45">
        <f>'Betrieblicher Aufwand'!J23</f>
        <v>0</v>
      </c>
      <c r="K27" s="45">
        <f>'Betrieblicher Aufwand'!K23</f>
        <v>0</v>
      </c>
      <c r="L27" s="45">
        <f>'Betrieblicher Aufwand'!L23</f>
        <v>0</v>
      </c>
      <c r="M27" s="45">
        <f>'Betrieblicher Aufwand'!M23</f>
        <v>0</v>
      </c>
      <c r="N27" s="45">
        <f>'Betrieblicher Aufwand'!N23</f>
        <v>0</v>
      </c>
      <c r="O27" s="45">
        <f>'Betrieblicher Aufwand'!O23</f>
        <v>0</v>
      </c>
      <c r="P27" s="33"/>
    </row>
    <row r="28" spans="2:17" ht="16.5" customHeight="1" x14ac:dyDescent="0.2">
      <c r="B28" s="59">
        <v>44</v>
      </c>
      <c r="C28" s="44" t="s">
        <v>41</v>
      </c>
      <c r="D28" s="46">
        <f>'Betrieblicher Ertrag'!C25</f>
        <v>0</v>
      </c>
      <c r="E28" s="46">
        <f>'Betrieblicher Ertrag'!D25</f>
        <v>0</v>
      </c>
      <c r="F28" s="45">
        <f>'Betrieblicher Ertrag'!F25</f>
        <v>0</v>
      </c>
      <c r="G28" s="45">
        <f>'Betrieblicher Ertrag'!G25</f>
        <v>0</v>
      </c>
      <c r="H28" s="45">
        <f>'Betrieblicher Ertrag'!H25</f>
        <v>0</v>
      </c>
      <c r="I28" s="45">
        <f>'Betrieblicher Ertrag'!I25</f>
        <v>0</v>
      </c>
      <c r="J28" s="45">
        <f>'Betrieblicher Ertrag'!J25</f>
        <v>0</v>
      </c>
      <c r="K28" s="45">
        <f>'Betrieblicher Ertrag'!K25</f>
        <v>0</v>
      </c>
      <c r="L28" s="45">
        <f>'Betrieblicher Ertrag'!L25</f>
        <v>0</v>
      </c>
      <c r="M28" s="45">
        <f>'Betrieblicher Ertrag'!M25</f>
        <v>0</v>
      </c>
      <c r="N28" s="45">
        <f>'Betrieblicher Ertrag'!N25</f>
        <v>0</v>
      </c>
      <c r="O28" s="45">
        <f>'Betrieblicher Ertrag'!O25</f>
        <v>0</v>
      </c>
      <c r="P28" s="33"/>
    </row>
    <row r="29" spans="2:17" ht="16.5" customHeight="1" x14ac:dyDescent="0.2">
      <c r="B29" s="60" t="s">
        <v>40</v>
      </c>
      <c r="C29" s="26"/>
      <c r="D29" s="150">
        <f>D28-D27</f>
        <v>0</v>
      </c>
      <c r="E29" s="150">
        <f>E28-E27</f>
        <v>0</v>
      </c>
      <c r="F29" s="150">
        <f t="shared" ref="F29:I29" si="7">F28-F27</f>
        <v>0</v>
      </c>
      <c r="G29" s="150">
        <f t="shared" si="7"/>
        <v>0</v>
      </c>
      <c r="H29" s="150">
        <f t="shared" si="7"/>
        <v>0</v>
      </c>
      <c r="I29" s="150">
        <f t="shared" si="7"/>
        <v>0</v>
      </c>
      <c r="J29" s="150">
        <f t="shared" ref="J29:O29" si="8">J28-J27</f>
        <v>0</v>
      </c>
      <c r="K29" s="150">
        <f t="shared" si="8"/>
        <v>0</v>
      </c>
      <c r="L29" s="150">
        <f t="shared" si="8"/>
        <v>0</v>
      </c>
      <c r="M29" s="150">
        <f t="shared" si="8"/>
        <v>0</v>
      </c>
      <c r="N29" s="150">
        <f t="shared" si="8"/>
        <v>0</v>
      </c>
      <c r="O29" s="150">
        <f t="shared" si="8"/>
        <v>0</v>
      </c>
      <c r="P29" s="30"/>
    </row>
    <row r="30" spans="2:17" ht="16.5" customHeight="1" x14ac:dyDescent="0.2">
      <c r="B30" s="30"/>
      <c r="C30" s="29"/>
      <c r="D30" s="29"/>
      <c r="E30" s="29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30"/>
    </row>
    <row r="31" spans="2:17" ht="16.5" customHeight="1" thickBot="1" x14ac:dyDescent="0.25">
      <c r="B31" s="52" t="s">
        <v>39</v>
      </c>
      <c r="C31" s="53"/>
      <c r="D31" s="54">
        <f t="shared" ref="D31:I31" si="9">D25+D29</f>
        <v>0</v>
      </c>
      <c r="E31" s="54">
        <f t="shared" si="9"/>
        <v>0</v>
      </c>
      <c r="F31" s="54">
        <f t="shared" si="9"/>
        <v>0</v>
      </c>
      <c r="G31" s="54">
        <f t="shared" si="9"/>
        <v>0</v>
      </c>
      <c r="H31" s="54">
        <f t="shared" si="9"/>
        <v>0</v>
      </c>
      <c r="I31" s="54">
        <f t="shared" si="9"/>
        <v>0</v>
      </c>
      <c r="J31" s="54">
        <f t="shared" ref="J31:O31" si="10">J25+J29</f>
        <v>0</v>
      </c>
      <c r="K31" s="54">
        <f t="shared" si="10"/>
        <v>0</v>
      </c>
      <c r="L31" s="54">
        <f t="shared" si="10"/>
        <v>0</v>
      </c>
      <c r="M31" s="54">
        <f t="shared" si="10"/>
        <v>0</v>
      </c>
      <c r="N31" s="54">
        <f t="shared" si="10"/>
        <v>0</v>
      </c>
      <c r="O31" s="54">
        <f t="shared" si="10"/>
        <v>0</v>
      </c>
      <c r="P31" s="30"/>
    </row>
    <row r="32" spans="2:17" ht="16.5" customHeight="1" thickTop="1" x14ac:dyDescent="0.2">
      <c r="B32" s="55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30"/>
    </row>
    <row r="33" spans="2:17" ht="16.5" customHeight="1" x14ac:dyDescent="0.2">
      <c r="B33" s="58">
        <v>38</v>
      </c>
      <c r="C33" s="44" t="s">
        <v>38</v>
      </c>
      <c r="D33" s="45">
        <f>'Betrieblicher Aufwand'!C38</f>
        <v>0</v>
      </c>
      <c r="E33" s="45">
        <f>'Betrieblicher Aufwand'!D38</f>
        <v>0</v>
      </c>
      <c r="F33" s="45">
        <f>'Betrieblicher Aufwand'!F38</f>
        <v>0</v>
      </c>
      <c r="G33" s="45">
        <f>'Betrieblicher Aufwand'!G38</f>
        <v>0</v>
      </c>
      <c r="H33" s="45">
        <f>'Betrieblicher Aufwand'!H38</f>
        <v>0</v>
      </c>
      <c r="I33" s="45">
        <f>'Betrieblicher Aufwand'!I38</f>
        <v>0</v>
      </c>
      <c r="J33" s="45">
        <f>'Betrieblicher Aufwand'!J38</f>
        <v>0</v>
      </c>
      <c r="K33" s="45">
        <f>'Betrieblicher Aufwand'!K38</f>
        <v>0</v>
      </c>
      <c r="L33" s="45">
        <f>'Betrieblicher Aufwand'!L38</f>
        <v>0</v>
      </c>
      <c r="M33" s="45">
        <f>'Betrieblicher Aufwand'!M38</f>
        <v>0</v>
      </c>
      <c r="N33" s="45">
        <f>'Betrieblicher Aufwand'!N38</f>
        <v>0</v>
      </c>
      <c r="O33" s="45">
        <f>'Betrieblicher Aufwand'!O38</f>
        <v>0</v>
      </c>
      <c r="P33" s="33"/>
    </row>
    <row r="34" spans="2:17" ht="16.5" customHeight="1" x14ac:dyDescent="0.2">
      <c r="B34" s="59">
        <v>48</v>
      </c>
      <c r="C34" s="44" t="s">
        <v>37</v>
      </c>
      <c r="D34" s="46">
        <f>'Betrieblicher Ertrag'!C43</f>
        <v>0</v>
      </c>
      <c r="E34" s="46">
        <f>'Betrieblicher Ertrag'!D43</f>
        <v>0</v>
      </c>
      <c r="F34" s="45">
        <f>'Betrieblicher Ertrag'!F43</f>
        <v>0</v>
      </c>
      <c r="G34" s="45">
        <f>'Betrieblicher Ertrag'!G43</f>
        <v>0</v>
      </c>
      <c r="H34" s="45">
        <f>'Betrieblicher Ertrag'!H43</f>
        <v>0</v>
      </c>
      <c r="I34" s="45">
        <f>'Betrieblicher Ertrag'!I43</f>
        <v>0</v>
      </c>
      <c r="J34" s="45">
        <f>'Betrieblicher Ertrag'!J43</f>
        <v>0</v>
      </c>
      <c r="K34" s="45">
        <f>'Betrieblicher Ertrag'!K43</f>
        <v>0</v>
      </c>
      <c r="L34" s="45">
        <f>'Betrieblicher Ertrag'!L43</f>
        <v>0</v>
      </c>
      <c r="M34" s="45">
        <f>'Betrieblicher Ertrag'!M43</f>
        <v>0</v>
      </c>
      <c r="N34" s="45">
        <f>'Betrieblicher Ertrag'!N43</f>
        <v>0</v>
      </c>
      <c r="O34" s="45">
        <f>'Betrieblicher Ertrag'!O43</f>
        <v>0</v>
      </c>
      <c r="P34" s="33"/>
      <c r="Q34" s="47"/>
    </row>
    <row r="35" spans="2:17" ht="16.5" customHeight="1" x14ac:dyDescent="0.2">
      <c r="B35" s="60" t="s">
        <v>36</v>
      </c>
      <c r="C35" s="26"/>
      <c r="D35" s="150">
        <f t="shared" ref="D35:I35" si="11">D34-D33</f>
        <v>0</v>
      </c>
      <c r="E35" s="150">
        <f t="shared" si="11"/>
        <v>0</v>
      </c>
      <c r="F35" s="150">
        <f t="shared" si="11"/>
        <v>0</v>
      </c>
      <c r="G35" s="150">
        <f t="shared" si="11"/>
        <v>0</v>
      </c>
      <c r="H35" s="150">
        <f t="shared" si="11"/>
        <v>0</v>
      </c>
      <c r="I35" s="150">
        <f t="shared" si="11"/>
        <v>0</v>
      </c>
      <c r="J35" s="150">
        <f t="shared" ref="J35:O35" si="12">J34-J33</f>
        <v>0</v>
      </c>
      <c r="K35" s="150">
        <f t="shared" si="12"/>
        <v>0</v>
      </c>
      <c r="L35" s="150">
        <f t="shared" si="12"/>
        <v>0</v>
      </c>
      <c r="M35" s="150">
        <f t="shared" si="12"/>
        <v>0</v>
      </c>
      <c r="N35" s="150">
        <f t="shared" si="12"/>
        <v>0</v>
      </c>
      <c r="O35" s="150">
        <f t="shared" si="12"/>
        <v>0</v>
      </c>
      <c r="P35" s="30"/>
    </row>
    <row r="36" spans="2:17" ht="16.5" customHeight="1" thickBot="1" x14ac:dyDescent="0.25">
      <c r="B36" s="30"/>
      <c r="C36" s="29"/>
      <c r="D36" s="29"/>
      <c r="E36" s="2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30"/>
    </row>
    <row r="37" spans="2:17" ht="16.5" customHeight="1" x14ac:dyDescent="0.2">
      <c r="B37" s="62" t="s">
        <v>35</v>
      </c>
      <c r="C37" s="63"/>
      <c r="D37" s="73">
        <f t="shared" ref="D37:I37" si="13">D31+D35</f>
        <v>0</v>
      </c>
      <c r="E37" s="73">
        <f t="shared" si="13"/>
        <v>0</v>
      </c>
      <c r="F37" s="73">
        <f t="shared" si="13"/>
        <v>0</v>
      </c>
      <c r="G37" s="73">
        <f t="shared" si="13"/>
        <v>0</v>
      </c>
      <c r="H37" s="73">
        <f t="shared" si="13"/>
        <v>0</v>
      </c>
      <c r="I37" s="73">
        <f t="shared" si="13"/>
        <v>0</v>
      </c>
      <c r="J37" s="73">
        <f t="shared" ref="J37:O37" si="14">J31+J35</f>
        <v>0</v>
      </c>
      <c r="K37" s="73">
        <f t="shared" si="14"/>
        <v>0</v>
      </c>
      <c r="L37" s="73">
        <f t="shared" si="14"/>
        <v>0</v>
      </c>
      <c r="M37" s="73">
        <f t="shared" si="14"/>
        <v>0</v>
      </c>
      <c r="N37" s="73">
        <f t="shared" si="14"/>
        <v>0</v>
      </c>
      <c r="O37" s="73">
        <f t="shared" si="14"/>
        <v>0</v>
      </c>
      <c r="P37" s="30"/>
    </row>
    <row r="38" spans="2:17" ht="16.5" customHeight="1" thickBot="1" x14ac:dyDescent="0.25">
      <c r="B38" s="64" t="s">
        <v>34</v>
      </c>
      <c r="C38" s="65"/>
      <c r="D38" s="65"/>
      <c r="E38" s="65"/>
      <c r="F38" s="65"/>
      <c r="G38" s="65"/>
      <c r="H38" s="95"/>
      <c r="I38" s="95"/>
      <c r="J38" s="95"/>
      <c r="K38" s="95"/>
      <c r="L38" s="95"/>
      <c r="M38" s="95"/>
      <c r="N38" s="95"/>
      <c r="O38" s="95"/>
    </row>
    <row r="39" spans="2:17" ht="16.5" customHeight="1" x14ac:dyDescent="0.2">
      <c r="B39" s="307"/>
      <c r="C39" s="307"/>
      <c r="D39" s="66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7" ht="16.5" customHeight="1" x14ac:dyDescent="0.2">
      <c r="B40" s="68" t="s">
        <v>33</v>
      </c>
      <c r="C40" s="28"/>
      <c r="D40" s="69">
        <f>Investitionsrechnung!I25</f>
        <v>0</v>
      </c>
      <c r="E40" s="69">
        <f>Investitionsrechnung!J25</f>
        <v>0</v>
      </c>
      <c r="F40" s="69">
        <f>Investitionsrechnung!K25</f>
        <v>0</v>
      </c>
      <c r="G40" s="69">
        <f>Investitionsrechnung!L25</f>
        <v>0</v>
      </c>
      <c r="H40" s="69">
        <f>Investitionsrechnung!M25</f>
        <v>0</v>
      </c>
      <c r="I40" s="69">
        <f>Investitionsrechnung!N25</f>
        <v>0</v>
      </c>
      <c r="J40" s="69">
        <f>Investitionsrechnung!O25</f>
        <v>0</v>
      </c>
      <c r="K40" s="69">
        <f>Investitionsrechnung!P25</f>
        <v>0</v>
      </c>
      <c r="L40" s="69">
        <f>Investitionsrechnung!Q25</f>
        <v>0</v>
      </c>
      <c r="M40" s="69">
        <f>Investitionsrechnung!R25</f>
        <v>0</v>
      </c>
      <c r="N40" s="69">
        <f>Investitionsrechnung!S25</f>
        <v>0</v>
      </c>
      <c r="O40" s="69">
        <f>Investitionsrechnung!T25</f>
        <v>0</v>
      </c>
    </row>
    <row r="41" spans="2:17" ht="16.5" customHeight="1" x14ac:dyDescent="0.2">
      <c r="B41" s="68" t="s">
        <v>31</v>
      </c>
      <c r="C41" s="68"/>
      <c r="D41" s="69">
        <f>Investitionsrechnung!I29</f>
        <v>0</v>
      </c>
      <c r="E41" s="69">
        <f>Investitionsrechnung!J29</f>
        <v>0</v>
      </c>
      <c r="F41" s="69">
        <f>Investitionsrechnung!K29</f>
        <v>0</v>
      </c>
      <c r="G41" s="69">
        <f>Investitionsrechnung!L29</f>
        <v>0</v>
      </c>
      <c r="H41" s="69">
        <f>Investitionsrechnung!M29</f>
        <v>0</v>
      </c>
      <c r="I41" s="69">
        <f>Investitionsrechnung!N29</f>
        <v>0</v>
      </c>
      <c r="J41" s="69">
        <f>Investitionsrechnung!O29</f>
        <v>0</v>
      </c>
      <c r="K41" s="69">
        <f>Investitionsrechnung!P29</f>
        <v>0</v>
      </c>
      <c r="L41" s="69">
        <f>Investitionsrechnung!Q29</f>
        <v>0</v>
      </c>
      <c r="M41" s="69">
        <f>Investitionsrechnung!R29</f>
        <v>0</v>
      </c>
      <c r="N41" s="69">
        <f>Investitionsrechnung!S29</f>
        <v>0</v>
      </c>
      <c r="O41" s="69">
        <f>Investitionsrechnung!T29</f>
        <v>0</v>
      </c>
      <c r="P41" s="30"/>
      <c r="Q41" s="47"/>
    </row>
    <row r="42" spans="2:17" ht="16.5" customHeight="1" x14ac:dyDescent="0.2">
      <c r="B42" s="49" t="s">
        <v>29</v>
      </c>
      <c r="C42" s="50"/>
      <c r="D42" s="150">
        <f t="shared" ref="D42" si="15">D41-D40</f>
        <v>0</v>
      </c>
      <c r="E42" s="150">
        <f t="shared" ref="E42:I42" si="16">E41-E40</f>
        <v>0</v>
      </c>
      <c r="F42" s="150">
        <f t="shared" si="16"/>
        <v>0</v>
      </c>
      <c r="G42" s="150">
        <f t="shared" si="16"/>
        <v>0</v>
      </c>
      <c r="H42" s="150">
        <f t="shared" si="16"/>
        <v>0</v>
      </c>
      <c r="I42" s="150">
        <f t="shared" si="16"/>
        <v>0</v>
      </c>
      <c r="J42" s="150">
        <f t="shared" ref="J42:O42" si="17">J41-J40</f>
        <v>0</v>
      </c>
      <c r="K42" s="150">
        <f t="shared" si="17"/>
        <v>0</v>
      </c>
      <c r="L42" s="150">
        <f t="shared" si="17"/>
        <v>0</v>
      </c>
      <c r="M42" s="150">
        <f t="shared" si="17"/>
        <v>0</v>
      </c>
      <c r="N42" s="150">
        <f t="shared" si="17"/>
        <v>0</v>
      </c>
      <c r="O42" s="150">
        <f t="shared" si="17"/>
        <v>0</v>
      </c>
      <c r="P42" s="30"/>
    </row>
    <row r="43" spans="2:17" ht="16.5" customHeight="1" x14ac:dyDescent="0.2">
      <c r="B43" s="306"/>
      <c r="C43" s="306"/>
      <c r="D43" s="66"/>
      <c r="E43" s="66"/>
      <c r="F43" s="70"/>
      <c r="G43" s="70"/>
      <c r="H43" s="71"/>
      <c r="I43" s="71"/>
      <c r="J43" s="71"/>
      <c r="K43" s="71"/>
      <c r="L43" s="71"/>
      <c r="M43" s="71"/>
      <c r="N43" s="71"/>
      <c r="O43" s="71"/>
    </row>
    <row r="44" spans="2:17" ht="16.5" customHeight="1" thickBot="1" x14ac:dyDescent="0.25">
      <c r="B44" s="52" t="s">
        <v>28</v>
      </c>
      <c r="C44" s="53"/>
      <c r="D44" s="54">
        <f t="shared" ref="D44:I44" si="18">D37+D9+D11-D20</f>
        <v>0</v>
      </c>
      <c r="E44" s="54">
        <f t="shared" si="18"/>
        <v>0</v>
      </c>
      <c r="F44" s="54">
        <f t="shared" si="18"/>
        <v>0</v>
      </c>
      <c r="G44" s="54">
        <f t="shared" si="18"/>
        <v>0</v>
      </c>
      <c r="H44" s="54">
        <f t="shared" si="18"/>
        <v>0</v>
      </c>
      <c r="I44" s="54">
        <f t="shared" si="18"/>
        <v>0</v>
      </c>
      <c r="J44" s="54">
        <f t="shared" ref="J44:O44" si="19">J37+J9+J11-J20</f>
        <v>0</v>
      </c>
      <c r="K44" s="54">
        <f t="shared" si="19"/>
        <v>0</v>
      </c>
      <c r="L44" s="54">
        <f t="shared" si="19"/>
        <v>0</v>
      </c>
      <c r="M44" s="54">
        <f t="shared" si="19"/>
        <v>0</v>
      </c>
      <c r="N44" s="54">
        <f t="shared" si="19"/>
        <v>0</v>
      </c>
      <c r="O44" s="54">
        <f t="shared" si="19"/>
        <v>0</v>
      </c>
      <c r="P44" s="30"/>
    </row>
    <row r="45" spans="2:17" ht="16.5" customHeight="1" thickTop="1" thickBot="1" x14ac:dyDescent="0.25">
      <c r="H45" s="72"/>
      <c r="I45" s="72"/>
      <c r="J45" s="72"/>
      <c r="K45" s="72"/>
      <c r="L45" s="72"/>
      <c r="M45" s="72"/>
      <c r="N45" s="72"/>
      <c r="O45" s="72"/>
      <c r="P45" s="66"/>
    </row>
    <row r="46" spans="2:17" ht="16.5" customHeight="1" x14ac:dyDescent="0.2">
      <c r="B46" s="62" t="s">
        <v>27</v>
      </c>
      <c r="C46" s="63"/>
      <c r="D46" s="73">
        <f t="shared" ref="D46:I46" si="20">D42+D44</f>
        <v>0</v>
      </c>
      <c r="E46" s="73">
        <f t="shared" si="20"/>
        <v>0</v>
      </c>
      <c r="F46" s="73">
        <f t="shared" si="20"/>
        <v>0</v>
      </c>
      <c r="G46" s="73">
        <f t="shared" si="20"/>
        <v>0</v>
      </c>
      <c r="H46" s="73">
        <f t="shared" si="20"/>
        <v>0</v>
      </c>
      <c r="I46" s="73">
        <f t="shared" si="20"/>
        <v>0</v>
      </c>
      <c r="J46" s="73">
        <f t="shared" ref="J46:O46" si="21">J42+J44</f>
        <v>0</v>
      </c>
      <c r="K46" s="73">
        <f t="shared" si="21"/>
        <v>0</v>
      </c>
      <c r="L46" s="73">
        <f t="shared" si="21"/>
        <v>0</v>
      </c>
      <c r="M46" s="73">
        <f t="shared" si="21"/>
        <v>0</v>
      </c>
      <c r="N46" s="73">
        <f t="shared" si="21"/>
        <v>0</v>
      </c>
      <c r="O46" s="73">
        <f t="shared" si="21"/>
        <v>0</v>
      </c>
      <c r="P46" s="66"/>
    </row>
    <row r="47" spans="2:17" ht="16.5" customHeight="1" thickBot="1" x14ac:dyDescent="0.25">
      <c r="B47" s="64" t="s">
        <v>26</v>
      </c>
      <c r="C47" s="65"/>
      <c r="D47" s="65"/>
      <c r="E47" s="65"/>
      <c r="F47" s="65"/>
      <c r="G47" s="65"/>
      <c r="H47" s="74"/>
      <c r="I47" s="74"/>
      <c r="J47" s="74"/>
      <c r="K47" s="74"/>
      <c r="L47" s="74"/>
      <c r="M47" s="74"/>
      <c r="N47" s="74"/>
      <c r="O47" s="74"/>
      <c r="P47" s="66"/>
    </row>
    <row r="48" spans="2:17" ht="16.5" customHeight="1" x14ac:dyDescent="0.2">
      <c r="B48" s="30"/>
      <c r="C48" s="29"/>
      <c r="D48" s="29"/>
      <c r="E48" s="29"/>
      <c r="F48" s="29"/>
      <c r="G48" s="29"/>
      <c r="H48" s="75"/>
      <c r="I48" s="75"/>
      <c r="J48" s="75"/>
      <c r="K48" s="75"/>
      <c r="L48" s="75"/>
      <c r="M48" s="75"/>
      <c r="N48" s="75"/>
      <c r="O48" s="75"/>
      <c r="P48" s="66"/>
    </row>
    <row r="49" spans="2:19" ht="16.5" customHeight="1" thickBot="1" x14ac:dyDescent="0.25">
      <c r="B49" s="68" t="s">
        <v>25</v>
      </c>
      <c r="C49" s="76"/>
      <c r="D49" s="154"/>
      <c r="E49" s="77">
        <f>Ausgangslage!G33</f>
        <v>0</v>
      </c>
      <c r="F49" s="78">
        <f t="shared" ref="F49:O49" si="22">E50</f>
        <v>0</v>
      </c>
      <c r="G49" s="78">
        <f t="shared" si="22"/>
        <v>0</v>
      </c>
      <c r="H49" s="78">
        <f t="shared" si="22"/>
        <v>0</v>
      </c>
      <c r="I49" s="78">
        <f t="shared" si="22"/>
        <v>0</v>
      </c>
      <c r="J49" s="78">
        <f t="shared" si="22"/>
        <v>0</v>
      </c>
      <c r="K49" s="78">
        <f t="shared" si="22"/>
        <v>0</v>
      </c>
      <c r="L49" s="78">
        <f t="shared" si="22"/>
        <v>0</v>
      </c>
      <c r="M49" s="78">
        <f t="shared" si="22"/>
        <v>0</v>
      </c>
      <c r="N49" s="78">
        <f t="shared" si="22"/>
        <v>0</v>
      </c>
      <c r="O49" s="78">
        <f t="shared" si="22"/>
        <v>0</v>
      </c>
      <c r="P49" s="79"/>
    </row>
    <row r="50" spans="2:19" ht="16.5" customHeight="1" thickBot="1" x14ac:dyDescent="0.25">
      <c r="B50" s="80" t="s">
        <v>24</v>
      </c>
      <c r="C50" s="81"/>
      <c r="D50" s="155"/>
      <c r="E50" s="82">
        <f t="shared" ref="E50:I50" si="23">E49-E46</f>
        <v>0</v>
      </c>
      <c r="F50" s="82">
        <f t="shared" si="23"/>
        <v>0</v>
      </c>
      <c r="G50" s="82">
        <f t="shared" si="23"/>
        <v>0</v>
      </c>
      <c r="H50" s="82">
        <f t="shared" si="23"/>
        <v>0</v>
      </c>
      <c r="I50" s="82">
        <f t="shared" si="23"/>
        <v>0</v>
      </c>
      <c r="J50" s="82">
        <f t="shared" ref="J50:O50" si="24">J49-J46</f>
        <v>0</v>
      </c>
      <c r="K50" s="82">
        <f t="shared" si="24"/>
        <v>0</v>
      </c>
      <c r="L50" s="82">
        <f t="shared" si="24"/>
        <v>0</v>
      </c>
      <c r="M50" s="82">
        <f t="shared" si="24"/>
        <v>0</v>
      </c>
      <c r="N50" s="82">
        <f t="shared" si="24"/>
        <v>0</v>
      </c>
      <c r="O50" s="82">
        <f t="shared" si="24"/>
        <v>0</v>
      </c>
      <c r="P50" s="83"/>
      <c r="S50" s="83"/>
    </row>
    <row r="51" spans="2:19" ht="16.5" customHeight="1" x14ac:dyDescent="0.2">
      <c r="B51" s="30"/>
      <c r="C51" s="29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83"/>
      <c r="Q51" s="83"/>
      <c r="R51" s="83"/>
      <c r="S51" s="83"/>
    </row>
    <row r="52" spans="2:19" ht="16.5" customHeight="1" x14ac:dyDescent="0.2">
      <c r="B52" s="68" t="s">
        <v>88</v>
      </c>
      <c r="C52" s="76"/>
      <c r="D52" s="159"/>
      <c r="E52" s="84">
        <f>Ausgangslage!G31</f>
        <v>0</v>
      </c>
      <c r="F52" s="85">
        <f t="shared" ref="F52:O52" si="25">E54</f>
        <v>0</v>
      </c>
      <c r="G52" s="85">
        <f t="shared" si="25"/>
        <v>0</v>
      </c>
      <c r="H52" s="85">
        <f t="shared" si="25"/>
        <v>0</v>
      </c>
      <c r="I52" s="85">
        <f t="shared" si="25"/>
        <v>0</v>
      </c>
      <c r="J52" s="85">
        <f t="shared" si="25"/>
        <v>0</v>
      </c>
      <c r="K52" s="85">
        <f t="shared" si="25"/>
        <v>0</v>
      </c>
      <c r="L52" s="85">
        <f t="shared" si="25"/>
        <v>0</v>
      </c>
      <c r="M52" s="85">
        <f t="shared" si="25"/>
        <v>0</v>
      </c>
      <c r="N52" s="85">
        <f t="shared" si="25"/>
        <v>0</v>
      </c>
      <c r="O52" s="85">
        <f t="shared" si="25"/>
        <v>0</v>
      </c>
      <c r="P52" s="79"/>
      <c r="Q52" s="32"/>
      <c r="R52" s="32"/>
    </row>
    <row r="53" spans="2:19" ht="16.5" customHeight="1" thickBot="1" x14ac:dyDescent="0.25">
      <c r="B53" s="156" t="s">
        <v>35</v>
      </c>
      <c r="C53" s="157"/>
      <c r="D53" s="160"/>
      <c r="E53" s="158">
        <f>E37</f>
        <v>0</v>
      </c>
      <c r="F53" s="158">
        <f>F37</f>
        <v>0</v>
      </c>
      <c r="G53" s="158">
        <f t="shared" ref="G53:I53" si="26">G37</f>
        <v>0</v>
      </c>
      <c r="H53" s="158">
        <f t="shared" si="26"/>
        <v>0</v>
      </c>
      <c r="I53" s="158">
        <f t="shared" si="26"/>
        <v>0</v>
      </c>
      <c r="J53" s="158">
        <f t="shared" ref="J53:O53" si="27">J37</f>
        <v>0</v>
      </c>
      <c r="K53" s="158">
        <f t="shared" si="27"/>
        <v>0</v>
      </c>
      <c r="L53" s="158">
        <f t="shared" si="27"/>
        <v>0</v>
      </c>
      <c r="M53" s="158">
        <f t="shared" si="27"/>
        <v>0</v>
      </c>
      <c r="N53" s="158">
        <f t="shared" si="27"/>
        <v>0</v>
      </c>
      <c r="O53" s="158">
        <f t="shared" si="27"/>
        <v>0</v>
      </c>
      <c r="P53" s="79"/>
      <c r="Q53" s="32"/>
      <c r="R53" s="32"/>
    </row>
    <row r="54" spans="2:19" ht="16.5" customHeight="1" thickBot="1" x14ac:dyDescent="0.25">
      <c r="B54" s="86" t="s">
        <v>87</v>
      </c>
      <c r="C54" s="81"/>
      <c r="D54" s="161"/>
      <c r="E54" s="87">
        <f t="shared" ref="E54:I54" si="28">E52+E53</f>
        <v>0</v>
      </c>
      <c r="F54" s="87">
        <f t="shared" si="28"/>
        <v>0</v>
      </c>
      <c r="G54" s="87">
        <f t="shared" si="28"/>
        <v>0</v>
      </c>
      <c r="H54" s="87">
        <f t="shared" si="28"/>
        <v>0</v>
      </c>
      <c r="I54" s="87">
        <f t="shared" si="28"/>
        <v>0</v>
      </c>
      <c r="J54" s="87">
        <f t="shared" ref="J54:O54" si="29">J52+J53</f>
        <v>0</v>
      </c>
      <c r="K54" s="87">
        <f t="shared" si="29"/>
        <v>0</v>
      </c>
      <c r="L54" s="87">
        <f t="shared" si="29"/>
        <v>0</v>
      </c>
      <c r="M54" s="87">
        <f t="shared" si="29"/>
        <v>0</v>
      </c>
      <c r="N54" s="87">
        <f t="shared" si="29"/>
        <v>0</v>
      </c>
      <c r="O54" s="87">
        <f t="shared" si="29"/>
        <v>0</v>
      </c>
      <c r="P54" s="88"/>
    </row>
    <row r="56" spans="2:19" ht="16.5" customHeight="1" x14ac:dyDescent="0.2">
      <c r="B56" s="91" t="s">
        <v>89</v>
      </c>
      <c r="C56" s="92"/>
      <c r="D56" s="162"/>
      <c r="E56" s="46">
        <f>'Betrieblicher Aufwand'!D39</f>
        <v>0</v>
      </c>
      <c r="F56" s="46">
        <f>'Betrieblicher Aufwand'!F39</f>
        <v>0</v>
      </c>
      <c r="G56" s="46">
        <f>'Betrieblicher Aufwand'!G39</f>
        <v>0</v>
      </c>
      <c r="H56" s="46">
        <f>'Betrieblicher Aufwand'!H39</f>
        <v>0</v>
      </c>
      <c r="I56" s="46">
        <f>'Betrieblicher Aufwand'!I39</f>
        <v>0</v>
      </c>
      <c r="J56" s="46">
        <f>'Betrieblicher Aufwand'!J39</f>
        <v>0</v>
      </c>
      <c r="K56" s="46">
        <f>'Betrieblicher Aufwand'!K39</f>
        <v>0</v>
      </c>
      <c r="L56" s="46">
        <f>'Betrieblicher Aufwand'!L39</f>
        <v>0</v>
      </c>
      <c r="M56" s="46">
        <f>'Betrieblicher Aufwand'!M39</f>
        <v>0</v>
      </c>
      <c r="N56" s="46">
        <f>'Betrieblicher Aufwand'!N39</f>
        <v>0</v>
      </c>
      <c r="O56" s="46">
        <f>'Betrieblicher Aufwand'!O39</f>
        <v>0</v>
      </c>
    </row>
    <row r="57" spans="2:19" ht="16.5" customHeight="1" x14ac:dyDescent="0.2">
      <c r="B57" s="91" t="s">
        <v>171</v>
      </c>
      <c r="C57" s="92"/>
      <c r="D57" s="163"/>
      <c r="E57" s="44" t="str">
        <f>IF(AND(E54&gt;0,E56=0), "OK", IF(AND(E54&lt;0,-E56&lt;E54/3),"OK","NOK"))</f>
        <v>NOK</v>
      </c>
      <c r="F57" s="44" t="str">
        <f t="shared" ref="F57:O57" si="30">IF(AND(F54&gt;0,F56=0), "OK", IF(AND(F54&lt;0,-F56&lt;F54/3),"OK","NOK"))</f>
        <v>NOK</v>
      </c>
      <c r="G57" s="44" t="str">
        <f t="shared" si="30"/>
        <v>NOK</v>
      </c>
      <c r="H57" s="44" t="str">
        <f t="shared" si="30"/>
        <v>NOK</v>
      </c>
      <c r="I57" s="44" t="str">
        <f t="shared" si="30"/>
        <v>NOK</v>
      </c>
      <c r="J57" s="44" t="str">
        <f t="shared" si="30"/>
        <v>NOK</v>
      </c>
      <c r="K57" s="44" t="str">
        <f t="shared" si="30"/>
        <v>NOK</v>
      </c>
      <c r="L57" s="44" t="str">
        <f t="shared" si="30"/>
        <v>NOK</v>
      </c>
      <c r="M57" s="44" t="str">
        <f t="shared" si="30"/>
        <v>NOK</v>
      </c>
      <c r="N57" s="44" t="str">
        <f t="shared" si="30"/>
        <v>NOK</v>
      </c>
      <c r="O57" s="44" t="str">
        <f t="shared" si="30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47" workbookViewId="0">
      <selection activeCell="P77" sqref="P77"/>
    </sheetView>
  </sheetViews>
  <sheetFormatPr baseColWidth="10" defaultColWidth="11.42578125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113</v>
      </c>
      <c r="C3" s="3" t="s">
        <v>114</v>
      </c>
      <c r="D3" s="3" t="s">
        <v>115</v>
      </c>
      <c r="E3" s="3"/>
    </row>
    <row r="4" spans="2:9" x14ac:dyDescent="0.25">
      <c r="B4" s="2">
        <v>1</v>
      </c>
      <c r="C4" s="1" t="s">
        <v>96</v>
      </c>
    </row>
    <row r="5" spans="2:9" x14ac:dyDescent="0.25">
      <c r="B5" s="2">
        <v>2</v>
      </c>
      <c r="C5" s="1" t="s">
        <v>112</v>
      </c>
      <c r="D5" s="1">
        <v>35</v>
      </c>
    </row>
    <row r="6" spans="2:9" x14ac:dyDescent="0.25">
      <c r="B6" s="2" t="s">
        <v>97</v>
      </c>
      <c r="C6" s="1" t="s">
        <v>116</v>
      </c>
      <c r="D6" s="1">
        <v>20</v>
      </c>
    </row>
    <row r="7" spans="2:9" x14ac:dyDescent="0.25">
      <c r="B7" s="2" t="s">
        <v>98</v>
      </c>
      <c r="C7" s="1" t="s">
        <v>117</v>
      </c>
      <c r="D7" s="1">
        <v>20</v>
      </c>
    </row>
    <row r="8" spans="2:9" x14ac:dyDescent="0.25">
      <c r="B8" s="2">
        <v>3</v>
      </c>
      <c r="C8" s="1" t="s">
        <v>118</v>
      </c>
      <c r="D8" s="1">
        <v>40</v>
      </c>
    </row>
    <row r="9" spans="2:9" x14ac:dyDescent="0.25">
      <c r="B9" s="2" t="s">
        <v>99</v>
      </c>
      <c r="C9" s="1" t="s">
        <v>119</v>
      </c>
      <c r="D9" s="1">
        <v>10</v>
      </c>
    </row>
    <row r="10" spans="2:9" x14ac:dyDescent="0.25">
      <c r="B10" s="2" t="s">
        <v>100</v>
      </c>
      <c r="C10" s="1" t="s">
        <v>120</v>
      </c>
      <c r="D10" s="1">
        <v>20</v>
      </c>
    </row>
    <row r="11" spans="2:9" x14ac:dyDescent="0.25">
      <c r="B11" s="2" t="s">
        <v>101</v>
      </c>
      <c r="C11" s="1" t="s">
        <v>102</v>
      </c>
      <c r="D11" s="1">
        <v>10</v>
      </c>
    </row>
    <row r="12" spans="2:9" x14ac:dyDescent="0.25">
      <c r="B12" s="2">
        <v>4</v>
      </c>
      <c r="C12" s="1" t="s">
        <v>121</v>
      </c>
      <c r="D12" s="1">
        <v>50</v>
      </c>
    </row>
    <row r="13" spans="2:9" x14ac:dyDescent="0.25">
      <c r="B13" s="2" t="s">
        <v>103</v>
      </c>
      <c r="C13" s="1" t="s">
        <v>104</v>
      </c>
      <c r="D13" s="1">
        <v>35</v>
      </c>
    </row>
    <row r="14" spans="2:9" x14ac:dyDescent="0.25">
      <c r="B14" s="2">
        <v>5</v>
      </c>
      <c r="C14" s="1" t="s">
        <v>122</v>
      </c>
      <c r="D14" s="20" t="s">
        <v>123</v>
      </c>
      <c r="E14" s="106"/>
      <c r="I14" s="10"/>
    </row>
    <row r="15" spans="2:9" x14ac:dyDescent="0.25">
      <c r="B15" s="2">
        <v>6</v>
      </c>
      <c r="C15" s="1" t="s">
        <v>105</v>
      </c>
      <c r="D15" s="1">
        <v>30</v>
      </c>
    </row>
    <row r="16" spans="2:9" x14ac:dyDescent="0.25">
      <c r="B16" s="2">
        <v>7</v>
      </c>
      <c r="C16" s="1" t="s">
        <v>124</v>
      </c>
      <c r="D16" s="20" t="s">
        <v>125</v>
      </c>
      <c r="E16" s="106"/>
    </row>
    <row r="17" spans="2:6" x14ac:dyDescent="0.25">
      <c r="B17" s="2">
        <v>8</v>
      </c>
      <c r="C17" s="1" t="s">
        <v>106</v>
      </c>
      <c r="D17" s="1">
        <v>15</v>
      </c>
    </row>
    <row r="18" spans="2:6" ht="28.5" x14ac:dyDescent="0.25">
      <c r="B18" s="2" t="s">
        <v>94</v>
      </c>
      <c r="C18" s="12" t="s">
        <v>126</v>
      </c>
      <c r="D18" s="1">
        <v>15</v>
      </c>
    </row>
    <row r="19" spans="2:6" ht="28.5" x14ac:dyDescent="0.25">
      <c r="B19" s="2" t="s">
        <v>95</v>
      </c>
      <c r="C19" s="12" t="s">
        <v>127</v>
      </c>
      <c r="D19" s="1">
        <v>25</v>
      </c>
    </row>
    <row r="20" spans="2:6" x14ac:dyDescent="0.25">
      <c r="B20" s="2" t="s">
        <v>107</v>
      </c>
      <c r="C20" s="1" t="s">
        <v>128</v>
      </c>
      <c r="D20" s="1">
        <v>20</v>
      </c>
    </row>
    <row r="21" spans="2:6" x14ac:dyDescent="0.25">
      <c r="B21" s="2">
        <v>9</v>
      </c>
      <c r="C21" s="1" t="s">
        <v>129</v>
      </c>
      <c r="D21" s="1">
        <v>5</v>
      </c>
    </row>
    <row r="22" spans="2:6" x14ac:dyDescent="0.25">
      <c r="B22" s="2">
        <v>10</v>
      </c>
      <c r="C22" s="1" t="s">
        <v>132</v>
      </c>
      <c r="D22" s="1">
        <v>10</v>
      </c>
    </row>
    <row r="23" spans="2:6" x14ac:dyDescent="0.25">
      <c r="B23" s="2">
        <v>11</v>
      </c>
      <c r="C23" s="1" t="s">
        <v>133</v>
      </c>
      <c r="D23" s="20" t="s">
        <v>130</v>
      </c>
      <c r="E23" s="106"/>
      <c r="F23" s="11"/>
    </row>
    <row r="24" spans="2:6" x14ac:dyDescent="0.25">
      <c r="B24" s="2" t="s">
        <v>108</v>
      </c>
      <c r="C24" s="1" t="s">
        <v>109</v>
      </c>
      <c r="D24" s="20" t="s">
        <v>131</v>
      </c>
      <c r="E24" s="106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110</v>
      </c>
      <c r="C26" s="1" t="s">
        <v>111</v>
      </c>
      <c r="D26" s="1">
        <v>20</v>
      </c>
    </row>
    <row r="27" spans="2:6" x14ac:dyDescent="0.25">
      <c r="B27" s="2">
        <v>13</v>
      </c>
      <c r="C27" s="1" t="s">
        <v>134</v>
      </c>
    </row>
    <row r="28" spans="2:6" x14ac:dyDescent="0.25">
      <c r="B28" s="2">
        <v>14</v>
      </c>
      <c r="C28" s="1" t="s">
        <v>135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136</v>
      </c>
    </row>
    <row r="35" spans="2:20" x14ac:dyDescent="0.25">
      <c r="B35" s="3" t="s">
        <v>150</v>
      </c>
      <c r="C35" s="3"/>
    </row>
    <row r="36" spans="2:20" x14ac:dyDescent="0.25">
      <c r="D36" s="4" t="s">
        <v>149</v>
      </c>
      <c r="E36" s="4" t="s">
        <v>64</v>
      </c>
      <c r="F36" s="4" t="s">
        <v>140</v>
      </c>
    </row>
    <row r="37" spans="2:20" x14ac:dyDescent="0.25">
      <c r="C37" s="5" t="s">
        <v>137</v>
      </c>
      <c r="D37" s="4" t="s">
        <v>115</v>
      </c>
      <c r="E37" s="4" t="s">
        <v>92</v>
      </c>
      <c r="F37" s="4" t="s">
        <v>139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151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170</v>
      </c>
      <c r="C61" s="3"/>
    </row>
    <row r="62" spans="2:16" x14ac:dyDescent="0.25">
      <c r="D62" s="4" t="s">
        <v>149</v>
      </c>
      <c r="E62" s="4" t="s">
        <v>64</v>
      </c>
      <c r="F62" s="4" t="s">
        <v>140</v>
      </c>
    </row>
    <row r="63" spans="2:16" x14ac:dyDescent="0.25">
      <c r="C63" s="5" t="s">
        <v>137</v>
      </c>
      <c r="D63" s="4" t="s">
        <v>115</v>
      </c>
      <c r="E63" s="4" t="s">
        <v>92</v>
      </c>
      <c r="F63" s="4" t="s">
        <v>139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151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2024-04-19T09:37:30Z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