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02_FA\02.14_Spezialfinanzierungen\Finanzplan Spezialfinanzierungen\Aktualisierung 2025\"/>
    </mc:Choice>
  </mc:AlternateContent>
  <xr:revisionPtr revIDLastSave="0" documentId="13_ncr:1_{989C9AB8-F90C-42F5-956B-8C798C320E4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usgangslage" sheetId="2" r:id="rId1"/>
    <sheet name="Aufwand" sheetId="11" r:id="rId2"/>
    <sheet name="Ertrag" sheetId="5" r:id="rId3"/>
    <sheet name="Investitionsrechnung" sheetId="3" r:id="rId4"/>
    <sheet name="Ergebnis Finanzplanung" sheetId="1" r:id="rId5"/>
    <sheet name="Grafik" sheetId="12" r:id="rId6"/>
    <sheet name="Kalkulation" sheetId="9" r:id="rId7"/>
  </sheets>
  <externalReferences>
    <externalReference r:id="rId8"/>
  </externalReferences>
  <definedNames>
    <definedName name="Funktion_ER">'[1]RD ER'!$E:$E</definedName>
    <definedName name="Funktion_IR">'[1]RD IR'!$E:$E</definedName>
    <definedName name="Haben_BR">'[1]RD BR'!$E:$E</definedName>
    <definedName name="Haben_ER">'[1]RD ER'!$I:$I</definedName>
    <definedName name="Haben_IR">'[1]RD IR'!$I:$I</definedName>
    <definedName name="Konto_BR">'[1]RD BR'!$A:$A</definedName>
    <definedName name="Konto_ER">'[1]RD ER'!$F:$F</definedName>
    <definedName name="Konto_IR">'[1]RD IR'!$F:$F</definedName>
    <definedName name="RK_BR">'[1]RD BR'!$B:$B</definedName>
    <definedName name="RK_ER">'[1]RD ER'!$C:$C</definedName>
    <definedName name="RK_IR">'[1]RD IR'!$C:$C</definedName>
    <definedName name="Soll_BR">'[1]RD BR'!$D:$D</definedName>
    <definedName name="Soll_ER">'[1]RD ER'!$H:$H</definedName>
    <definedName name="Soll_IR">'[1]RD IR'!$H:$H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J9" i="5"/>
  <c r="I9" i="5"/>
  <c r="H9" i="5"/>
  <c r="G9" i="5"/>
  <c r="F9" i="5"/>
  <c r="D57" i="1" l="1"/>
  <c r="C97" i="9"/>
  <c r="D97" i="9"/>
  <c r="E97" i="9"/>
  <c r="F97" i="9"/>
  <c r="G97" i="9"/>
  <c r="L97" i="9"/>
  <c r="M97" i="9"/>
  <c r="N97" i="9"/>
  <c r="O97" i="9"/>
  <c r="P97" i="9"/>
  <c r="C98" i="9"/>
  <c r="D98" i="9"/>
  <c r="E98" i="9"/>
  <c r="F98" i="9"/>
  <c r="C99" i="9"/>
  <c r="D99" i="9"/>
  <c r="E99" i="9"/>
  <c r="F99" i="9"/>
  <c r="G99" i="9"/>
  <c r="L99" i="9"/>
  <c r="M99" i="9"/>
  <c r="N99" i="9"/>
  <c r="C100" i="9"/>
  <c r="D100" i="9"/>
  <c r="E100" i="9"/>
  <c r="F100" i="9"/>
  <c r="G100" i="9" s="1"/>
  <c r="C101" i="9"/>
  <c r="D101" i="9"/>
  <c r="E101" i="9"/>
  <c r="F101" i="9"/>
  <c r="G101" i="9"/>
  <c r="L101" i="9"/>
  <c r="M101" i="9"/>
  <c r="N101" i="9"/>
  <c r="O101" i="9"/>
  <c r="P101" i="9"/>
  <c r="C102" i="9"/>
  <c r="D102" i="9"/>
  <c r="E102" i="9"/>
  <c r="F102" i="9"/>
  <c r="G102" i="9"/>
  <c r="L102" i="9"/>
  <c r="C103" i="9"/>
  <c r="D103" i="9"/>
  <c r="E103" i="9"/>
  <c r="F103" i="9"/>
  <c r="M103" i="9" s="1"/>
  <c r="G103" i="9"/>
  <c r="L103" i="9"/>
  <c r="C104" i="9"/>
  <c r="D104" i="9"/>
  <c r="E104" i="9"/>
  <c r="F104" i="9"/>
  <c r="G104" i="9"/>
  <c r="L104" i="9"/>
  <c r="M104" i="9"/>
  <c r="N104" i="9"/>
  <c r="O104" i="9"/>
  <c r="P104" i="9"/>
  <c r="C105" i="9"/>
  <c r="D105" i="9"/>
  <c r="E105" i="9"/>
  <c r="F105" i="9"/>
  <c r="O105" i="9"/>
  <c r="P105" i="9"/>
  <c r="C106" i="9"/>
  <c r="D106" i="9"/>
  <c r="E106" i="9"/>
  <c r="F106" i="9"/>
  <c r="G106" i="9" s="1"/>
  <c r="L106" i="9"/>
  <c r="M106" i="9"/>
  <c r="N106" i="9"/>
  <c r="C107" i="9"/>
  <c r="D107" i="9"/>
  <c r="E107" i="9"/>
  <c r="F107" i="9"/>
  <c r="G107" i="9"/>
  <c r="L107" i="9"/>
  <c r="M107" i="9"/>
  <c r="N107" i="9"/>
  <c r="O107" i="9"/>
  <c r="P107" i="9"/>
  <c r="C108" i="9"/>
  <c r="D108" i="9"/>
  <c r="E108" i="9"/>
  <c r="F108" i="9"/>
  <c r="G108" i="9"/>
  <c r="L108" i="9"/>
  <c r="M108" i="9"/>
  <c r="N108" i="9"/>
  <c r="O108" i="9"/>
  <c r="P108" i="9"/>
  <c r="C109" i="9"/>
  <c r="D109" i="9"/>
  <c r="E109" i="9"/>
  <c r="F109" i="9"/>
  <c r="G109" i="9"/>
  <c r="L109" i="9"/>
  <c r="C110" i="9"/>
  <c r="D110" i="9"/>
  <c r="E110" i="9"/>
  <c r="F110" i="9"/>
  <c r="G110" i="9"/>
  <c r="L110" i="9"/>
  <c r="M110" i="9"/>
  <c r="N110" i="9"/>
  <c r="O110" i="9"/>
  <c r="P110" i="9"/>
  <c r="C111" i="9"/>
  <c r="D111" i="9"/>
  <c r="E111" i="9"/>
  <c r="G111" i="9" s="1"/>
  <c r="F111" i="9"/>
  <c r="C112" i="9"/>
  <c r="D112" i="9"/>
  <c r="E112" i="9"/>
  <c r="F112" i="9"/>
  <c r="C113" i="9"/>
  <c r="D113" i="9"/>
  <c r="E113" i="9"/>
  <c r="F113" i="9"/>
  <c r="C114" i="9"/>
  <c r="D114" i="9"/>
  <c r="E114" i="9"/>
  <c r="F114" i="9"/>
  <c r="C115" i="9"/>
  <c r="D115" i="9"/>
  <c r="E115" i="9"/>
  <c r="F115" i="9"/>
  <c r="C116" i="9"/>
  <c r="D116" i="9"/>
  <c r="E116" i="9"/>
  <c r="F116" i="9"/>
  <c r="C117" i="9"/>
  <c r="D117" i="9"/>
  <c r="E117" i="9"/>
  <c r="F117" i="9"/>
  <c r="C118" i="9"/>
  <c r="D118" i="9"/>
  <c r="E118" i="9"/>
  <c r="F118" i="9"/>
  <c r="C119" i="9"/>
  <c r="D119" i="9"/>
  <c r="E119" i="9"/>
  <c r="F119" i="9"/>
  <c r="C120" i="9"/>
  <c r="D120" i="9"/>
  <c r="E120" i="9"/>
  <c r="F120" i="9"/>
  <c r="C121" i="9"/>
  <c r="D121" i="9"/>
  <c r="E121" i="9"/>
  <c r="F121" i="9"/>
  <c r="C122" i="9"/>
  <c r="D122" i="9"/>
  <c r="E122" i="9"/>
  <c r="G122" i="9" s="1"/>
  <c r="F122" i="9"/>
  <c r="C123" i="9"/>
  <c r="D123" i="9"/>
  <c r="E123" i="9"/>
  <c r="F123" i="9"/>
  <c r="C124" i="9"/>
  <c r="D124" i="9"/>
  <c r="E124" i="9"/>
  <c r="F124" i="9"/>
  <c r="C125" i="9"/>
  <c r="D125" i="9"/>
  <c r="E125" i="9"/>
  <c r="F125" i="9"/>
  <c r="C126" i="9"/>
  <c r="D126" i="9"/>
  <c r="E126" i="9"/>
  <c r="F126" i="9"/>
  <c r="G126" i="9"/>
  <c r="C127" i="9"/>
  <c r="D127" i="9"/>
  <c r="E127" i="9"/>
  <c r="F127" i="9"/>
  <c r="C128" i="9"/>
  <c r="D128" i="9"/>
  <c r="E128" i="9"/>
  <c r="I128" i="9" s="1"/>
  <c r="F128" i="9"/>
  <c r="M128" i="9" s="1"/>
  <c r="G128" i="9"/>
  <c r="C129" i="9"/>
  <c r="D129" i="9"/>
  <c r="E129" i="9"/>
  <c r="F129" i="9"/>
  <c r="C130" i="9"/>
  <c r="D130" i="9"/>
  <c r="E130" i="9"/>
  <c r="F130" i="9"/>
  <c r="C131" i="9"/>
  <c r="D131" i="9"/>
  <c r="E131" i="9"/>
  <c r="F131" i="9"/>
  <c r="G131" i="9"/>
  <c r="C132" i="9"/>
  <c r="D132" i="9"/>
  <c r="E132" i="9"/>
  <c r="F132" i="9"/>
  <c r="C133" i="9"/>
  <c r="D133" i="9"/>
  <c r="E133" i="9"/>
  <c r="F133" i="9"/>
  <c r="C134" i="9"/>
  <c r="D134" i="9"/>
  <c r="E134" i="9"/>
  <c r="G134" i="9" s="1"/>
  <c r="F134" i="9"/>
  <c r="C135" i="9"/>
  <c r="D135" i="9"/>
  <c r="E135" i="9"/>
  <c r="F135" i="9"/>
  <c r="C136" i="9"/>
  <c r="D136" i="9"/>
  <c r="E136" i="9"/>
  <c r="F136" i="9"/>
  <c r="C137" i="9"/>
  <c r="D137" i="9"/>
  <c r="E137" i="9"/>
  <c r="F137" i="9"/>
  <c r="C138" i="9"/>
  <c r="D138" i="9"/>
  <c r="E138" i="9"/>
  <c r="N138" i="9" s="1"/>
  <c r="F138" i="9"/>
  <c r="C139" i="9"/>
  <c r="D139" i="9"/>
  <c r="E139" i="9"/>
  <c r="F139" i="9"/>
  <c r="O139" i="9" s="1"/>
  <c r="C140" i="9"/>
  <c r="D140" i="9"/>
  <c r="E140" i="9"/>
  <c r="F140" i="9"/>
  <c r="C141" i="9"/>
  <c r="D141" i="9"/>
  <c r="E141" i="9"/>
  <c r="G141" i="9" s="1"/>
  <c r="F141" i="9"/>
  <c r="C142" i="9"/>
  <c r="D142" i="9"/>
  <c r="E142" i="9"/>
  <c r="F142" i="9"/>
  <c r="G142" i="9"/>
  <c r="I142" i="9"/>
  <c r="C143" i="9"/>
  <c r="D143" i="9"/>
  <c r="E143" i="9"/>
  <c r="G143" i="9" s="1"/>
  <c r="F143" i="9"/>
  <c r="C144" i="9"/>
  <c r="D144" i="9"/>
  <c r="E144" i="9"/>
  <c r="F144" i="9"/>
  <c r="C145" i="9"/>
  <c r="D145" i="9"/>
  <c r="E145" i="9"/>
  <c r="F145" i="9"/>
  <c r="C39" i="9"/>
  <c r="D39" i="9"/>
  <c r="E39" i="9"/>
  <c r="G39" i="9" s="1"/>
  <c r="F39" i="9"/>
  <c r="K39" i="9"/>
  <c r="L39" i="9"/>
  <c r="M39" i="9"/>
  <c r="N39" i="9"/>
  <c r="O39" i="9"/>
  <c r="P39" i="9"/>
  <c r="C40" i="9"/>
  <c r="D40" i="9"/>
  <c r="E40" i="9"/>
  <c r="F40" i="9"/>
  <c r="C41" i="9"/>
  <c r="D41" i="9"/>
  <c r="E41" i="9"/>
  <c r="G41" i="9" s="1"/>
  <c r="F41" i="9"/>
  <c r="C42" i="9"/>
  <c r="D42" i="9"/>
  <c r="E42" i="9"/>
  <c r="F42" i="9"/>
  <c r="G42" i="9"/>
  <c r="J42" i="9"/>
  <c r="K42" i="9"/>
  <c r="C43" i="9"/>
  <c r="D43" i="9"/>
  <c r="E43" i="9"/>
  <c r="J43" i="9" s="1"/>
  <c r="F43" i="9"/>
  <c r="G43" i="9"/>
  <c r="K43" i="9"/>
  <c r="L43" i="9"/>
  <c r="M43" i="9"/>
  <c r="C44" i="9"/>
  <c r="D44" i="9"/>
  <c r="E44" i="9"/>
  <c r="F44" i="9"/>
  <c r="G44" i="9"/>
  <c r="J44" i="9"/>
  <c r="K44" i="9"/>
  <c r="L44" i="9"/>
  <c r="M44" i="9"/>
  <c r="N44" i="9"/>
  <c r="O44" i="9"/>
  <c r="C45" i="9"/>
  <c r="D45" i="9"/>
  <c r="E45" i="9"/>
  <c r="F45" i="9"/>
  <c r="G45" i="9"/>
  <c r="J45" i="9"/>
  <c r="K45" i="9"/>
  <c r="L45" i="9"/>
  <c r="M45" i="9"/>
  <c r="N45" i="9"/>
  <c r="O45" i="9"/>
  <c r="P45" i="9"/>
  <c r="C46" i="9"/>
  <c r="D46" i="9"/>
  <c r="E46" i="9"/>
  <c r="G46" i="9" s="1"/>
  <c r="F46" i="9"/>
  <c r="K46" i="9"/>
  <c r="L46" i="9"/>
  <c r="M46" i="9"/>
  <c r="N46" i="9"/>
  <c r="O46" i="9"/>
  <c r="P46" i="9"/>
  <c r="C47" i="9"/>
  <c r="D47" i="9"/>
  <c r="E47" i="9"/>
  <c r="P47" i="9" s="1"/>
  <c r="F47" i="9"/>
  <c r="O47" i="9"/>
  <c r="C48" i="9"/>
  <c r="D48" i="9"/>
  <c r="E48" i="9"/>
  <c r="F48" i="9"/>
  <c r="G48" i="9"/>
  <c r="C49" i="9"/>
  <c r="D49" i="9"/>
  <c r="E49" i="9"/>
  <c r="F49" i="9"/>
  <c r="C50" i="9"/>
  <c r="D50" i="9"/>
  <c r="E50" i="9"/>
  <c r="F50" i="9"/>
  <c r="G50" i="9"/>
  <c r="J50" i="9"/>
  <c r="K50" i="9"/>
  <c r="L50" i="9"/>
  <c r="M50" i="9"/>
  <c r="C51" i="9"/>
  <c r="D51" i="9"/>
  <c r="E51" i="9"/>
  <c r="F51" i="9"/>
  <c r="G51" i="9"/>
  <c r="J51" i="9"/>
  <c r="K51" i="9"/>
  <c r="L51" i="9"/>
  <c r="M51" i="9"/>
  <c r="N51" i="9"/>
  <c r="O51" i="9"/>
  <c r="C52" i="9"/>
  <c r="D52" i="9"/>
  <c r="E52" i="9"/>
  <c r="F52" i="9"/>
  <c r="G52" i="9"/>
  <c r="J52" i="9"/>
  <c r="K52" i="9"/>
  <c r="L52" i="9"/>
  <c r="M52" i="9"/>
  <c r="N52" i="9"/>
  <c r="O52" i="9"/>
  <c r="P52" i="9"/>
  <c r="C53" i="9"/>
  <c r="D53" i="9"/>
  <c r="E53" i="9"/>
  <c r="F53" i="9"/>
  <c r="O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J57" i="9"/>
  <c r="C58" i="9"/>
  <c r="D58" i="9"/>
  <c r="E58" i="9"/>
  <c r="F58" i="9"/>
  <c r="C59" i="9"/>
  <c r="D59" i="9"/>
  <c r="E59" i="9"/>
  <c r="G59" i="9" s="1"/>
  <c r="F59" i="9"/>
  <c r="N59" i="9"/>
  <c r="C60" i="9"/>
  <c r="D60" i="9"/>
  <c r="E60" i="9"/>
  <c r="F60" i="9"/>
  <c r="C61" i="9"/>
  <c r="D61" i="9"/>
  <c r="E61" i="9"/>
  <c r="F61" i="9"/>
  <c r="C62" i="9"/>
  <c r="D62" i="9"/>
  <c r="E62" i="9"/>
  <c r="G62" i="9" s="1"/>
  <c r="F62" i="9"/>
  <c r="C63" i="9"/>
  <c r="D63" i="9"/>
  <c r="E63" i="9"/>
  <c r="F63" i="9"/>
  <c r="C64" i="9"/>
  <c r="D64" i="9"/>
  <c r="E64" i="9"/>
  <c r="F64" i="9"/>
  <c r="C65" i="9"/>
  <c r="D65" i="9"/>
  <c r="E65" i="9"/>
  <c r="M65" i="9" s="1"/>
  <c r="F65" i="9"/>
  <c r="C66" i="9"/>
  <c r="D66" i="9"/>
  <c r="E66" i="9"/>
  <c r="F66" i="9"/>
  <c r="C67" i="9"/>
  <c r="D67" i="9"/>
  <c r="E67" i="9"/>
  <c r="F67" i="9"/>
  <c r="K67" i="9" s="1"/>
  <c r="C68" i="9"/>
  <c r="D68" i="9"/>
  <c r="E68" i="9"/>
  <c r="F68" i="9"/>
  <c r="C69" i="9"/>
  <c r="D69" i="9"/>
  <c r="E69" i="9"/>
  <c r="F69" i="9"/>
  <c r="C70" i="9"/>
  <c r="D70" i="9"/>
  <c r="E70" i="9"/>
  <c r="F70" i="9"/>
  <c r="C71" i="9"/>
  <c r="D71" i="9"/>
  <c r="E71" i="9"/>
  <c r="F71" i="9"/>
  <c r="K71" i="9" s="1"/>
  <c r="C72" i="9"/>
  <c r="D72" i="9"/>
  <c r="E72" i="9"/>
  <c r="G72" i="9" s="1"/>
  <c r="F72" i="9"/>
  <c r="C73" i="9"/>
  <c r="D73" i="9"/>
  <c r="E73" i="9"/>
  <c r="F73" i="9"/>
  <c r="C74" i="9"/>
  <c r="D74" i="9"/>
  <c r="E74" i="9"/>
  <c r="F74" i="9"/>
  <c r="K74" i="9" s="1"/>
  <c r="L74" i="9"/>
  <c r="C75" i="9"/>
  <c r="D75" i="9"/>
  <c r="E75" i="9"/>
  <c r="F75" i="9"/>
  <c r="M75" i="9"/>
  <c r="C76" i="9"/>
  <c r="D76" i="9"/>
  <c r="E76" i="9"/>
  <c r="F76" i="9"/>
  <c r="C77" i="9"/>
  <c r="D77" i="9"/>
  <c r="E77" i="9"/>
  <c r="F77" i="9"/>
  <c r="P77" i="9" s="1"/>
  <c r="G77" i="9"/>
  <c r="C78" i="9"/>
  <c r="D78" i="9"/>
  <c r="E78" i="9"/>
  <c r="F78" i="9"/>
  <c r="C79" i="9"/>
  <c r="D79" i="9"/>
  <c r="E79" i="9"/>
  <c r="F79" i="9"/>
  <c r="C80" i="9"/>
  <c r="D80" i="9"/>
  <c r="E80" i="9"/>
  <c r="F80" i="9"/>
  <c r="C81" i="9"/>
  <c r="D81" i="9"/>
  <c r="E81" i="9"/>
  <c r="F81" i="9"/>
  <c r="K81" i="9" s="1"/>
  <c r="G81" i="9"/>
  <c r="C82" i="9"/>
  <c r="D82" i="9"/>
  <c r="E82" i="9"/>
  <c r="F82" i="9"/>
  <c r="M82" i="9" s="1"/>
  <c r="C83" i="9"/>
  <c r="D83" i="9"/>
  <c r="E83" i="9"/>
  <c r="F83" i="9"/>
  <c r="C84" i="9"/>
  <c r="D84" i="9"/>
  <c r="E84" i="9"/>
  <c r="F84" i="9"/>
  <c r="C85" i="9"/>
  <c r="D85" i="9"/>
  <c r="E85" i="9"/>
  <c r="F85" i="9"/>
  <c r="C86" i="9"/>
  <c r="D86" i="9"/>
  <c r="E86" i="9"/>
  <c r="F86" i="9"/>
  <c r="N86" i="9" s="1"/>
  <c r="C87" i="9"/>
  <c r="D87" i="9"/>
  <c r="E87" i="9"/>
  <c r="F87" i="9"/>
  <c r="H51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J72" i="9" l="1"/>
  <c r="M59" i="9"/>
  <c r="O132" i="9"/>
  <c r="I126" i="9"/>
  <c r="G138" i="9"/>
  <c r="G144" i="9"/>
  <c r="M138" i="9"/>
  <c r="O54" i="9"/>
  <c r="J86" i="9"/>
  <c r="G57" i="9"/>
  <c r="M119" i="9"/>
  <c r="O112" i="9"/>
  <c r="G85" i="9"/>
  <c r="M140" i="9"/>
  <c r="I131" i="9"/>
  <c r="P128" i="9"/>
  <c r="G58" i="9"/>
  <c r="P132" i="9"/>
  <c r="G83" i="9"/>
  <c r="G80" i="9"/>
  <c r="L67" i="9"/>
  <c r="P54" i="9"/>
  <c r="J70" i="9"/>
  <c r="G82" i="9"/>
  <c r="I118" i="9"/>
  <c r="N124" i="9"/>
  <c r="M86" i="9"/>
  <c r="L86" i="9"/>
  <c r="I80" i="9"/>
  <c r="L140" i="9"/>
  <c r="K86" i="9"/>
  <c r="K140" i="9"/>
  <c r="L131" i="9"/>
  <c r="P140" i="9"/>
  <c r="L126" i="9"/>
  <c r="M85" i="9"/>
  <c r="G118" i="9"/>
  <c r="N115" i="9"/>
  <c r="K73" i="9"/>
  <c r="L60" i="9"/>
  <c r="K63" i="9"/>
  <c r="L66" i="9"/>
  <c r="P142" i="9"/>
  <c r="G137" i="9"/>
  <c r="I120" i="9"/>
  <c r="I84" i="9"/>
  <c r="G114" i="9"/>
  <c r="I81" i="9"/>
  <c r="I78" i="9"/>
  <c r="N75" i="9"/>
  <c r="K139" i="9"/>
  <c r="G125" i="9"/>
  <c r="O85" i="9"/>
  <c r="N85" i="9"/>
  <c r="G127" i="9"/>
  <c r="P124" i="9"/>
  <c r="J85" i="9"/>
  <c r="O140" i="9"/>
  <c r="O124" i="9"/>
  <c r="P118" i="9"/>
  <c r="I85" i="9"/>
  <c r="P82" i="9"/>
  <c r="J58" i="9"/>
  <c r="O142" i="9"/>
  <c r="N140" i="9"/>
  <c r="G132" i="9"/>
  <c r="L118" i="9"/>
  <c r="P112" i="9"/>
  <c r="G70" i="9"/>
  <c r="M67" i="9"/>
  <c r="G145" i="9"/>
  <c r="K142" i="9"/>
  <c r="O66" i="9"/>
  <c r="M133" i="9"/>
  <c r="M117" i="9"/>
  <c r="N122" i="9"/>
  <c r="L111" i="9"/>
  <c r="M126" i="9"/>
  <c r="P66" i="9"/>
  <c r="I144" i="9"/>
  <c r="G135" i="9"/>
  <c r="M131" i="9"/>
  <c r="J59" i="9"/>
  <c r="N132" i="9"/>
  <c r="L128" i="9"/>
  <c r="G71" i="9"/>
  <c r="K66" i="9"/>
  <c r="O61" i="9"/>
  <c r="I138" i="9"/>
  <c r="M132" i="9"/>
  <c r="L125" i="9"/>
  <c r="M84" i="9"/>
  <c r="J66" i="9"/>
  <c r="L132" i="9"/>
  <c r="I125" i="9"/>
  <c r="G123" i="9"/>
  <c r="G84" i="9"/>
  <c r="I79" i="9"/>
  <c r="P76" i="9"/>
  <c r="G66" i="9"/>
  <c r="J63" i="9"/>
  <c r="K58" i="9"/>
  <c r="G56" i="9"/>
  <c r="P139" i="9"/>
  <c r="I132" i="9"/>
  <c r="G120" i="9"/>
  <c r="O86" i="9"/>
  <c r="L84" i="9"/>
  <c r="L73" i="9"/>
  <c r="P67" i="9"/>
  <c r="G63" i="9"/>
  <c r="N60" i="9"/>
  <c r="I143" i="9"/>
  <c r="L139" i="9"/>
  <c r="M134" i="9"/>
  <c r="I127" i="9"/>
  <c r="M118" i="9"/>
  <c r="G115" i="9"/>
  <c r="G65" i="9"/>
  <c r="O67" i="9"/>
  <c r="M60" i="9"/>
  <c r="M122" i="9"/>
  <c r="M139" i="9"/>
  <c r="G78" i="9"/>
  <c r="P75" i="9"/>
  <c r="N67" i="9"/>
  <c r="I139" i="9"/>
  <c r="L122" i="9"/>
  <c r="J81" i="9"/>
  <c r="K70" i="9"/>
  <c r="K60" i="9"/>
  <c r="L58" i="9"/>
  <c r="G139" i="9"/>
  <c r="L133" i="9"/>
  <c r="G129" i="9"/>
  <c r="I122" i="9"/>
  <c r="N117" i="9"/>
  <c r="P111" i="9"/>
  <c r="G53" i="9"/>
  <c r="J82" i="9"/>
  <c r="G74" i="9"/>
  <c r="P123" i="9"/>
  <c r="P135" i="9"/>
  <c r="O123" i="9"/>
  <c r="P114" i="9"/>
  <c r="H85" i="9"/>
  <c r="G60" i="9"/>
  <c r="M145" i="9"/>
  <c r="O135" i="9"/>
  <c r="N123" i="9"/>
  <c r="O114" i="9"/>
  <c r="O81" i="9"/>
  <c r="P73" i="9"/>
  <c r="J64" i="9"/>
  <c r="O58" i="9"/>
  <c r="L145" i="9"/>
  <c r="M143" i="9"/>
  <c r="L137" i="9"/>
  <c r="K135" i="9"/>
  <c r="P133" i="9"/>
  <c r="O128" i="9"/>
  <c r="M123" i="9"/>
  <c r="N114" i="9"/>
  <c r="L81" i="9"/>
  <c r="O73" i="9"/>
  <c r="G67" i="9"/>
  <c r="P61" i="9"/>
  <c r="N58" i="9"/>
  <c r="K145" i="9"/>
  <c r="L143" i="9"/>
  <c r="K137" i="9"/>
  <c r="I135" i="9"/>
  <c r="O133" i="9"/>
  <c r="N128" i="9"/>
  <c r="O126" i="9"/>
  <c r="L123" i="9"/>
  <c r="M114" i="9"/>
  <c r="O84" i="9"/>
  <c r="G79" i="9"/>
  <c r="O77" i="9"/>
  <c r="O75" i="9"/>
  <c r="N73" i="9"/>
  <c r="G69" i="9"/>
  <c r="O65" i="9"/>
  <c r="P59" i="9"/>
  <c r="M58" i="9"/>
  <c r="I145" i="9"/>
  <c r="K143" i="9"/>
  <c r="I137" i="9"/>
  <c r="N133" i="9"/>
  <c r="N126" i="9"/>
  <c r="I123" i="9"/>
  <c r="P117" i="9"/>
  <c r="P115" i="9"/>
  <c r="L114" i="9"/>
  <c r="J87" i="9"/>
  <c r="P85" i="9"/>
  <c r="N84" i="9"/>
  <c r="J79" i="9"/>
  <c r="M73" i="9"/>
  <c r="N65" i="9"/>
  <c r="O59" i="9"/>
  <c r="P53" i="9"/>
  <c r="O138" i="9"/>
  <c r="O117" i="9"/>
  <c r="O115" i="9"/>
  <c r="O111" i="9"/>
  <c r="P74" i="9"/>
  <c r="J71" i="9"/>
  <c r="M115" i="9"/>
  <c r="K84" i="9"/>
  <c r="L82" i="9"/>
  <c r="O76" i="9"/>
  <c r="O74" i="9"/>
  <c r="J73" i="9"/>
  <c r="N66" i="9"/>
  <c r="K65" i="9"/>
  <c r="L59" i="9"/>
  <c r="M53" i="9"/>
  <c r="L138" i="9"/>
  <c r="O131" i="9"/>
  <c r="P129" i="9"/>
  <c r="O118" i="9"/>
  <c r="L117" i="9"/>
  <c r="L115" i="9"/>
  <c r="N111" i="9"/>
  <c r="L85" i="9"/>
  <c r="J84" i="9"/>
  <c r="K82" i="9"/>
  <c r="P78" i="9"/>
  <c r="N76" i="9"/>
  <c r="N74" i="9"/>
  <c r="G73" i="9"/>
  <c r="M66" i="9"/>
  <c r="J65" i="9"/>
  <c r="P60" i="9"/>
  <c r="K59" i="9"/>
  <c r="L53" i="9"/>
  <c r="N139" i="9"/>
  <c r="K138" i="9"/>
  <c r="N134" i="9"/>
  <c r="N131" i="9"/>
  <c r="O129" i="9"/>
  <c r="P120" i="9"/>
  <c r="N118" i="9"/>
  <c r="G117" i="9"/>
  <c r="M111" i="9"/>
  <c r="L65" i="9"/>
  <c r="N53" i="9"/>
  <c r="K85" i="9"/>
  <c r="I82" i="9"/>
  <c r="M74" i="9"/>
  <c r="O60" i="9"/>
  <c r="K53" i="9"/>
  <c r="H121" i="9"/>
  <c r="J121" i="9"/>
  <c r="K121" i="9"/>
  <c r="O121" i="9"/>
  <c r="P121" i="9"/>
  <c r="H136" i="9"/>
  <c r="J136" i="9"/>
  <c r="N136" i="9"/>
  <c r="O136" i="9"/>
  <c r="P136" i="9"/>
  <c r="G98" i="9"/>
  <c r="L98" i="9"/>
  <c r="M98" i="9"/>
  <c r="N98" i="9"/>
  <c r="H130" i="9"/>
  <c r="J130" i="9"/>
  <c r="K130" i="9"/>
  <c r="N130" i="9"/>
  <c r="O130" i="9"/>
  <c r="P130" i="9"/>
  <c r="H116" i="9"/>
  <c r="I116" i="9"/>
  <c r="J116" i="9"/>
  <c r="K116" i="9"/>
  <c r="M116" i="9"/>
  <c r="N116" i="9"/>
  <c r="O116" i="9"/>
  <c r="P116" i="9"/>
  <c r="H113" i="9"/>
  <c r="I113" i="9"/>
  <c r="J113" i="9"/>
  <c r="K113" i="9"/>
  <c r="O113" i="9"/>
  <c r="P113" i="9"/>
  <c r="H100" i="9"/>
  <c r="H98" i="9"/>
  <c r="H141" i="9"/>
  <c r="J141" i="9"/>
  <c r="I141" i="9"/>
  <c r="K141" i="9"/>
  <c r="L141" i="9"/>
  <c r="H119" i="9"/>
  <c r="J119" i="9"/>
  <c r="K119" i="9"/>
  <c r="G119" i="9"/>
  <c r="I119" i="9"/>
  <c r="L119" i="9"/>
  <c r="H144" i="9"/>
  <c r="J144" i="9"/>
  <c r="P144" i="9"/>
  <c r="H103" i="9"/>
  <c r="H134" i="9"/>
  <c r="J134" i="9"/>
  <c r="I134" i="9"/>
  <c r="K134" i="9"/>
  <c r="L134" i="9"/>
  <c r="H137" i="9"/>
  <c r="J137" i="9"/>
  <c r="P137" i="9"/>
  <c r="H125" i="9"/>
  <c r="J125" i="9"/>
  <c r="K125" i="9"/>
  <c r="M125" i="9"/>
  <c r="N125" i="9"/>
  <c r="O125" i="9"/>
  <c r="P125" i="9"/>
  <c r="H109" i="9"/>
  <c r="I109" i="9"/>
  <c r="J109" i="9"/>
  <c r="K109" i="9"/>
  <c r="M109" i="9"/>
  <c r="N109" i="9"/>
  <c r="O109" i="9"/>
  <c r="P109" i="9"/>
  <c r="H106" i="9"/>
  <c r="I106" i="9"/>
  <c r="J106" i="9"/>
  <c r="K106" i="9"/>
  <c r="O106" i="9"/>
  <c r="P106" i="9"/>
  <c r="H145" i="9"/>
  <c r="J145" i="9"/>
  <c r="H122" i="9"/>
  <c r="J122" i="9"/>
  <c r="K122" i="9"/>
  <c r="H142" i="9"/>
  <c r="J142" i="9"/>
  <c r="L142" i="9"/>
  <c r="M142" i="9"/>
  <c r="N142" i="9"/>
  <c r="H131" i="9"/>
  <c r="J131" i="9"/>
  <c r="K131" i="9"/>
  <c r="H114" i="9"/>
  <c r="I114" i="9"/>
  <c r="J114" i="9"/>
  <c r="K114" i="9"/>
  <c r="H112" i="9"/>
  <c r="I112" i="9"/>
  <c r="J112" i="9"/>
  <c r="K112" i="9"/>
  <c r="G112" i="9"/>
  <c r="L112" i="9"/>
  <c r="M112" i="9"/>
  <c r="N112" i="9"/>
  <c r="H138" i="9"/>
  <c r="J138" i="9"/>
  <c r="M136" i="9"/>
  <c r="H129" i="9"/>
  <c r="J129" i="9"/>
  <c r="K129" i="9"/>
  <c r="I129" i="9"/>
  <c r="L129" i="9"/>
  <c r="M129" i="9"/>
  <c r="N129" i="9"/>
  <c r="P127" i="9"/>
  <c r="H120" i="9"/>
  <c r="J120" i="9"/>
  <c r="K120" i="9"/>
  <c r="L120" i="9"/>
  <c r="M120" i="9"/>
  <c r="N120" i="9"/>
  <c r="O120" i="9"/>
  <c r="M102" i="9"/>
  <c r="N102" i="9"/>
  <c r="O102" i="9"/>
  <c r="P102" i="9"/>
  <c r="P100" i="9"/>
  <c r="O99" i="9"/>
  <c r="P99" i="9"/>
  <c r="O144" i="9"/>
  <c r="L136" i="9"/>
  <c r="H135" i="9"/>
  <c r="J135" i="9"/>
  <c r="L135" i="9"/>
  <c r="M135" i="9"/>
  <c r="N135" i="9"/>
  <c r="O127" i="9"/>
  <c r="N121" i="9"/>
  <c r="H117" i="9"/>
  <c r="I117" i="9"/>
  <c r="J117" i="9"/>
  <c r="K117" i="9"/>
  <c r="H102" i="9"/>
  <c r="O100" i="9"/>
  <c r="H99" i="9"/>
  <c r="N144" i="9"/>
  <c r="P141" i="9"/>
  <c r="K136" i="9"/>
  <c r="M130" i="9"/>
  <c r="N127" i="9"/>
  <c r="M121" i="9"/>
  <c r="N113" i="9"/>
  <c r="P103" i="9"/>
  <c r="N100" i="9"/>
  <c r="P145" i="9"/>
  <c r="M144" i="9"/>
  <c r="O141" i="9"/>
  <c r="O137" i="9"/>
  <c r="I136" i="9"/>
  <c r="L130" i="9"/>
  <c r="M127" i="9"/>
  <c r="L121" i="9"/>
  <c r="P119" i="9"/>
  <c r="M113" i="9"/>
  <c r="H107" i="9"/>
  <c r="I107" i="9"/>
  <c r="J107" i="9"/>
  <c r="K107" i="9"/>
  <c r="H105" i="9"/>
  <c r="I105" i="9"/>
  <c r="J105" i="9"/>
  <c r="K105" i="9"/>
  <c r="G105" i="9"/>
  <c r="L105" i="9"/>
  <c r="M105" i="9"/>
  <c r="N105" i="9"/>
  <c r="O103" i="9"/>
  <c r="M100" i="9"/>
  <c r="O145" i="9"/>
  <c r="L144" i="9"/>
  <c r="H143" i="9"/>
  <c r="J143" i="9"/>
  <c r="N143" i="9"/>
  <c r="O143" i="9"/>
  <c r="P143" i="9"/>
  <c r="N141" i="9"/>
  <c r="H140" i="9"/>
  <c r="J140" i="9"/>
  <c r="G140" i="9"/>
  <c r="I140" i="9"/>
  <c r="N137" i="9"/>
  <c r="G136" i="9"/>
  <c r="P134" i="9"/>
  <c r="I130" i="9"/>
  <c r="L127" i="9"/>
  <c r="H126" i="9"/>
  <c r="J126" i="9"/>
  <c r="K126" i="9"/>
  <c r="P126" i="9"/>
  <c r="H124" i="9"/>
  <c r="J124" i="9"/>
  <c r="K124" i="9"/>
  <c r="G124" i="9"/>
  <c r="I124" i="9"/>
  <c r="L124" i="9"/>
  <c r="M124" i="9"/>
  <c r="P122" i="9"/>
  <c r="I121" i="9"/>
  <c r="O119" i="9"/>
  <c r="L116" i="9"/>
  <c r="L113" i="9"/>
  <c r="N103" i="9"/>
  <c r="L100" i="9"/>
  <c r="P98" i="9"/>
  <c r="N145" i="9"/>
  <c r="K144" i="9"/>
  <c r="M141" i="9"/>
  <c r="P138" i="9"/>
  <c r="M137" i="9"/>
  <c r="O134" i="9"/>
  <c r="H133" i="9"/>
  <c r="J133" i="9"/>
  <c r="G133" i="9"/>
  <c r="I133" i="9"/>
  <c r="K133" i="9"/>
  <c r="P131" i="9"/>
  <c r="G130" i="9"/>
  <c r="O122" i="9"/>
  <c r="G121" i="9"/>
  <c r="N119" i="9"/>
  <c r="G116" i="9"/>
  <c r="G113" i="9"/>
  <c r="H110" i="9"/>
  <c r="I110" i="9"/>
  <c r="J110" i="9"/>
  <c r="K110" i="9"/>
  <c r="O98" i="9"/>
  <c r="H127" i="9"/>
  <c r="J127" i="9"/>
  <c r="K127" i="9"/>
  <c r="H132" i="9"/>
  <c r="J132" i="9"/>
  <c r="K132" i="9"/>
  <c r="H118" i="9"/>
  <c r="J118" i="9"/>
  <c r="K118" i="9"/>
  <c r="H111" i="9"/>
  <c r="I111" i="9"/>
  <c r="J111" i="9"/>
  <c r="K111" i="9"/>
  <c r="H104" i="9"/>
  <c r="I104" i="9"/>
  <c r="J104" i="9"/>
  <c r="K104" i="9"/>
  <c r="H97" i="9"/>
  <c r="H139" i="9"/>
  <c r="J139" i="9"/>
  <c r="H123" i="9"/>
  <c r="J123" i="9"/>
  <c r="K123" i="9"/>
  <c r="H128" i="9"/>
  <c r="J128" i="9"/>
  <c r="K128" i="9"/>
  <c r="H115" i="9"/>
  <c r="I115" i="9"/>
  <c r="J115" i="9"/>
  <c r="K115" i="9"/>
  <c r="H108" i="9"/>
  <c r="I108" i="9"/>
  <c r="J108" i="9"/>
  <c r="K108" i="9"/>
  <c r="H101" i="9"/>
  <c r="K103" i="9"/>
  <c r="K102" i="9"/>
  <c r="K101" i="9"/>
  <c r="K100" i="9"/>
  <c r="K99" i="9"/>
  <c r="K98" i="9"/>
  <c r="K97" i="9"/>
  <c r="J103" i="9"/>
  <c r="J102" i="9"/>
  <c r="J101" i="9"/>
  <c r="J100" i="9"/>
  <c r="J99" i="9"/>
  <c r="J98" i="9"/>
  <c r="J97" i="9"/>
  <c r="I103" i="9"/>
  <c r="I102" i="9"/>
  <c r="I101" i="9"/>
  <c r="I100" i="9"/>
  <c r="I99" i="9"/>
  <c r="I98" i="9"/>
  <c r="I97" i="9"/>
  <c r="H49" i="9"/>
  <c r="I49" i="9"/>
  <c r="L49" i="9"/>
  <c r="M49" i="9"/>
  <c r="N49" i="9"/>
  <c r="O49" i="9"/>
  <c r="P49" i="9"/>
  <c r="H68" i="9"/>
  <c r="I68" i="9"/>
  <c r="G68" i="9"/>
  <c r="J68" i="9"/>
  <c r="K68" i="9"/>
  <c r="M68" i="9"/>
  <c r="L68" i="9"/>
  <c r="N68" i="9"/>
  <c r="H55" i="9"/>
  <c r="I55" i="9"/>
  <c r="J55" i="9"/>
  <c r="K55" i="9"/>
  <c r="L55" i="9"/>
  <c r="M55" i="9"/>
  <c r="O55" i="9"/>
  <c r="P55" i="9"/>
  <c r="N55" i="9"/>
  <c r="H40" i="9"/>
  <c r="I40" i="9"/>
  <c r="G40" i="9"/>
  <c r="J40" i="9"/>
  <c r="K40" i="9"/>
  <c r="L40" i="9"/>
  <c r="M40" i="9"/>
  <c r="N40" i="9"/>
  <c r="P87" i="9"/>
  <c r="H80" i="9"/>
  <c r="L80" i="9"/>
  <c r="M80" i="9"/>
  <c r="O80" i="9"/>
  <c r="P80" i="9"/>
  <c r="H57" i="9"/>
  <c r="I57" i="9"/>
  <c r="N57" i="9"/>
  <c r="O57" i="9"/>
  <c r="P57" i="9"/>
  <c r="O87" i="9"/>
  <c r="H78" i="9"/>
  <c r="J78" i="9"/>
  <c r="K78" i="9"/>
  <c r="L78" i="9"/>
  <c r="M78" i="9"/>
  <c r="O78" i="9"/>
  <c r="N78" i="9"/>
  <c r="H76" i="9"/>
  <c r="G76" i="9"/>
  <c r="I76" i="9"/>
  <c r="J76" i="9"/>
  <c r="K76" i="9"/>
  <c r="L76" i="9"/>
  <c r="M76" i="9"/>
  <c r="H70" i="9"/>
  <c r="I70" i="9"/>
  <c r="L70" i="9"/>
  <c r="M70" i="9"/>
  <c r="N70" i="9"/>
  <c r="O70" i="9"/>
  <c r="P70" i="9"/>
  <c r="H61" i="9"/>
  <c r="I61" i="9"/>
  <c r="G61" i="9"/>
  <c r="J61" i="9"/>
  <c r="K61" i="9"/>
  <c r="N61" i="9"/>
  <c r="L61" i="9"/>
  <c r="M61" i="9"/>
  <c r="H42" i="9"/>
  <c r="I42" i="9"/>
  <c r="L42" i="9"/>
  <c r="M42" i="9"/>
  <c r="N42" i="9"/>
  <c r="O42" i="9"/>
  <c r="P42" i="9"/>
  <c r="N87" i="9"/>
  <c r="M71" i="9"/>
  <c r="H48" i="9"/>
  <c r="I48" i="9"/>
  <c r="J48" i="9"/>
  <c r="K48" i="9"/>
  <c r="L48" i="9"/>
  <c r="M48" i="9"/>
  <c r="O48" i="9"/>
  <c r="P48" i="9"/>
  <c r="N48" i="9"/>
  <c r="M87" i="9"/>
  <c r="M79" i="9"/>
  <c r="L71" i="9"/>
  <c r="K56" i="9"/>
  <c r="L87" i="9"/>
  <c r="H86" i="9"/>
  <c r="G86" i="9"/>
  <c r="I86" i="9"/>
  <c r="N83" i="9"/>
  <c r="H63" i="9"/>
  <c r="I63" i="9"/>
  <c r="L63" i="9"/>
  <c r="M63" i="9"/>
  <c r="N63" i="9"/>
  <c r="O63" i="9"/>
  <c r="P63" i="9"/>
  <c r="J56" i="9"/>
  <c r="H54" i="9"/>
  <c r="I54" i="9"/>
  <c r="G54" i="9"/>
  <c r="J54" i="9"/>
  <c r="K54" i="9"/>
  <c r="N54" i="9"/>
  <c r="L54" i="9"/>
  <c r="M54" i="9"/>
  <c r="H50" i="9"/>
  <c r="I50" i="9"/>
  <c r="N50" i="9"/>
  <c r="O50" i="9"/>
  <c r="P50" i="9"/>
  <c r="K87" i="9"/>
  <c r="M83" i="9"/>
  <c r="H81" i="9"/>
  <c r="M81" i="9"/>
  <c r="N81" i="9"/>
  <c r="P81" i="9"/>
  <c r="O72" i="9"/>
  <c r="M64" i="9"/>
  <c r="H69" i="9"/>
  <c r="I69" i="9"/>
  <c r="J69" i="9"/>
  <c r="K69" i="9"/>
  <c r="L69" i="9"/>
  <c r="M69" i="9"/>
  <c r="O69" i="9"/>
  <c r="P69" i="9"/>
  <c r="N69" i="9"/>
  <c r="H41" i="9"/>
  <c r="I41" i="9"/>
  <c r="J41" i="9"/>
  <c r="K41" i="9"/>
  <c r="L41" i="9"/>
  <c r="M41" i="9"/>
  <c r="P41" i="9"/>
  <c r="N41" i="9"/>
  <c r="O41" i="9"/>
  <c r="G87" i="9"/>
  <c r="K64" i="9"/>
  <c r="K49" i="9"/>
  <c r="J83" i="9"/>
  <c r="N80" i="9"/>
  <c r="H79" i="9"/>
  <c r="K79" i="9"/>
  <c r="L79" i="9"/>
  <c r="N79" i="9"/>
  <c r="O79" i="9"/>
  <c r="P79" i="9"/>
  <c r="H77" i="9"/>
  <c r="I77" i="9"/>
  <c r="J77" i="9"/>
  <c r="K77" i="9"/>
  <c r="L77" i="9"/>
  <c r="N77" i="9"/>
  <c r="M77" i="9"/>
  <c r="L72" i="9"/>
  <c r="H71" i="9"/>
  <c r="I71" i="9"/>
  <c r="N71" i="9"/>
  <c r="O71" i="9"/>
  <c r="P71" i="9"/>
  <c r="M57" i="9"/>
  <c r="J49" i="9"/>
  <c r="H47" i="9"/>
  <c r="I47" i="9"/>
  <c r="G47" i="9"/>
  <c r="J47" i="9"/>
  <c r="K47" i="9"/>
  <c r="N47" i="9"/>
  <c r="L47" i="9"/>
  <c r="M47" i="9"/>
  <c r="H43" i="9"/>
  <c r="I43" i="9"/>
  <c r="N43" i="9"/>
  <c r="O43" i="9"/>
  <c r="P43" i="9"/>
  <c r="H64" i="9"/>
  <c r="I64" i="9"/>
  <c r="N64" i="9"/>
  <c r="O64" i="9"/>
  <c r="P64" i="9"/>
  <c r="N72" i="9"/>
  <c r="G49" i="9"/>
  <c r="P40" i="9"/>
  <c r="L83" i="9"/>
  <c r="L64" i="9"/>
  <c r="K83" i="9"/>
  <c r="M72" i="9"/>
  <c r="H56" i="9"/>
  <c r="I56" i="9"/>
  <c r="L56" i="9"/>
  <c r="M56" i="9"/>
  <c r="N56" i="9"/>
  <c r="O56" i="9"/>
  <c r="P56" i="9"/>
  <c r="I83" i="9"/>
  <c r="H82" i="9"/>
  <c r="N82" i="9"/>
  <c r="O82" i="9"/>
  <c r="K80" i="9"/>
  <c r="H75" i="9"/>
  <c r="G75" i="9"/>
  <c r="I75" i="9"/>
  <c r="J75" i="9"/>
  <c r="L75" i="9"/>
  <c r="K75" i="9"/>
  <c r="K72" i="9"/>
  <c r="P68" i="9"/>
  <c r="G64" i="9"/>
  <c r="H62" i="9"/>
  <c r="I62" i="9"/>
  <c r="J62" i="9"/>
  <c r="K62" i="9"/>
  <c r="L62" i="9"/>
  <c r="M62" i="9"/>
  <c r="O62" i="9"/>
  <c r="N62" i="9"/>
  <c r="P62" i="9"/>
  <c r="L57" i="9"/>
  <c r="P86" i="9"/>
  <c r="J80" i="9"/>
  <c r="O68" i="9"/>
  <c r="K57" i="9"/>
  <c r="G55" i="9"/>
  <c r="O40" i="9"/>
  <c r="H51" i="9"/>
  <c r="I51" i="9"/>
  <c r="H44" i="9"/>
  <c r="I44" i="9"/>
  <c r="I87" i="9"/>
  <c r="H84" i="9"/>
  <c r="J74" i="9"/>
  <c r="J67" i="9"/>
  <c r="J60" i="9"/>
  <c r="J53" i="9"/>
  <c r="J46" i="9"/>
  <c r="J39" i="9"/>
  <c r="H83" i="9"/>
  <c r="H72" i="9"/>
  <c r="I72" i="9"/>
  <c r="H65" i="9"/>
  <c r="I65" i="9"/>
  <c r="H58" i="9"/>
  <c r="I58" i="9"/>
  <c r="H73" i="9"/>
  <c r="I73" i="9"/>
  <c r="H66" i="9"/>
  <c r="I66" i="9"/>
  <c r="H59" i="9"/>
  <c r="I59" i="9"/>
  <c r="H52" i="9"/>
  <c r="I52" i="9"/>
  <c r="H45" i="9"/>
  <c r="I45" i="9"/>
  <c r="H87" i="9"/>
  <c r="P83" i="9"/>
  <c r="H74" i="9"/>
  <c r="I74" i="9"/>
  <c r="H67" i="9"/>
  <c r="I67" i="9"/>
  <c r="H60" i="9"/>
  <c r="I60" i="9"/>
  <c r="H53" i="9"/>
  <c r="I53" i="9"/>
  <c r="H46" i="9"/>
  <c r="I46" i="9"/>
  <c r="H39" i="9"/>
  <c r="I39" i="9"/>
  <c r="P84" i="9"/>
  <c r="O83" i="9"/>
  <c r="P72" i="9"/>
  <c r="P65" i="9"/>
  <c r="P58" i="9"/>
  <c r="P51" i="9"/>
  <c r="P44" i="9"/>
  <c r="C4" i="1" l="1"/>
  <c r="H27" i="5" l="1"/>
  <c r="I27" i="5" s="1"/>
  <c r="J27" i="5" s="1"/>
  <c r="K27" i="5" s="1"/>
  <c r="L27" i="5" s="1"/>
  <c r="M27" i="5" s="1"/>
  <c r="N27" i="5" s="1"/>
  <c r="O27" i="5" s="1"/>
  <c r="G27" i="5"/>
  <c r="H25" i="11"/>
  <c r="I25" i="11" s="1"/>
  <c r="J25" i="11" s="1"/>
  <c r="K25" i="11" s="1"/>
  <c r="L25" i="11" s="1"/>
  <c r="M25" i="11" s="1"/>
  <c r="N25" i="11" s="1"/>
  <c r="O25" i="11" s="1"/>
  <c r="G25" i="11"/>
  <c r="E45" i="5" l="1"/>
  <c r="E44" i="5"/>
  <c r="E21" i="5"/>
  <c r="E20" i="5"/>
  <c r="E19" i="5"/>
  <c r="E18" i="5"/>
  <c r="E18" i="11" l="1"/>
  <c r="E17" i="11"/>
  <c r="E16" i="11"/>
  <c r="E15" i="11"/>
  <c r="E14" i="11"/>
  <c r="E13" i="11"/>
  <c r="E12" i="11"/>
  <c r="C34" i="5"/>
  <c r="D9" i="11" l="1"/>
  <c r="C9" i="11"/>
  <c r="E19" i="11"/>
  <c r="G4" i="2"/>
  <c r="V56" i="3" l="1"/>
  <c r="V55" i="3"/>
  <c r="V54" i="3"/>
  <c r="V53" i="3"/>
  <c r="V52" i="3"/>
  <c r="V51" i="3"/>
  <c r="V50" i="3"/>
  <c r="V49" i="3"/>
  <c r="V48" i="3"/>
  <c r="V47" i="3"/>
  <c r="V46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K57" i="3" l="1"/>
  <c r="D41" i="1" s="1"/>
  <c r="C32" i="11"/>
  <c r="F35" i="1"/>
  <c r="G35" i="1"/>
  <c r="H35" i="1"/>
  <c r="I35" i="1"/>
  <c r="J35" i="1"/>
  <c r="K35" i="1"/>
  <c r="L35" i="1"/>
  <c r="M35" i="1"/>
  <c r="N35" i="1"/>
  <c r="E35" i="1"/>
  <c r="D35" i="1"/>
  <c r="D43" i="5"/>
  <c r="C43" i="5"/>
  <c r="O43" i="5"/>
  <c r="N43" i="5"/>
  <c r="M43" i="5"/>
  <c r="L43" i="5"/>
  <c r="K43" i="5"/>
  <c r="J43" i="5"/>
  <c r="I43" i="5"/>
  <c r="H43" i="5"/>
  <c r="G43" i="5"/>
  <c r="F43" i="5"/>
  <c r="K62" i="3" l="1"/>
  <c r="N33" i="1"/>
  <c r="M33" i="1"/>
  <c r="L33" i="1"/>
  <c r="K33" i="1"/>
  <c r="J33" i="1"/>
  <c r="I33" i="1"/>
  <c r="H33" i="1"/>
  <c r="G33" i="1"/>
  <c r="F33" i="1"/>
  <c r="E33" i="1"/>
  <c r="D33" i="1"/>
  <c r="E42" i="11"/>
  <c r="O41" i="11"/>
  <c r="N41" i="11"/>
  <c r="M41" i="11"/>
  <c r="L41" i="11"/>
  <c r="K41" i="11"/>
  <c r="J41" i="11"/>
  <c r="I41" i="11"/>
  <c r="H41" i="11"/>
  <c r="G41" i="11"/>
  <c r="F41" i="11"/>
  <c r="D41" i="11"/>
  <c r="C41" i="11"/>
  <c r="N42" i="1"/>
  <c r="M42" i="1"/>
  <c r="L42" i="1"/>
  <c r="K42" i="1"/>
  <c r="J42" i="1"/>
  <c r="I42" i="1"/>
  <c r="H42" i="1"/>
  <c r="G42" i="1"/>
  <c r="F42" i="1"/>
  <c r="E42" i="1"/>
  <c r="D42" i="1"/>
  <c r="F96" i="9"/>
  <c r="E96" i="9"/>
  <c r="C96" i="9"/>
  <c r="D38" i="9"/>
  <c r="F38" i="9"/>
  <c r="E38" i="9"/>
  <c r="C38" i="9"/>
  <c r="H7" i="3" l="1"/>
  <c r="D96" i="9" s="1"/>
  <c r="E43" i="5" l="1"/>
  <c r="E40" i="5"/>
  <c r="E31" i="5"/>
  <c r="E28" i="5"/>
  <c r="E24" i="5"/>
  <c r="E13" i="5"/>
  <c r="E12" i="5"/>
  <c r="E11" i="5"/>
  <c r="E10" i="5"/>
  <c r="E6" i="5"/>
  <c r="E43" i="11"/>
  <c r="E41" i="11"/>
  <c r="E38" i="11"/>
  <c r="E29" i="11"/>
  <c r="E26" i="11"/>
  <c r="E6" i="11"/>
  <c r="N34" i="1" l="1"/>
  <c r="N32" i="1"/>
  <c r="N22" i="1"/>
  <c r="N19" i="1"/>
  <c r="N18" i="1"/>
  <c r="N13" i="1"/>
  <c r="N11" i="1"/>
  <c r="M34" i="1"/>
  <c r="M32" i="1"/>
  <c r="M22" i="1"/>
  <c r="M19" i="1"/>
  <c r="M18" i="1"/>
  <c r="M13" i="1"/>
  <c r="M11" i="1"/>
  <c r="L34" i="1"/>
  <c r="L32" i="1"/>
  <c r="L22" i="1"/>
  <c r="L19" i="1"/>
  <c r="L18" i="1"/>
  <c r="L13" i="1"/>
  <c r="L11" i="1"/>
  <c r="K34" i="1"/>
  <c r="K32" i="1"/>
  <c r="K22" i="1"/>
  <c r="K19" i="1"/>
  <c r="K18" i="1"/>
  <c r="K13" i="1"/>
  <c r="K11" i="1"/>
  <c r="J34" i="1"/>
  <c r="J32" i="1"/>
  <c r="J22" i="1"/>
  <c r="J19" i="1"/>
  <c r="J18" i="1"/>
  <c r="J13" i="1"/>
  <c r="J11" i="1"/>
  <c r="I34" i="1"/>
  <c r="I32" i="1"/>
  <c r="I22" i="1"/>
  <c r="I19" i="1"/>
  <c r="I18" i="1"/>
  <c r="I13" i="1"/>
  <c r="I11" i="1"/>
  <c r="T57" i="3"/>
  <c r="T62" i="3" s="1"/>
  <c r="S57" i="3"/>
  <c r="R57" i="3"/>
  <c r="R62" i="3" s="1"/>
  <c r="Q57" i="3"/>
  <c r="Q62" i="3" s="1"/>
  <c r="P57" i="3"/>
  <c r="P62" i="3" s="1"/>
  <c r="O15" i="5"/>
  <c r="O14" i="5"/>
  <c r="N15" i="5"/>
  <c r="N14" i="5"/>
  <c r="M15" i="5"/>
  <c r="M14" i="5"/>
  <c r="L15" i="5"/>
  <c r="L14" i="5"/>
  <c r="K15" i="5"/>
  <c r="K14" i="5"/>
  <c r="J15" i="5"/>
  <c r="J14" i="5"/>
  <c r="L41" i="1" l="1"/>
  <c r="L43" i="1" s="1"/>
  <c r="S62" i="3"/>
  <c r="I36" i="1"/>
  <c r="N36" i="1"/>
  <c r="M36" i="1"/>
  <c r="J36" i="1"/>
  <c r="L36" i="1"/>
  <c r="K36" i="1"/>
  <c r="K41" i="1"/>
  <c r="K43" i="1" s="1"/>
  <c r="M41" i="1"/>
  <c r="M43" i="1" s="1"/>
  <c r="J41" i="1"/>
  <c r="J43" i="1" s="1"/>
  <c r="I41" i="1"/>
  <c r="I43" i="1" s="1"/>
  <c r="F6" i="5"/>
  <c r="F6" i="11"/>
  <c r="D32" i="1"/>
  <c r="D34" i="1"/>
  <c r="L76" i="3"/>
  <c r="D27" i="1"/>
  <c r="D26" i="1"/>
  <c r="D22" i="1"/>
  <c r="D19" i="1"/>
  <c r="D18" i="1"/>
  <c r="D16" i="1"/>
  <c r="D13" i="1"/>
  <c r="D11" i="1"/>
  <c r="D7" i="1"/>
  <c r="K70" i="3"/>
  <c r="D35" i="11" s="1"/>
  <c r="D10" i="1" s="1"/>
  <c r="E35" i="11" l="1"/>
  <c r="D28" i="1"/>
  <c r="M76" i="3" l="1"/>
  <c r="H13" i="1"/>
  <c r="G13" i="1"/>
  <c r="F13" i="1"/>
  <c r="E13" i="1"/>
  <c r="H11" i="1"/>
  <c r="G11" i="1"/>
  <c r="F11" i="1"/>
  <c r="E11" i="1"/>
  <c r="K74" i="3" l="1"/>
  <c r="D37" i="5" s="1"/>
  <c r="K66" i="3"/>
  <c r="D22" i="11" s="1"/>
  <c r="D9" i="5"/>
  <c r="C9" i="5"/>
  <c r="D53" i="1"/>
  <c r="H18" i="1"/>
  <c r="G18" i="1"/>
  <c r="F18" i="1"/>
  <c r="E18" i="1"/>
  <c r="G6" i="5"/>
  <c r="H6" i="5" s="1"/>
  <c r="I6" i="5" s="1"/>
  <c r="J6" i="5" s="1"/>
  <c r="E37" i="5" l="1"/>
  <c r="D34" i="5"/>
  <c r="E22" i="11"/>
  <c r="D9" i="1"/>
  <c r="E15" i="5"/>
  <c r="E14" i="5"/>
  <c r="K6" i="5"/>
  <c r="I16" i="1"/>
  <c r="D21" i="1"/>
  <c r="G6" i="11"/>
  <c r="H6" i="11" s="1"/>
  <c r="I6" i="11" s="1"/>
  <c r="J6" i="11" s="1"/>
  <c r="D43" i="1"/>
  <c r="D36" i="1"/>
  <c r="F15" i="5"/>
  <c r="F14" i="5"/>
  <c r="G15" i="5"/>
  <c r="G14" i="5"/>
  <c r="D8" i="1"/>
  <c r="E9" i="5" l="1"/>
  <c r="E9" i="11"/>
  <c r="C46" i="11"/>
  <c r="E11" i="11"/>
  <c r="L6" i="5"/>
  <c r="J16" i="1"/>
  <c r="I7" i="1"/>
  <c r="K6" i="11"/>
  <c r="F11" i="11"/>
  <c r="G11" i="11" s="1"/>
  <c r="H15" i="5"/>
  <c r="F9" i="11" l="1"/>
  <c r="M6" i="5"/>
  <c r="K16" i="1"/>
  <c r="J7" i="1"/>
  <c r="L6" i="11"/>
  <c r="I15" i="5"/>
  <c r="H14" i="5"/>
  <c r="H11" i="11" l="1"/>
  <c r="G9" i="11"/>
  <c r="N6" i="5"/>
  <c r="L16" i="1"/>
  <c r="K7" i="1"/>
  <c r="M6" i="11"/>
  <c r="I14" i="5"/>
  <c r="I11" i="11" l="1"/>
  <c r="H9" i="11"/>
  <c r="O6" i="5"/>
  <c r="M16" i="1"/>
  <c r="L7" i="1"/>
  <c r="N6" i="11"/>
  <c r="J11" i="11" l="1"/>
  <c r="I9" i="11"/>
  <c r="N16" i="1"/>
  <c r="M7" i="1"/>
  <c r="O6" i="11"/>
  <c r="N7" i="1" s="1"/>
  <c r="J9" i="11" l="1"/>
  <c r="I8" i="1" s="1"/>
  <c r="K11" i="11"/>
  <c r="H22" i="1"/>
  <c r="G22" i="1"/>
  <c r="F22" i="1"/>
  <c r="E22" i="1"/>
  <c r="K9" i="11" l="1"/>
  <c r="J8" i="1" s="1"/>
  <c r="L11" i="11"/>
  <c r="N76" i="3"/>
  <c r="O76" i="3" s="1"/>
  <c r="P76" i="3" s="1"/>
  <c r="L9" i="11" l="1"/>
  <c r="K8" i="1" s="1"/>
  <c r="M11" i="11"/>
  <c r="P74" i="3"/>
  <c r="J37" i="5" s="1"/>
  <c r="Q76" i="3"/>
  <c r="M9" i="11" l="1"/>
  <c r="L8" i="1" s="1"/>
  <c r="N11" i="11"/>
  <c r="Q74" i="3"/>
  <c r="K37" i="5" s="1"/>
  <c r="R76" i="3"/>
  <c r="I21" i="1"/>
  <c r="O74" i="3"/>
  <c r="N74" i="3"/>
  <c r="M74" i="3"/>
  <c r="L74" i="3"/>
  <c r="U57" i="3"/>
  <c r="U62" i="3" s="1"/>
  <c r="O57" i="3"/>
  <c r="O62" i="3" s="1"/>
  <c r="N57" i="3"/>
  <c r="N62" i="3" s="1"/>
  <c r="M57" i="3"/>
  <c r="M62" i="3" s="1"/>
  <c r="L57" i="3"/>
  <c r="L62" i="3" s="1"/>
  <c r="F19" i="1"/>
  <c r="G19" i="1"/>
  <c r="H19" i="1"/>
  <c r="E19" i="1"/>
  <c r="E16" i="1"/>
  <c r="H34" i="1"/>
  <c r="G34" i="1"/>
  <c r="F34" i="1"/>
  <c r="E34" i="1"/>
  <c r="H32" i="1"/>
  <c r="G32" i="1"/>
  <c r="F32" i="1"/>
  <c r="E32" i="1"/>
  <c r="F8" i="1"/>
  <c r="E8" i="1"/>
  <c r="E7" i="1"/>
  <c r="F7" i="1"/>
  <c r="N9" i="11" l="1"/>
  <c r="M8" i="1" s="1"/>
  <c r="O11" i="11"/>
  <c r="R74" i="3"/>
  <c r="L37" i="5" s="1"/>
  <c r="S76" i="3"/>
  <c r="J21" i="1"/>
  <c r="N41" i="1"/>
  <c r="N43" i="1" s="1"/>
  <c r="F37" i="5"/>
  <c r="G37" i="5"/>
  <c r="H37" i="5"/>
  <c r="I37" i="5"/>
  <c r="H41" i="1"/>
  <c r="H43" i="1" s="1"/>
  <c r="G41" i="1"/>
  <c r="G43" i="1" s="1"/>
  <c r="F41" i="1"/>
  <c r="F43" i="1" s="1"/>
  <c r="E41" i="1"/>
  <c r="E43" i="1" s="1"/>
  <c r="G16" i="1"/>
  <c r="F16" i="1"/>
  <c r="G36" i="1"/>
  <c r="H8" i="1"/>
  <c r="G8" i="1"/>
  <c r="H36" i="1"/>
  <c r="F36" i="1"/>
  <c r="E36" i="1"/>
  <c r="O9" i="11" l="1"/>
  <c r="N8" i="1" s="1"/>
  <c r="S74" i="3"/>
  <c r="M37" i="5" s="1"/>
  <c r="T76" i="3"/>
  <c r="U76" i="3" s="1"/>
  <c r="K21" i="1"/>
  <c r="H21" i="1"/>
  <c r="G21" i="1"/>
  <c r="F21" i="1"/>
  <c r="E21" i="1"/>
  <c r="G7" i="1"/>
  <c r="E4" i="1"/>
  <c r="F4" i="11"/>
  <c r="F4" i="5"/>
  <c r="L6" i="3"/>
  <c r="K6" i="3" s="1"/>
  <c r="T74" i="3" l="1"/>
  <c r="N37" i="5" s="1"/>
  <c r="U74" i="3"/>
  <c r="O37" i="5" s="1"/>
  <c r="L21" i="1"/>
  <c r="D4" i="11"/>
  <c r="C4" i="11"/>
  <c r="C4" i="5"/>
  <c r="D4" i="5"/>
  <c r="F4" i="1"/>
  <c r="G4" i="1" s="1"/>
  <c r="D4" i="1"/>
  <c r="L65" i="3"/>
  <c r="K65" i="3" s="1"/>
  <c r="G4" i="11"/>
  <c r="H4" i="11" s="1"/>
  <c r="I4" i="11" s="1"/>
  <c r="J4" i="11" s="1"/>
  <c r="K4" i="11" s="1"/>
  <c r="L4" i="11" s="1"/>
  <c r="M4" i="11" s="1"/>
  <c r="N4" i="11" s="1"/>
  <c r="O4" i="11" s="1"/>
  <c r="H16" i="1"/>
  <c r="H7" i="1"/>
  <c r="G37" i="9"/>
  <c r="G30" i="2"/>
  <c r="D50" i="1" s="1"/>
  <c r="N21" i="1" l="1"/>
  <c r="M21" i="1"/>
  <c r="G95" i="9"/>
  <c r="G38" i="9"/>
  <c r="H37" i="9"/>
  <c r="G96" i="9" l="1"/>
  <c r="H95" i="9"/>
  <c r="H38" i="9"/>
  <c r="G89" i="9"/>
  <c r="I37" i="9"/>
  <c r="M6" i="3"/>
  <c r="G4" i="5"/>
  <c r="H4" i="5" s="1"/>
  <c r="I4" i="5" s="1"/>
  <c r="J4" i="5" s="1"/>
  <c r="K4" i="5" s="1"/>
  <c r="L4" i="5" s="1"/>
  <c r="M4" i="5" s="1"/>
  <c r="N4" i="5" s="1"/>
  <c r="O4" i="5" s="1"/>
  <c r="H96" i="9" l="1"/>
  <c r="G147" i="9"/>
  <c r="L72" i="3" s="1"/>
  <c r="L70" i="3" s="1"/>
  <c r="F35" i="11" s="1"/>
  <c r="L68" i="3"/>
  <c r="L66" i="3" s="1"/>
  <c r="F22" i="11" s="1"/>
  <c r="E9" i="1" s="1"/>
  <c r="I95" i="9"/>
  <c r="N6" i="3"/>
  <c r="M65" i="3"/>
  <c r="I38" i="9"/>
  <c r="H89" i="9"/>
  <c r="M68" i="3" s="1"/>
  <c r="J37" i="9"/>
  <c r="H4" i="1"/>
  <c r="I4" i="1" s="1"/>
  <c r="J4" i="1" s="1"/>
  <c r="K4" i="1" s="1"/>
  <c r="L4" i="1" s="1"/>
  <c r="M4" i="1" s="1"/>
  <c r="N4" i="1" s="1"/>
  <c r="I96" i="9" l="1"/>
  <c r="H147" i="9"/>
  <c r="M72" i="3" s="1"/>
  <c r="M70" i="3" s="1"/>
  <c r="G35" i="11" s="1"/>
  <c r="J95" i="9"/>
  <c r="K37" i="9"/>
  <c r="M66" i="3"/>
  <c r="G22" i="11" s="1"/>
  <c r="E10" i="1"/>
  <c r="O6" i="3"/>
  <c r="P6" i="3" s="1"/>
  <c r="N65" i="3"/>
  <c r="J38" i="9"/>
  <c r="I89" i="9"/>
  <c r="N68" i="3" s="1"/>
  <c r="J96" i="9" l="1"/>
  <c r="I147" i="9"/>
  <c r="N72" i="3" s="1"/>
  <c r="N70" i="3" s="1"/>
  <c r="H35" i="11" s="1"/>
  <c r="K95" i="9"/>
  <c r="L37" i="9"/>
  <c r="K38" i="9"/>
  <c r="P65" i="3"/>
  <c r="Q6" i="3"/>
  <c r="N66" i="3"/>
  <c r="H22" i="11" s="1"/>
  <c r="F9" i="1"/>
  <c r="F10" i="1"/>
  <c r="O65" i="3"/>
  <c r="J89" i="9"/>
  <c r="O68" i="3" s="1"/>
  <c r="M37" i="9" l="1"/>
  <c r="K96" i="9"/>
  <c r="J147" i="9"/>
  <c r="O72" i="3" s="1"/>
  <c r="O70" i="3" s="1"/>
  <c r="I35" i="11" s="1"/>
  <c r="L95" i="9"/>
  <c r="K89" i="9"/>
  <c r="P68" i="3" s="1"/>
  <c r="L38" i="9"/>
  <c r="Q65" i="3"/>
  <c r="R6" i="3"/>
  <c r="G9" i="1"/>
  <c r="O66" i="3"/>
  <c r="I22" i="11" s="1"/>
  <c r="G10" i="1"/>
  <c r="M38" i="9" l="1"/>
  <c r="N37" i="9"/>
  <c r="L96" i="9"/>
  <c r="K147" i="9"/>
  <c r="P72" i="3" s="1"/>
  <c r="M95" i="9"/>
  <c r="L89" i="9"/>
  <c r="Q68" i="3" s="1"/>
  <c r="Q66" i="3" s="1"/>
  <c r="K22" i="11" s="1"/>
  <c r="R65" i="3"/>
  <c r="S6" i="3"/>
  <c r="H9" i="1"/>
  <c r="H10" i="1"/>
  <c r="N38" i="9" l="1"/>
  <c r="O37" i="9"/>
  <c r="M89" i="9"/>
  <c r="R68" i="3" s="1"/>
  <c r="R66" i="3" s="1"/>
  <c r="L22" i="11" s="1"/>
  <c r="M96" i="9"/>
  <c r="L147" i="9"/>
  <c r="Q72" i="3" s="1"/>
  <c r="Q70" i="3" s="1"/>
  <c r="K35" i="11" s="1"/>
  <c r="J10" i="1" s="1"/>
  <c r="N95" i="9"/>
  <c r="J9" i="1"/>
  <c r="T6" i="3"/>
  <c r="S65" i="3"/>
  <c r="O38" i="9" l="1"/>
  <c r="P37" i="9"/>
  <c r="N89" i="9"/>
  <c r="S68" i="3" s="1"/>
  <c r="S66" i="3" s="1"/>
  <c r="M22" i="11" s="1"/>
  <c r="N96" i="9"/>
  <c r="M147" i="9"/>
  <c r="R72" i="3" s="1"/>
  <c r="R70" i="3" s="1"/>
  <c r="L35" i="11" s="1"/>
  <c r="K10" i="1" s="1"/>
  <c r="O95" i="9"/>
  <c r="U6" i="3"/>
  <c r="U65" i="3" s="1"/>
  <c r="T65" i="3"/>
  <c r="K9" i="1"/>
  <c r="P38" i="9" l="1"/>
  <c r="O89" i="9"/>
  <c r="T68" i="3" s="1"/>
  <c r="T66" i="3" s="1"/>
  <c r="N22" i="11" s="1"/>
  <c r="O96" i="9"/>
  <c r="N147" i="9"/>
  <c r="S72" i="3" s="1"/>
  <c r="S70" i="3" s="1"/>
  <c r="M35" i="11" s="1"/>
  <c r="L10" i="1" s="1"/>
  <c r="P95" i="9"/>
  <c r="L9" i="1"/>
  <c r="P89" i="9" l="1"/>
  <c r="U68" i="3" s="1"/>
  <c r="U66" i="3" s="1"/>
  <c r="O22" i="11" s="1"/>
  <c r="P96" i="9"/>
  <c r="O147" i="9"/>
  <c r="T72" i="3" s="1"/>
  <c r="T70" i="3" s="1"/>
  <c r="N35" i="11" s="1"/>
  <c r="M10" i="1" s="1"/>
  <c r="P70" i="3"/>
  <c r="J35" i="11" s="1"/>
  <c r="M9" i="1"/>
  <c r="P66" i="3"/>
  <c r="J22" i="11" s="1"/>
  <c r="P147" i="9" l="1"/>
  <c r="U72" i="3" s="1"/>
  <c r="U70" i="3" s="1"/>
  <c r="O35" i="11" s="1"/>
  <c r="N9" i="1"/>
  <c r="I10" i="1"/>
  <c r="I9" i="1"/>
  <c r="N10" i="1" l="1"/>
  <c r="E34" i="11"/>
  <c r="D32" i="11"/>
  <c r="D12" i="1" s="1"/>
  <c r="D6" i="1" s="1"/>
  <c r="F34" i="11"/>
  <c r="G34" i="11" s="1"/>
  <c r="H34" i="11" s="1"/>
  <c r="H32" i="11" s="1"/>
  <c r="F32" i="11" l="1"/>
  <c r="E12" i="1" s="1"/>
  <c r="E6" i="1" s="1"/>
  <c r="E32" i="11"/>
  <c r="D46" i="11"/>
  <c r="E46" i="11" s="1"/>
  <c r="G12" i="1"/>
  <c r="G6" i="1" s="1"/>
  <c r="G32" i="11"/>
  <c r="I34" i="11"/>
  <c r="F12" i="1" l="1"/>
  <c r="F6" i="1" s="1"/>
  <c r="I32" i="11"/>
  <c r="J34" i="11"/>
  <c r="J32" i="11" l="1"/>
  <c r="K34" i="11"/>
  <c r="H12" i="1"/>
  <c r="H6" i="1" s="1"/>
  <c r="K32" i="11" l="1"/>
  <c r="L34" i="11"/>
  <c r="I12" i="1"/>
  <c r="I6" i="1" s="1"/>
  <c r="L32" i="11" l="1"/>
  <c r="M34" i="11"/>
  <c r="J12" i="1"/>
  <c r="J6" i="1" s="1"/>
  <c r="N34" i="11" l="1"/>
  <c r="M32" i="11"/>
  <c r="K12" i="1"/>
  <c r="K6" i="1" s="1"/>
  <c r="L12" i="1" l="1"/>
  <c r="L6" i="1" s="1"/>
  <c r="O34" i="11"/>
  <c r="O32" i="11" s="1"/>
  <c r="N32" i="11"/>
  <c r="M12" i="1" l="1"/>
  <c r="M6" i="1" s="1"/>
  <c r="N12" i="1"/>
  <c r="N6" i="1" s="1"/>
  <c r="E36" i="5"/>
  <c r="D20" i="1"/>
  <c r="F36" i="5"/>
  <c r="F34" i="5" s="1"/>
  <c r="G36" i="5" l="1"/>
  <c r="E20" i="1"/>
  <c r="E34" i="5"/>
  <c r="H36" i="5" l="1"/>
  <c r="H34" i="5" s="1"/>
  <c r="G34" i="5"/>
  <c r="F20" i="1"/>
  <c r="G20" i="1"/>
  <c r="I36" i="5" l="1"/>
  <c r="J36" i="5" l="1"/>
  <c r="I34" i="5"/>
  <c r="H20" i="1" s="1"/>
  <c r="J34" i="5" l="1"/>
  <c r="I20" i="1" s="1"/>
  <c r="K36" i="5"/>
  <c r="K34" i="5" l="1"/>
  <c r="J20" i="1" s="1"/>
  <c r="L36" i="5"/>
  <c r="L34" i="5" l="1"/>
  <c r="K20" i="1" s="1"/>
  <c r="M36" i="5"/>
  <c r="M34" i="5" l="1"/>
  <c r="L20" i="1" s="1"/>
  <c r="N36" i="5"/>
  <c r="D48" i="5"/>
  <c r="N34" i="5" l="1"/>
  <c r="M20" i="1" s="1"/>
  <c r="O36" i="5"/>
  <c r="O34" i="5" s="1"/>
  <c r="N20" i="1" s="1"/>
  <c r="D17" i="1"/>
  <c r="D15" i="1" s="1"/>
  <c r="D24" i="1" s="1"/>
  <c r="D30" i="1" s="1"/>
  <c r="D38" i="1" s="1"/>
  <c r="D45" i="1" s="1"/>
  <c r="D47" i="1" s="1"/>
  <c r="D51" i="1" s="1"/>
  <c r="C48" i="5"/>
  <c r="E48" i="5" s="1"/>
  <c r="F28" i="5" l="1"/>
  <c r="E27" i="1" s="1"/>
  <c r="F26" i="11"/>
  <c r="E50" i="1"/>
  <c r="D54" i="1"/>
  <c r="D55" i="1" s="1"/>
  <c r="E17" i="1"/>
  <c r="E15" i="1" s="1"/>
  <c r="E24" i="1" s="1"/>
  <c r="F17" i="1"/>
  <c r="F15" i="1" s="1"/>
  <c r="F24" i="1" s="1"/>
  <c r="F48" i="5" l="1"/>
  <c r="E53" i="1"/>
  <c r="E57" i="1" s="1"/>
  <c r="G17" i="1"/>
  <c r="G15" i="1" s="1"/>
  <c r="G24" i="1" s="1"/>
  <c r="H17" i="1" l="1"/>
  <c r="H15" i="1" s="1"/>
  <c r="H24" i="1" s="1"/>
  <c r="I17" i="1" l="1"/>
  <c r="I15" i="1" s="1"/>
  <c r="I24" i="1" s="1"/>
  <c r="J17" i="1" l="1"/>
  <c r="J15" i="1" s="1"/>
  <c r="J24" i="1" s="1"/>
  <c r="K17" i="1" l="1"/>
  <c r="K15" i="1" s="1"/>
  <c r="K24" i="1" s="1"/>
  <c r="L17" i="1" l="1"/>
  <c r="L15" i="1" s="1"/>
  <c r="L24" i="1" s="1"/>
  <c r="N17" i="1" l="1"/>
  <c r="N15" i="1" s="1"/>
  <c r="N24" i="1" s="1"/>
  <c r="M17" i="1"/>
  <c r="M15" i="1" s="1"/>
  <c r="M24" i="1" s="1"/>
  <c r="E26" i="1" l="1"/>
  <c r="E28" i="1" s="1"/>
  <c r="E30" i="1" s="1"/>
  <c r="E38" i="1" s="1"/>
  <c r="F46" i="11"/>
  <c r="E54" i="1" l="1"/>
  <c r="E55" i="1" s="1"/>
  <c r="E45" i="1"/>
  <c r="E47" i="1" s="1"/>
  <c r="E51" i="1" s="1"/>
  <c r="G28" i="5" s="1"/>
  <c r="F27" i="1" l="1"/>
  <c r="G48" i="5"/>
  <c r="F50" i="1"/>
  <c r="G26" i="11"/>
  <c r="F53" i="1"/>
  <c r="F57" i="1" s="1"/>
  <c r="G46" i="11" l="1"/>
  <c r="F26" i="1"/>
  <c r="F28" i="1" s="1"/>
  <c r="F30" i="1" s="1"/>
  <c r="F38" i="1" s="1"/>
  <c r="F54" i="1" l="1"/>
  <c r="F55" i="1" s="1"/>
  <c r="F45" i="1"/>
  <c r="F47" i="1" s="1"/>
  <c r="F51" i="1" s="1"/>
  <c r="H28" i="5" s="1"/>
  <c r="G27" i="1" l="1"/>
  <c r="H48" i="5"/>
  <c r="G50" i="1"/>
  <c r="H26" i="11"/>
  <c r="G53" i="1"/>
  <c r="G57" i="1" s="1"/>
  <c r="H46" i="11" l="1"/>
  <c r="G26" i="1"/>
  <c r="G28" i="1" s="1"/>
  <c r="G30" i="1" s="1"/>
  <c r="G38" i="1" s="1"/>
  <c r="G54" i="1" l="1"/>
  <c r="G55" i="1" s="1"/>
  <c r="G45" i="1"/>
  <c r="G47" i="1" s="1"/>
  <c r="G51" i="1" s="1"/>
  <c r="I28" i="5" s="1"/>
  <c r="H27" i="1" l="1"/>
  <c r="I48" i="5"/>
  <c r="H50" i="1"/>
  <c r="I26" i="11"/>
  <c r="H53" i="1"/>
  <c r="H57" i="1" s="1"/>
  <c r="H26" i="1" l="1"/>
  <c r="H28" i="1" s="1"/>
  <c r="H30" i="1" s="1"/>
  <c r="H38" i="1" s="1"/>
  <c r="I46" i="11"/>
  <c r="H54" i="1" l="1"/>
  <c r="H55" i="1" s="1"/>
  <c r="H45" i="1"/>
  <c r="H47" i="1" s="1"/>
  <c r="H51" i="1" s="1"/>
  <c r="J28" i="5" s="1"/>
  <c r="I27" i="1" l="1"/>
  <c r="J48" i="5"/>
  <c r="I50" i="1"/>
  <c r="J26" i="11"/>
  <c r="I53" i="1"/>
  <c r="I57" i="1" s="1"/>
  <c r="I26" i="1" l="1"/>
  <c r="I28" i="1" s="1"/>
  <c r="I30" i="1" s="1"/>
  <c r="I38" i="1" s="1"/>
  <c r="J46" i="11"/>
  <c r="I45" i="1" l="1"/>
  <c r="I47" i="1" s="1"/>
  <c r="I51" i="1" s="1"/>
  <c r="K28" i="5" s="1"/>
  <c r="I54" i="1"/>
  <c r="I55" i="1" s="1"/>
  <c r="J27" i="1" l="1"/>
  <c r="K48" i="5"/>
  <c r="J53" i="1"/>
  <c r="J57" i="1" s="1"/>
  <c r="K26" i="11"/>
  <c r="J50" i="1"/>
  <c r="J26" i="1" l="1"/>
  <c r="J28" i="1" s="1"/>
  <c r="J30" i="1" s="1"/>
  <c r="J38" i="1" s="1"/>
  <c r="K46" i="11"/>
  <c r="J54" i="1" l="1"/>
  <c r="J55" i="1" s="1"/>
  <c r="J45" i="1"/>
  <c r="J47" i="1" s="1"/>
  <c r="J51" i="1" s="1"/>
  <c r="L28" i="5" s="1"/>
  <c r="K27" i="1" l="1"/>
  <c r="L48" i="5"/>
  <c r="K50" i="1"/>
  <c r="L26" i="11"/>
  <c r="K53" i="1"/>
  <c r="K57" i="1" s="1"/>
  <c r="L46" i="11" l="1"/>
  <c r="K26" i="1"/>
  <c r="K28" i="1" s="1"/>
  <c r="K30" i="1" s="1"/>
  <c r="K38" i="1" s="1"/>
  <c r="K54" i="1" l="1"/>
  <c r="K55" i="1" s="1"/>
  <c r="K45" i="1"/>
  <c r="K47" i="1" s="1"/>
  <c r="K51" i="1" s="1"/>
  <c r="M28" i="5" s="1"/>
  <c r="L27" i="1" l="1"/>
  <c r="M48" i="5"/>
  <c r="L50" i="1"/>
  <c r="M26" i="11"/>
  <c r="L53" i="1"/>
  <c r="L57" i="1" s="1"/>
  <c r="M46" i="11" l="1"/>
  <c r="L26" i="1"/>
  <c r="L28" i="1" s="1"/>
  <c r="L30" i="1" s="1"/>
  <c r="L38" i="1" s="1"/>
  <c r="L45" i="1" l="1"/>
  <c r="L47" i="1" s="1"/>
  <c r="L51" i="1" s="1"/>
  <c r="N28" i="5" s="1"/>
  <c r="L54" i="1"/>
  <c r="L55" i="1" s="1"/>
  <c r="M27" i="1" l="1"/>
  <c r="N48" i="5"/>
  <c r="M53" i="1"/>
  <c r="M57" i="1" s="1"/>
  <c r="M50" i="1"/>
  <c r="N26" i="11"/>
  <c r="M26" i="1" l="1"/>
  <c r="M28" i="1" s="1"/>
  <c r="M30" i="1" s="1"/>
  <c r="M38" i="1" s="1"/>
  <c r="N46" i="11"/>
  <c r="M54" i="1" l="1"/>
  <c r="M55" i="1" s="1"/>
  <c r="M45" i="1"/>
  <c r="M47" i="1" s="1"/>
  <c r="M51" i="1" s="1"/>
  <c r="O28" i="5" s="1"/>
  <c r="N27" i="1" l="1"/>
  <c r="O48" i="5"/>
  <c r="N50" i="1"/>
  <c r="O26" i="11"/>
  <c r="N53" i="1"/>
  <c r="N57" i="1" s="1"/>
  <c r="N26" i="1" l="1"/>
  <c r="N28" i="1" s="1"/>
  <c r="N30" i="1" s="1"/>
  <c r="N38" i="1" s="1"/>
  <c r="O46" i="11"/>
  <c r="N54" i="1" l="1"/>
  <c r="N55" i="1" s="1"/>
  <c r="N45" i="1"/>
  <c r="N47" i="1" s="1"/>
  <c r="N51" i="1" s="1"/>
</calcChain>
</file>

<file path=xl/sharedStrings.xml><?xml version="1.0" encoding="utf-8"?>
<sst xmlns="http://schemas.openxmlformats.org/spreadsheetml/2006/main" count="281" uniqueCount="214">
  <si>
    <t xml:space="preserve">Verpflichtungen/Vorschüsse/Erneuerungsfonds </t>
  </si>
  <si>
    <t>Passivierte Investitionsbeiträge von privaten Haushalten</t>
  </si>
  <si>
    <t xml:space="preserve">Investitionsbeiträge an Anlagen im Bau </t>
  </si>
  <si>
    <t xml:space="preserve">Investitionsbeiträge an private Haushalte </t>
  </si>
  <si>
    <t xml:space="preserve">Investitionsbeiträge an private OoE </t>
  </si>
  <si>
    <t xml:space="preserve">Investitionsbeiträge an private Unternehmungen </t>
  </si>
  <si>
    <t xml:space="preserve">Investitionsbeiträge an öffentliche Unternehmungen </t>
  </si>
  <si>
    <t>Beteiligungen an privaten Unternehmen ohne Erwerbszweck</t>
  </si>
  <si>
    <t>Beteiligungen an privaten Unternehmen</t>
  </si>
  <si>
    <t>Beteiligungen an öffentlichen Unternehmen</t>
  </si>
  <si>
    <t>Darlehen an private Unternehmen ohne Erwerbszweck</t>
  </si>
  <si>
    <t>Darlehen an private Unternehmen</t>
  </si>
  <si>
    <t>Darlehen an öffentlichen Unternehmen</t>
  </si>
  <si>
    <t xml:space="preserve">Übrige immaterielle Anlagen </t>
  </si>
  <si>
    <t xml:space="preserve">Immaterielle Anlagen in Realisierung </t>
  </si>
  <si>
    <t xml:space="preserve">Software </t>
  </si>
  <si>
    <t xml:space="preserve">Anlagen im Bau VV </t>
  </si>
  <si>
    <t xml:space="preserve">Mobilien VV </t>
  </si>
  <si>
    <t xml:space="preserve">Hochbauten </t>
  </si>
  <si>
    <t xml:space="preserve">Tiefbauten </t>
  </si>
  <si>
    <t xml:space="preserve">Grundstücke </t>
  </si>
  <si>
    <t>Nettoschuld (+) / Nettovermögen (-) per 31.12.</t>
  </si>
  <si>
    <t>Nettoschuld (+) / Nettovermögen (-) per 01.01.</t>
  </si>
  <si>
    <t>( + = Finanzierungsüberschuss / - = Finanzierungsfehlbetrag)</t>
  </si>
  <si>
    <t>Finanzierungsergebnis</t>
  </si>
  <si>
    <t>Selbstfinanzierung</t>
  </si>
  <si>
    <t>Ergebnis Investitionsrechnung</t>
  </si>
  <si>
    <t>Investitionseinnahmen</t>
  </si>
  <si>
    <t>(+ = Ertragsüberschuss / - = Aufwandüberschuss)</t>
  </si>
  <si>
    <t>Gesamtergebnis Erfolgsrechnung</t>
  </si>
  <si>
    <t>Ausserordentliches Ergebnis</t>
  </si>
  <si>
    <t>Ausserordentlicher Ertrag</t>
  </si>
  <si>
    <t>Ausserordentlicher Aufwand</t>
  </si>
  <si>
    <t>Operatives Ergebnis</t>
  </si>
  <si>
    <t>Ergebnis aus Finanzierung</t>
  </si>
  <si>
    <t>Finanzertrag</t>
  </si>
  <si>
    <t>Finanzaufwand</t>
  </si>
  <si>
    <t>Ergebnis aus betrieblicher Tätigkeit</t>
  </si>
  <si>
    <t>Durchlaufende Beiträge</t>
  </si>
  <si>
    <t>Transferertrag</t>
  </si>
  <si>
    <t>Entnahmen aus Fonds und Spezialfinanzierungen</t>
  </si>
  <si>
    <t>Verschiedene Erträge</t>
  </si>
  <si>
    <t>Entgelte</t>
  </si>
  <si>
    <t>Regalien und Konzessionen</t>
  </si>
  <si>
    <t>Betrieblicher Ertrag</t>
  </si>
  <si>
    <t>Transferaufwand</t>
  </si>
  <si>
    <t>Einlagen in Fonds und Spezialfinanzierungen</t>
  </si>
  <si>
    <t>Abschreibungen Verwaltungsvermögen</t>
  </si>
  <si>
    <t>Sach- und übriger Betriebsaufwand</t>
  </si>
  <si>
    <t>Personalaufwand</t>
  </si>
  <si>
    <t>Betrieblicher Aufwand</t>
  </si>
  <si>
    <t>Erfolgsrechnung</t>
  </si>
  <si>
    <t>Finanzplan Spezialfinanzierung</t>
  </si>
  <si>
    <t>Stand/Datum:</t>
  </si>
  <si>
    <t>Abschreibungen</t>
  </si>
  <si>
    <t>Kategorie</t>
  </si>
  <si>
    <t>Kredit</t>
  </si>
  <si>
    <t>1 = geplant</t>
  </si>
  <si>
    <t>3 = im Bau</t>
  </si>
  <si>
    <t>A</t>
  </si>
  <si>
    <t>B</t>
  </si>
  <si>
    <t>Wasserverkauf m3</t>
  </si>
  <si>
    <t>C</t>
  </si>
  <si>
    <t>D</t>
  </si>
  <si>
    <t>Grundtaxen</t>
  </si>
  <si>
    <t>A*B</t>
  </si>
  <si>
    <t>C*D</t>
  </si>
  <si>
    <t>Nettoschuld / Nettovermögen
(+ = Nettoschuld / - = Nettovermögen)</t>
  </si>
  <si>
    <t>Verpflichtung (+) / Vorschuss (-) per 31.12.</t>
  </si>
  <si>
    <t>Verpflichtung (+) / Vorschuss (-) per 01.01.</t>
  </si>
  <si>
    <t>Kontonummer</t>
  </si>
  <si>
    <t>Betrag</t>
  </si>
  <si>
    <t xml:space="preserve">Berechnung Nettoschuld/ Nettovermögen Rechnungsjahr: </t>
  </si>
  <si>
    <t>Anschlussgebühren</t>
  </si>
  <si>
    <t>Anlagekategorie</t>
  </si>
  <si>
    <t>Dauer</t>
  </si>
  <si>
    <t>10 - 15</t>
  </si>
  <si>
    <t>5 - 10</t>
  </si>
  <si>
    <t>3 - 5</t>
  </si>
  <si>
    <t>15 - 25</t>
  </si>
  <si>
    <t>Investitionsprojekte</t>
  </si>
  <si>
    <t>Anlage</t>
  </si>
  <si>
    <t>nahme</t>
  </si>
  <si>
    <t>In Betrieb-</t>
  </si>
  <si>
    <t>Kontogruppe</t>
  </si>
  <si>
    <t>Bezeichnung</t>
  </si>
  <si>
    <t>Entnahmen Fonds/Spezialfinanzierungen</t>
  </si>
  <si>
    <t>Auflösung Anschlussgebühren</t>
  </si>
  <si>
    <t>Abschreibe</t>
  </si>
  <si>
    <t>Berechnung Neuabschreibungen</t>
  </si>
  <si>
    <t>Summe</t>
  </si>
  <si>
    <t>Delta</t>
  </si>
  <si>
    <t xml:space="preserve">Investitionsbeiträge an den Kanton </t>
  </si>
  <si>
    <t>Bemerkungen</t>
  </si>
  <si>
    <t>Bemerkung:</t>
  </si>
  <si>
    <t>Abschreibung Investitionsbeiträge</t>
  </si>
  <si>
    <t>Transferaufwand ohne 366</t>
  </si>
  <si>
    <t>Abschreibungen Investitionsbeiträge</t>
  </si>
  <si>
    <t>Personalaufwand Steigerung in %:</t>
  </si>
  <si>
    <t>Transferaufwand Steigerung in %:</t>
  </si>
  <si>
    <t>Regalien und Konzessionen Steigerung in %:</t>
  </si>
  <si>
    <t>Transferertrag ohne Hydrantenentschädigung Steigerung in %:</t>
  </si>
  <si>
    <t>Berechnung Investitionsbeitrag</t>
  </si>
  <si>
    <t>Ertrag ohne Hydrantenentschädigung und 466</t>
  </si>
  <si>
    <t>Kontrolle</t>
  </si>
  <si>
    <t>Bisherige Abschreibungen aus Anlagebuchhaltung</t>
  </si>
  <si>
    <t>Neuabschreibungen der Investitionsbeiträge</t>
  </si>
  <si>
    <t>Neuauflösung der Anschlussgebühren</t>
  </si>
  <si>
    <t>Neuabschreibungen der Investitionen</t>
  </si>
  <si>
    <t>sind auszufüllen</t>
  </si>
  <si>
    <t>Die grauen Felder</t>
  </si>
  <si>
    <t>Netto</t>
  </si>
  <si>
    <t>Investitionsbeiträge an Gemeinden und Gemeindeverbände</t>
  </si>
  <si>
    <t>Bisherige Abschreibungen der Investitionsbeiträge aus Anlagebuchhaltung</t>
  </si>
  <si>
    <t>Bisherige Auflösung der Anschlussgebühren aus Anlagebuchhaltung</t>
  </si>
  <si>
    <t>Beschreibung Investition</t>
  </si>
  <si>
    <t>Investitionshorizont</t>
  </si>
  <si>
    <t>Planung der Ausgaben über die kommenden Perioden</t>
  </si>
  <si>
    <t>Kreditbetrag</t>
  </si>
  <si>
    <t>Betrag in CHF</t>
  </si>
  <si>
    <t>Aufwand</t>
  </si>
  <si>
    <t>Ertrag</t>
  </si>
  <si>
    <t>Priorität</t>
  </si>
  <si>
    <t>1 Grundstücke</t>
  </si>
  <si>
    <t>2 Gebäude, Hochbauten</t>
  </si>
  <si>
    <t>2a Containerbauten, Fahrnisbauten</t>
  </si>
  <si>
    <t>2b Heizsysteme, Photovoltaikanlagen</t>
  </si>
  <si>
    <t>3 Strassen, Plätze Friedhof</t>
  </si>
  <si>
    <t>3a Naturstrassen (nicht asphaltierte Strassen)</t>
  </si>
  <si>
    <t>3b Sportplätze (Rasen- und Hartplätze)</t>
  </si>
  <si>
    <t>3c Kunstrasenplätze</t>
  </si>
  <si>
    <t>4 Kanal-/Leitungsnetze, Gewässerbauten</t>
  </si>
  <si>
    <t>4a Fernwärmenetz</t>
  </si>
  <si>
    <t>5 Installationen, Ein- und Ausbauten bei Gebäuden</t>
  </si>
  <si>
    <t>6 Abfallanlagen</t>
  </si>
  <si>
    <t>7 Mobilien, Maschinen, Ausstattungen, allgemeine Fahrzeuge</t>
  </si>
  <si>
    <t>8 Spezialfahrzeuge</t>
  </si>
  <si>
    <t>8a Kleintanklöschfahrzeuge, Kommandofahrzeug, Strassenrettungsfahrzeug</t>
  </si>
  <si>
    <t>8b Schweres und überschweres Pikettfahrzeug, schweres Schlauchverlegerfahrzeug, Wechselladefahrzeug</t>
  </si>
  <si>
    <t>8c Andere Feuerwehrfahrzeuge</t>
  </si>
  <si>
    <t>9 Immaterielle Anlagen, Software</t>
  </si>
  <si>
    <t>10 Orts-, Regionalplanung</t>
  </si>
  <si>
    <t>11 Informatik- und Kommunikationsnetze</t>
  </si>
  <si>
    <t>11a Datenübertragungsnetz</t>
  </si>
  <si>
    <t>12 Investitionsbeiträge</t>
  </si>
  <si>
    <t>12a Anschlussgebühren</t>
  </si>
  <si>
    <t>13 Anlagen im Bau</t>
  </si>
  <si>
    <t>14 Darlehen des Verwaltungsvermögens</t>
  </si>
  <si>
    <t>15 Beteiligungen, Grundkapitalien</t>
  </si>
  <si>
    <t>16 Abweichungen zu den Kategorien und Abschreibungsdauer</t>
  </si>
  <si>
    <t>Verpflichtungs-</t>
  </si>
  <si>
    <t>Budget-/</t>
  </si>
  <si>
    <t>Vorjahre</t>
  </si>
  <si>
    <t>Investitionsausgaben (Netto, incl. erhaltene Beiträge)</t>
  </si>
  <si>
    <t>Check Abtragung Vorschuss (30%) -&gt; Konto 3899</t>
  </si>
  <si>
    <t>ausserordentlicher Aufwand (ohne 389)</t>
  </si>
  <si>
    <t>Entnahmen aus dem Eigenkapital</t>
  </si>
  <si>
    <t>Abtragung Vorschuss/ Einlagen in das Eigenkapital</t>
  </si>
  <si>
    <t>ausserordentlicher Ertrag (ohne 489)</t>
  </si>
  <si>
    <t>Gesamtergebnis Erfolgsrechnung + Abtragung Vorschuss</t>
  </si>
  <si>
    <t>2 = beschl.</t>
  </si>
  <si>
    <t>Check</t>
  </si>
  <si>
    <t>Invest.</t>
  </si>
  <si>
    <t>Verzinsung Nettoschuld in %</t>
  </si>
  <si>
    <t>Verzinsung Nettovermögen in %</t>
  </si>
  <si>
    <t>Ist die Investition</t>
  </si>
  <si>
    <t>oder eine Anlage?</t>
  </si>
  <si>
    <t>Abtragung Vorschuss</t>
  </si>
  <si>
    <t>Anschlussgebühren aus dem aktuellen Jahr</t>
  </si>
  <si>
    <t>Prognose</t>
  </si>
  <si>
    <t>Investition:</t>
  </si>
  <si>
    <t>Abwasser</t>
  </si>
  <si>
    <t>+14002</t>
  </si>
  <si>
    <t>+14032</t>
  </si>
  <si>
    <t>+14042</t>
  </si>
  <si>
    <t>+14062</t>
  </si>
  <si>
    <t>+14072</t>
  </si>
  <si>
    <t>+14202</t>
  </si>
  <si>
    <t>+14272</t>
  </si>
  <si>
    <t>+14292</t>
  </si>
  <si>
    <t>+14442</t>
  </si>
  <si>
    <t>+14452</t>
  </si>
  <si>
    <t>+14462</t>
  </si>
  <si>
    <t>+14542</t>
  </si>
  <si>
    <t>+14552</t>
  </si>
  <si>
    <t>+14562</t>
  </si>
  <si>
    <t>+14612</t>
  </si>
  <si>
    <t>+14622</t>
  </si>
  <si>
    <t>+14642</t>
  </si>
  <si>
    <t>+14652</t>
  </si>
  <si>
    <t>+14662</t>
  </si>
  <si>
    <t>+14672</t>
  </si>
  <si>
    <t>+14692</t>
  </si>
  <si>
    <t>-20687.20</t>
  </si>
  <si>
    <t>-29002</t>
  </si>
  <si>
    <t>Betriebs- und Verbrauchsmaterial</t>
  </si>
  <si>
    <t>Dienstleistungen Dritter</t>
  </si>
  <si>
    <t>Sachversicherungsprämien</t>
  </si>
  <si>
    <t>Unterhalt Tiefbauten</t>
  </si>
  <si>
    <t>Anzahl Abonnenten</t>
  </si>
  <si>
    <t>Verbrauchsgebühren</t>
  </si>
  <si>
    <t>Strassenentwässerungsgebühren</t>
  </si>
  <si>
    <t>Platzentwässerungsgebühren</t>
  </si>
  <si>
    <t>Betriebs und Verbrauchsmaterial Steigerung in %:</t>
  </si>
  <si>
    <t>Ansatz je m3 in CHF</t>
  </si>
  <si>
    <t>Grundtaxe je Abonnent (inkl. Flächen) in CHF</t>
  </si>
  <si>
    <t>Gemeinde:</t>
  </si>
  <si>
    <t>1. Planjahr:</t>
  </si>
  <si>
    <t>Datum:</t>
  </si>
  <si>
    <t>Planjahre</t>
  </si>
  <si>
    <t>ein Beitrag</t>
  </si>
  <si>
    <t>mit dem "+" auf der linken</t>
  </si>
  <si>
    <t>Seite können weitere Zeilen</t>
  </si>
  <si>
    <t>frei geschaltet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</si>
</sst>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RG&quot;\ dd/mm/yyyy"/>
    <numFmt numFmtId="165" formatCode="0.0%"/>
    <numFmt numFmtId="166" formatCode="&quot;CHF&quot;\ #,##0"/>
    <numFmt numFmtId="167" formatCode="[$-807]d/\ mmm\ yyyy;@"/>
    <numFmt numFmtId="168" formatCode="&quot;CHF&quot;\ #,##0.00"/>
    <numFmt numFmtId="169" formatCode="[$-807]d/\ mmmm\ yyyy;@"/>
  </numFmts>
  <fonts count="24" x14ac:knownFonts="1"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10"/>
      <name val="Segoe UI"/>
      <family val="2"/>
    </font>
    <font>
      <b/>
      <sz val="10"/>
      <color indexed="9"/>
      <name val="Segoe UI"/>
      <family val="2"/>
    </font>
    <font>
      <b/>
      <i/>
      <sz val="10"/>
      <color rgb="FFFF0000"/>
      <name val="Segoe UI"/>
      <family val="2"/>
    </font>
    <font>
      <i/>
      <sz val="10"/>
      <color rgb="FF00B050"/>
      <name val="Segoe UI"/>
      <family val="2"/>
    </font>
    <font>
      <sz val="10"/>
      <color rgb="FFFF0000"/>
      <name val="Segoe UI"/>
      <family val="2"/>
    </font>
    <font>
      <i/>
      <sz val="10"/>
      <color rgb="FFFF0000"/>
      <name val="Segoe UI"/>
      <family val="2"/>
    </font>
    <font>
      <b/>
      <sz val="10"/>
      <color rgb="FFFF0000"/>
      <name val="Segoe UI"/>
      <family val="2"/>
    </font>
    <font>
      <b/>
      <i/>
      <sz val="10"/>
      <color rgb="FF00B050"/>
      <name val="Segoe UI"/>
      <family val="2"/>
    </font>
    <font>
      <i/>
      <sz val="10"/>
      <color theme="1"/>
      <name val="Segoe UI"/>
      <family val="2"/>
    </font>
    <font>
      <b/>
      <sz val="10"/>
      <color rgb="FFFFFF00"/>
      <name val="Segoe UI"/>
      <family val="2"/>
    </font>
    <font>
      <sz val="10"/>
      <color rgb="FF00B050"/>
      <name val="Segoe UI"/>
      <family val="2"/>
    </font>
    <font>
      <sz val="10"/>
      <color indexed="9"/>
      <name val="Segoe UI"/>
      <family val="2"/>
    </font>
    <font>
      <b/>
      <sz val="10"/>
      <color rgb="FF00B05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fgColor rgb="FFFF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9" tint="0.39988402966399123"/>
        <bgColor auto="1"/>
      </patternFill>
    </fill>
    <fill>
      <patternFill patternType="lightGray">
        <fgColor theme="9" tint="0.3999450666829432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9" tint="0.59996337778862885"/>
        <bgColor theme="9" tint="0.39988402966399123"/>
      </patternFill>
    </fill>
    <fill>
      <patternFill patternType="solid">
        <fgColor rgb="FFCC0000"/>
        <bgColor indexed="64"/>
      </patternFill>
    </fill>
    <fill>
      <patternFill patternType="gray125">
        <fgColor rgb="FFFF0000"/>
        <bgColor theme="0" tint="-0.249977111117893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8">
    <xf numFmtId="0" fontId="0" fillId="0" borderId="0" xfId="0"/>
    <xf numFmtId="0" fontId="5" fillId="31" borderId="0" xfId="3" applyFont="1" applyFill="1" applyAlignment="1">
      <alignment vertical="center"/>
    </xf>
    <xf numFmtId="0" fontId="6" fillId="31" borderId="0" xfId="3" applyFont="1" applyFill="1" applyAlignment="1">
      <alignment vertical="center"/>
    </xf>
    <xf numFmtId="0" fontId="7" fillId="0" borderId="0" xfId="3" applyFont="1" applyAlignment="1">
      <alignment vertical="center"/>
    </xf>
    <xf numFmtId="0" fontId="8" fillId="5" borderId="0" xfId="3" applyFont="1" applyFill="1" applyAlignment="1">
      <alignment vertical="center"/>
    </xf>
    <xf numFmtId="0" fontId="7" fillId="5" borderId="0" xfId="3" applyFont="1" applyFill="1" applyAlignment="1">
      <alignment vertical="center"/>
    </xf>
    <xf numFmtId="0" fontId="8" fillId="0" borderId="0" xfId="3" applyFont="1" applyAlignment="1">
      <alignment vertical="center"/>
    </xf>
    <xf numFmtId="38" fontId="9" fillId="5" borderId="18" xfId="1" applyNumberFormat="1" applyFont="1" applyFill="1" applyBorder="1" applyAlignment="1" applyProtection="1">
      <alignment horizontal="left" vertical="center"/>
    </xf>
    <xf numFmtId="38" fontId="9" fillId="10" borderId="3" xfId="1" quotePrefix="1" applyNumberFormat="1" applyFont="1" applyFill="1" applyBorder="1" applyAlignment="1" applyProtection="1">
      <alignment vertical="center"/>
      <protection locked="0"/>
    </xf>
    <xf numFmtId="3" fontId="10" fillId="0" borderId="0" xfId="2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1" quotePrefix="1" applyNumberFormat="1" applyFont="1" applyFill="1" applyBorder="1" applyAlignment="1" applyProtection="1">
      <alignment vertical="center"/>
    </xf>
    <xf numFmtId="3" fontId="9" fillId="0" borderId="0" xfId="1" quotePrefix="1" applyNumberFormat="1" applyFont="1" applyFill="1" applyBorder="1" applyAlignment="1" applyProtection="1">
      <alignment horizontal="right" vertical="center"/>
    </xf>
    <xf numFmtId="0" fontId="8" fillId="10" borderId="3" xfId="3" applyFont="1" applyFill="1" applyBorder="1" applyAlignment="1" applyProtection="1">
      <alignment horizontal="center" vertical="center"/>
      <protection locked="0"/>
    </xf>
    <xf numFmtId="167" fontId="8" fillId="10" borderId="3" xfId="3" applyNumberFormat="1" applyFont="1" applyFill="1" applyBorder="1" applyAlignment="1" applyProtection="1">
      <alignment vertical="center"/>
      <protection locked="0"/>
    </xf>
    <xf numFmtId="3" fontId="15" fillId="0" borderId="0" xfId="1" quotePrefix="1" applyNumberFormat="1" applyFont="1" applyFill="1" applyBorder="1" applyAlignment="1" applyProtection="1">
      <alignment horizontal="right" vertical="center"/>
    </xf>
    <xf numFmtId="3" fontId="15" fillId="0" borderId="0" xfId="1" quotePrefix="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3" fontId="10" fillId="4" borderId="3" xfId="4" applyNumberFormat="1" applyFont="1" applyFill="1" applyBorder="1" applyAlignment="1" applyProtection="1">
      <alignment vertical="center"/>
    </xf>
    <xf numFmtId="3" fontId="18" fillId="0" borderId="0" xfId="4" quotePrefix="1" applyNumberFormat="1" applyFont="1" applyFill="1" applyBorder="1" applyAlignment="1" applyProtection="1">
      <alignment vertical="center"/>
    </xf>
    <xf numFmtId="3" fontId="10" fillId="0" borderId="0" xfId="4" applyNumberFormat="1" applyFont="1" applyFill="1" applyBorder="1" applyAlignment="1" applyProtection="1">
      <alignment vertical="center"/>
    </xf>
    <xf numFmtId="0" fontId="7" fillId="31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2" fillId="31" borderId="6" xfId="3" applyFont="1" applyFill="1" applyBorder="1" applyAlignment="1">
      <alignment horizontal="center" vertical="center"/>
    </xf>
    <xf numFmtId="0" fontId="12" fillId="31" borderId="2" xfId="3" applyFont="1" applyFill="1" applyBorder="1" applyAlignment="1">
      <alignment horizontal="center" vertical="center"/>
    </xf>
    <xf numFmtId="0" fontId="12" fillId="31" borderId="1" xfId="3" applyFont="1" applyFill="1" applyBorder="1" applyAlignment="1">
      <alignment horizontal="center" vertical="center"/>
    </xf>
    <xf numFmtId="0" fontId="12" fillId="15" borderId="3" xfId="3" applyFont="1" applyFill="1" applyBorder="1" applyAlignment="1">
      <alignment horizontal="center" vertical="center"/>
    </xf>
    <xf numFmtId="0" fontId="12" fillId="31" borderId="3" xfId="3" applyFont="1" applyFill="1" applyBorder="1" applyAlignment="1">
      <alignment horizontal="center" vertical="center"/>
    </xf>
    <xf numFmtId="38" fontId="9" fillId="0" borderId="0" xfId="1" applyNumberFormat="1" applyFont="1" applyFill="1" applyBorder="1" applyAlignment="1" applyProtection="1">
      <alignment horizontal="center" vertical="center"/>
    </xf>
    <xf numFmtId="38" fontId="9" fillId="0" borderId="0" xfId="1" applyNumberFormat="1" applyFont="1" applyFill="1" applyBorder="1" applyAlignment="1" applyProtection="1">
      <alignment horizontal="right" vertical="center"/>
    </xf>
    <xf numFmtId="38" fontId="11" fillId="0" borderId="0" xfId="1" applyNumberFormat="1" applyFont="1" applyFill="1" applyBorder="1" applyAlignment="1" applyProtection="1">
      <alignment horizontal="right" vertical="center"/>
    </xf>
    <xf numFmtId="165" fontId="20" fillId="23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Border="1" applyAlignment="1">
      <alignment vertical="center"/>
    </xf>
    <xf numFmtId="38" fontId="10" fillId="20" borderId="3" xfId="1" applyNumberFormat="1" applyFont="1" applyFill="1" applyBorder="1" applyAlignment="1" applyProtection="1">
      <alignment horizontal="right" vertical="center"/>
      <protection locked="0"/>
    </xf>
    <xf numFmtId="9" fontId="10" fillId="17" borderId="3" xfId="5" applyFont="1" applyFill="1" applyBorder="1" applyAlignment="1" applyProtection="1">
      <alignment horizontal="right" vertical="center"/>
    </xf>
    <xf numFmtId="38" fontId="10" fillId="27" borderId="3" xfId="1" applyNumberFormat="1" applyFont="1" applyFill="1" applyBorder="1" applyAlignment="1" applyProtection="1">
      <alignment horizontal="right" vertical="center"/>
      <protection locked="0"/>
    </xf>
    <xf numFmtId="0" fontId="7" fillId="0" borderId="5" xfId="3" applyFont="1" applyBorder="1" applyAlignment="1">
      <alignment vertical="center"/>
    </xf>
    <xf numFmtId="38" fontId="9" fillId="0" borderId="5" xfId="1" applyNumberFormat="1" applyFont="1" applyFill="1" applyBorder="1" applyAlignment="1" applyProtection="1">
      <alignment horizontal="right" vertical="center"/>
    </xf>
    <xf numFmtId="9" fontId="9" fillId="0" borderId="5" xfId="5" applyFont="1" applyFill="1" applyBorder="1" applyAlignment="1" applyProtection="1">
      <alignment horizontal="right" vertical="center"/>
    </xf>
    <xf numFmtId="38" fontId="10" fillId="3" borderId="3" xfId="1" applyNumberFormat="1" applyFont="1" applyFill="1" applyBorder="1" applyAlignment="1" applyProtection="1">
      <alignment horizontal="right" vertical="center"/>
    </xf>
    <xf numFmtId="0" fontId="8" fillId="0" borderId="2" xfId="3" applyFont="1" applyBorder="1" applyAlignment="1">
      <alignment vertical="center"/>
    </xf>
    <xf numFmtId="38" fontId="9" fillId="0" borderId="2" xfId="1" applyNumberFormat="1" applyFont="1" applyFill="1" applyBorder="1" applyAlignment="1" applyProtection="1">
      <alignment horizontal="center" vertical="center"/>
    </xf>
    <xf numFmtId="165" fontId="20" fillId="23" borderId="3" xfId="1" applyNumberFormat="1" applyFont="1" applyFill="1" applyBorder="1" applyAlignment="1" applyProtection="1">
      <alignment horizontal="center" vertical="center"/>
      <protection locked="0"/>
    </xf>
    <xf numFmtId="9" fontId="9" fillId="17" borderId="3" xfId="5" applyFont="1" applyFill="1" applyBorder="1" applyAlignment="1" applyProtection="1">
      <alignment horizontal="right" vertical="center"/>
    </xf>
    <xf numFmtId="0" fontId="7" fillId="0" borderId="13" xfId="3" applyFont="1" applyBorder="1" applyAlignment="1">
      <alignment vertical="center"/>
    </xf>
    <xf numFmtId="38" fontId="9" fillId="0" borderId="13" xfId="1" applyNumberFormat="1" applyFont="1" applyFill="1" applyBorder="1" applyAlignment="1" applyProtection="1">
      <alignment horizontal="right" vertical="center"/>
    </xf>
    <xf numFmtId="9" fontId="9" fillId="0" borderId="13" xfId="5" applyFont="1" applyFill="1" applyBorder="1" applyAlignment="1" applyProtection="1">
      <alignment horizontal="right" vertical="center"/>
    </xf>
    <xf numFmtId="38" fontId="9" fillId="0" borderId="2" xfId="1" applyNumberFormat="1" applyFont="1" applyFill="1" applyBorder="1" applyAlignment="1" applyProtection="1">
      <alignment horizontal="right" vertical="center"/>
    </xf>
    <xf numFmtId="9" fontId="9" fillId="0" borderId="0" xfId="5" applyFont="1" applyFill="1" applyBorder="1" applyAlignment="1" applyProtection="1">
      <alignment horizontal="center" vertical="center"/>
    </xf>
    <xf numFmtId="38" fontId="11" fillId="26" borderId="5" xfId="1" applyNumberFormat="1" applyFont="1" applyFill="1" applyBorder="1" applyAlignment="1" applyProtection="1">
      <alignment horizontal="center" vertical="center"/>
    </xf>
    <xf numFmtId="38" fontId="11" fillId="26" borderId="5" xfId="1" applyNumberFormat="1" applyFont="1" applyFill="1" applyBorder="1" applyAlignment="1" applyProtection="1">
      <alignment horizontal="right" vertical="center"/>
    </xf>
    <xf numFmtId="10" fontId="20" fillId="23" borderId="3" xfId="1" applyNumberFormat="1" applyFont="1" applyFill="1" applyBorder="1" applyAlignment="1" applyProtection="1">
      <alignment horizontal="center" vertical="center"/>
      <protection locked="0"/>
    </xf>
    <xf numFmtId="38" fontId="10" fillId="32" borderId="3" xfId="1" applyNumberFormat="1" applyFont="1" applyFill="1" applyBorder="1" applyAlignment="1" applyProtection="1">
      <alignment horizontal="right" vertical="center"/>
    </xf>
    <xf numFmtId="0" fontId="7" fillId="0" borderId="2" xfId="3" applyFont="1" applyBorder="1" applyAlignment="1">
      <alignment vertical="center"/>
    </xf>
    <xf numFmtId="9" fontId="9" fillId="0" borderId="2" xfId="5" applyFont="1" applyFill="1" applyBorder="1" applyAlignment="1" applyProtection="1">
      <alignment horizontal="right" vertical="center"/>
    </xf>
    <xf numFmtId="38" fontId="10" fillId="10" borderId="3" xfId="1" applyNumberFormat="1" applyFont="1" applyFill="1" applyBorder="1" applyAlignment="1" applyProtection="1">
      <alignment horizontal="right" vertical="center"/>
      <protection locked="0"/>
    </xf>
    <xf numFmtId="9" fontId="9" fillId="0" borderId="2" xfId="5" applyFont="1" applyFill="1" applyBorder="1" applyAlignment="1" applyProtection="1">
      <alignment horizontal="center" vertical="center"/>
    </xf>
    <xf numFmtId="38" fontId="11" fillId="0" borderId="2" xfId="1" applyNumberFormat="1" applyFont="1" applyFill="1" applyBorder="1" applyAlignment="1" applyProtection="1">
      <alignment horizontal="right" vertical="center"/>
    </xf>
    <xf numFmtId="38" fontId="9" fillId="20" borderId="3" xfId="1" applyNumberFormat="1" applyFont="1" applyFill="1" applyBorder="1" applyAlignment="1" applyProtection="1">
      <alignment horizontal="right" vertical="center"/>
      <protection locked="0"/>
    </xf>
    <xf numFmtId="38" fontId="9" fillId="28" borderId="3" xfId="1" applyNumberFormat="1" applyFont="1" applyFill="1" applyBorder="1" applyAlignment="1" applyProtection="1">
      <alignment horizontal="right" vertical="center"/>
      <protection locked="0"/>
    </xf>
    <xf numFmtId="38" fontId="9" fillId="3" borderId="3" xfId="1" applyNumberFormat="1" applyFont="1" applyFill="1" applyBorder="1" applyAlignment="1" applyProtection="1">
      <alignment horizontal="right" vertical="center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8" fontId="9" fillId="10" borderId="3" xfId="1" applyNumberFormat="1" applyFont="1" applyFill="1" applyBorder="1" applyAlignment="1" applyProtection="1">
      <alignment horizontal="right" vertical="center"/>
      <protection locked="0"/>
    </xf>
    <xf numFmtId="38" fontId="9" fillId="0" borderId="5" xfId="1" applyNumberFormat="1" applyFont="1" applyFill="1" applyBorder="1" applyAlignment="1" applyProtection="1">
      <alignment horizontal="center" vertical="center"/>
    </xf>
    <xf numFmtId="38" fontId="11" fillId="0" borderId="7" xfId="1" applyNumberFormat="1" applyFont="1" applyFill="1" applyBorder="1" applyAlignment="1" applyProtection="1">
      <alignment horizontal="right" vertical="center"/>
    </xf>
    <xf numFmtId="0" fontId="8" fillId="0" borderId="1" xfId="3" applyFont="1" applyBorder="1" applyAlignment="1">
      <alignment vertical="center"/>
    </xf>
    <xf numFmtId="3" fontId="10" fillId="28" borderId="3" xfId="5" applyNumberFormat="1" applyFont="1" applyFill="1" applyBorder="1" applyAlignment="1" applyProtection="1">
      <alignment horizontal="right" vertical="center"/>
      <protection locked="0"/>
    </xf>
    <xf numFmtId="3" fontId="9" fillId="0" borderId="2" xfId="5" applyNumberFormat="1" applyFont="1" applyFill="1" applyBorder="1" applyAlignment="1" applyProtection="1">
      <alignment horizontal="right" vertical="center"/>
    </xf>
    <xf numFmtId="3" fontId="10" fillId="3" borderId="3" xfId="5" applyNumberFormat="1" applyFont="1" applyFill="1" applyBorder="1" applyAlignment="1" applyProtection="1">
      <alignment horizontal="right" vertical="center"/>
    </xf>
    <xf numFmtId="0" fontId="8" fillId="0" borderId="13" xfId="3" applyFont="1" applyBorder="1" applyAlignment="1">
      <alignment vertical="center"/>
    </xf>
    <xf numFmtId="38" fontId="11" fillId="0" borderId="1" xfId="1" applyNumberFormat="1" applyFont="1" applyFill="1" applyBorder="1" applyAlignment="1" applyProtection="1">
      <alignment horizontal="right" vertical="center"/>
    </xf>
    <xf numFmtId="3" fontId="9" fillId="28" borderId="3" xfId="5" applyNumberFormat="1" applyFont="1" applyFill="1" applyBorder="1" applyAlignment="1" applyProtection="1">
      <alignment horizontal="right" vertical="center"/>
      <protection locked="0"/>
    </xf>
    <xf numFmtId="3" fontId="9" fillId="20" borderId="3" xfId="1" applyNumberFormat="1" applyFont="1" applyFill="1" applyBorder="1" applyAlignment="1" applyProtection="1">
      <alignment horizontal="right" vertical="center"/>
      <protection locked="0"/>
    </xf>
    <xf numFmtId="3" fontId="9" fillId="10" borderId="3" xfId="5" applyNumberFormat="1" applyFont="1" applyFill="1" applyBorder="1" applyAlignment="1" applyProtection="1">
      <alignment horizontal="right" vertical="center"/>
      <protection locked="0"/>
    </xf>
    <xf numFmtId="4" fontId="9" fillId="10" borderId="3" xfId="5" applyNumberFormat="1" applyFont="1" applyFill="1" applyBorder="1" applyAlignment="1" applyProtection="1">
      <alignment horizontal="right" vertical="center"/>
      <protection locked="0"/>
    </xf>
    <xf numFmtId="3" fontId="9" fillId="3" borderId="3" xfId="5" applyNumberFormat="1" applyFont="1" applyFill="1" applyBorder="1" applyAlignment="1" applyProtection="1">
      <alignment horizontal="right" vertical="center"/>
    </xf>
    <xf numFmtId="168" fontId="9" fillId="0" borderId="2" xfId="5" applyNumberFormat="1" applyFont="1" applyFill="1" applyBorder="1" applyAlignment="1" applyProtection="1">
      <alignment horizontal="right" vertical="center"/>
    </xf>
    <xf numFmtId="3" fontId="9" fillId="20" borderId="3" xfId="5" applyNumberFormat="1" applyFont="1" applyFill="1" applyBorder="1" applyAlignment="1" applyProtection="1">
      <alignment horizontal="right" vertical="center"/>
      <protection locked="0"/>
    </xf>
    <xf numFmtId="9" fontId="9" fillId="17" borderId="3" xfId="5" applyFont="1" applyFill="1" applyBorder="1" applyAlignment="1" applyProtection="1">
      <alignment horizontal="center" vertical="center"/>
    </xf>
    <xf numFmtId="3" fontId="9" fillId="0" borderId="2" xfId="5" applyNumberFormat="1" applyFont="1" applyFill="1" applyBorder="1" applyAlignment="1" applyProtection="1">
      <alignment horizontal="center" vertical="center"/>
    </xf>
    <xf numFmtId="3" fontId="10" fillId="10" borderId="3" xfId="5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0" fontId="9" fillId="0" borderId="1" xfId="0" applyFont="1" applyBorder="1" applyAlignment="1">
      <alignment vertical="center"/>
    </xf>
    <xf numFmtId="0" fontId="9" fillId="0" borderId="0" xfId="3" applyFont="1" applyAlignment="1">
      <alignment vertical="center"/>
    </xf>
    <xf numFmtId="0" fontId="7" fillId="7" borderId="1" xfId="3" applyFont="1" applyFill="1" applyBorder="1" applyAlignment="1" applyProtection="1">
      <alignment horizontal="left" vertical="center"/>
      <protection locked="0"/>
    </xf>
    <xf numFmtId="0" fontId="7" fillId="10" borderId="1" xfId="3" applyFont="1" applyFill="1" applyBorder="1" applyAlignment="1" applyProtection="1">
      <alignment horizontal="center" vertical="center"/>
      <protection locked="0"/>
    </xf>
    <xf numFmtId="49" fontId="7" fillId="10" borderId="1" xfId="3" applyNumberFormat="1" applyFont="1" applyFill="1" applyBorder="1" applyAlignment="1" applyProtection="1">
      <alignment vertical="center"/>
      <protection locked="0"/>
    </xf>
    <xf numFmtId="0" fontId="7" fillId="7" borderId="3" xfId="3" applyFont="1" applyFill="1" applyBorder="1" applyAlignment="1" applyProtection="1">
      <alignment horizontal="center" vertical="center"/>
      <protection locked="0"/>
    </xf>
    <xf numFmtId="38" fontId="7" fillId="10" borderId="3" xfId="1" applyNumberFormat="1" applyFont="1" applyFill="1" applyBorder="1" applyAlignment="1" applyProtection="1">
      <alignment vertical="center"/>
      <protection locked="0"/>
    </xf>
    <xf numFmtId="0" fontId="7" fillId="7" borderId="3" xfId="3" applyFont="1" applyFill="1" applyBorder="1" applyAlignment="1" applyProtection="1">
      <alignment horizontal="left" vertical="center"/>
      <protection locked="0"/>
    </xf>
    <xf numFmtId="0" fontId="7" fillId="10" borderId="3" xfId="3" applyFont="1" applyFill="1" applyBorder="1" applyAlignment="1" applyProtection="1">
      <alignment horizontal="right" vertical="center"/>
      <protection locked="0"/>
    </xf>
    <xf numFmtId="0" fontId="7" fillId="7" borderId="3" xfId="3" applyFont="1" applyFill="1" applyBorder="1" applyAlignment="1" applyProtection="1">
      <alignment vertical="center"/>
      <protection locked="0"/>
    </xf>
    <xf numFmtId="3" fontId="7" fillId="30" borderId="3" xfId="3" applyNumberFormat="1" applyFont="1" applyFill="1" applyBorder="1" applyAlignment="1" applyProtection="1">
      <alignment vertical="center"/>
      <protection locked="0"/>
    </xf>
    <xf numFmtId="3" fontId="7" fillId="11" borderId="3" xfId="1" applyNumberFormat="1" applyFont="1" applyFill="1" applyBorder="1" applyAlignment="1" applyProtection="1">
      <alignment vertical="center"/>
      <protection locked="0"/>
    </xf>
    <xf numFmtId="3" fontId="7" fillId="10" borderId="3" xfId="1" applyNumberFormat="1" applyFont="1" applyFill="1" applyBorder="1" applyAlignment="1" applyProtection="1">
      <alignment vertical="center"/>
      <protection locked="0"/>
    </xf>
    <xf numFmtId="0" fontId="7" fillId="10" borderId="3" xfId="3" applyFont="1" applyFill="1" applyBorder="1" applyAlignment="1" applyProtection="1">
      <alignment vertical="center"/>
      <protection locked="0"/>
    </xf>
    <xf numFmtId="0" fontId="7" fillId="7" borderId="24" xfId="3" applyFont="1" applyFill="1" applyBorder="1" applyAlignment="1" applyProtection="1">
      <alignment horizontal="left" vertical="center"/>
      <protection locked="0"/>
    </xf>
    <xf numFmtId="0" fontId="7" fillId="7" borderId="24" xfId="3" applyFont="1" applyFill="1" applyBorder="1" applyAlignment="1" applyProtection="1">
      <alignment vertical="center"/>
      <protection locked="0"/>
    </xf>
    <xf numFmtId="3" fontId="7" fillId="30" borderId="24" xfId="3" applyNumberFormat="1" applyFont="1" applyFill="1" applyBorder="1" applyAlignment="1" applyProtection="1">
      <alignment vertical="center"/>
      <protection locked="0"/>
    </xf>
    <xf numFmtId="3" fontId="7" fillId="11" borderId="24" xfId="1" applyNumberFormat="1" applyFont="1" applyFill="1" applyBorder="1" applyAlignment="1" applyProtection="1">
      <alignment vertical="center"/>
      <protection locked="0"/>
    </xf>
    <xf numFmtId="3" fontId="7" fillId="10" borderId="24" xfId="1" applyNumberFormat="1" applyFont="1" applyFill="1" applyBorder="1" applyAlignment="1" applyProtection="1">
      <alignment vertical="center"/>
      <protection locked="0"/>
    </xf>
    <xf numFmtId="38" fontId="7" fillId="29" borderId="4" xfId="1" applyNumberFormat="1" applyFont="1" applyFill="1" applyBorder="1" applyAlignment="1" applyProtection="1">
      <alignment vertical="center"/>
      <protection locked="0"/>
    </xf>
    <xf numFmtId="38" fontId="7" fillId="0" borderId="0" xfId="1" applyNumberFormat="1" applyFont="1" applyFill="1" applyBorder="1" applyAlignment="1" applyProtection="1">
      <alignment vertical="center"/>
    </xf>
    <xf numFmtId="38" fontId="7" fillId="3" borderId="3" xfId="1" applyNumberFormat="1" applyFont="1" applyFill="1" applyBorder="1" applyAlignment="1" applyProtection="1">
      <alignment vertical="center"/>
    </xf>
    <xf numFmtId="0" fontId="21" fillId="0" borderId="0" xfId="0" quotePrefix="1" applyFont="1" applyAlignment="1">
      <alignment vertical="center"/>
    </xf>
    <xf numFmtId="169" fontId="10" fillId="6" borderId="2" xfId="0" applyNumberFormat="1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vertical="center"/>
    </xf>
    <xf numFmtId="3" fontId="10" fillId="6" borderId="2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3" fontId="10" fillId="3" borderId="4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3" fontId="9" fillId="0" borderId="3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13" borderId="1" xfId="0" applyFont="1" applyFill="1" applyBorder="1" applyAlignment="1">
      <alignment horizontal="left" vertical="center"/>
    </xf>
    <xf numFmtId="0" fontId="11" fillId="13" borderId="3" xfId="0" applyFont="1" applyFill="1" applyBorder="1" applyAlignment="1">
      <alignment vertical="center"/>
    </xf>
    <xf numFmtId="3" fontId="11" fillId="8" borderId="3" xfId="0" quotePrefix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9" fillId="0" borderId="0" xfId="0" quotePrefix="1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3" fontId="10" fillId="3" borderId="3" xfId="1" applyNumberFormat="1" applyFont="1" applyFill="1" applyBorder="1" applyAlignment="1">
      <alignment horizontal="right" vertical="center"/>
    </xf>
    <xf numFmtId="0" fontId="9" fillId="12" borderId="1" xfId="0" applyFont="1" applyFill="1" applyBorder="1" applyAlignment="1">
      <alignment horizontal="left" vertical="center"/>
    </xf>
    <xf numFmtId="38" fontId="9" fillId="0" borderId="3" xfId="0" applyNumberFormat="1" applyFont="1" applyBorder="1" applyAlignment="1">
      <alignment vertical="center"/>
    </xf>
    <xf numFmtId="0" fontId="11" fillId="14" borderId="1" xfId="0" applyFont="1" applyFill="1" applyBorder="1" applyAlignment="1">
      <alignment horizontal="left" vertical="center"/>
    </xf>
    <xf numFmtId="0" fontId="11" fillId="14" borderId="3" xfId="0" applyFont="1" applyFill="1" applyBorder="1" applyAlignment="1">
      <alignment vertical="center"/>
    </xf>
    <xf numFmtId="38" fontId="11" fillId="12" borderId="3" xfId="0" applyNumberFormat="1" applyFont="1" applyFill="1" applyBorder="1" applyAlignment="1">
      <alignment vertical="center"/>
    </xf>
    <xf numFmtId="3" fontId="11" fillId="12" borderId="3" xfId="0" quotePrefix="1" applyNumberFormat="1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3" fontId="10" fillId="4" borderId="15" xfId="1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3" fontId="10" fillId="0" borderId="16" xfId="1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right" vertical="center"/>
    </xf>
    <xf numFmtId="0" fontId="11" fillId="24" borderId="1" xfId="0" applyFont="1" applyFill="1" applyBorder="1" applyAlignment="1">
      <alignment horizontal="left" vertical="center"/>
    </xf>
    <xf numFmtId="0" fontId="11" fillId="24" borderId="3" xfId="0" applyFont="1" applyFill="1" applyBorder="1" applyAlignment="1">
      <alignment vertical="center"/>
    </xf>
    <xf numFmtId="3" fontId="11" fillId="0" borderId="3" xfId="0" quotePrefix="1" applyNumberFormat="1" applyFont="1" applyBorder="1" applyAlignment="1">
      <alignment horizontal="right" vertical="center"/>
    </xf>
    <xf numFmtId="0" fontId="11" fillId="25" borderId="1" xfId="0" applyFont="1" applyFill="1" applyBorder="1" applyAlignment="1">
      <alignment horizontal="left" vertical="center"/>
    </xf>
    <xf numFmtId="0" fontId="11" fillId="25" borderId="3" xfId="0" applyFont="1" applyFill="1" applyBorder="1" applyAlignment="1">
      <alignment vertical="center"/>
    </xf>
    <xf numFmtId="38" fontId="11" fillId="0" borderId="3" xfId="0" applyNumberFormat="1" applyFont="1" applyBorder="1" applyAlignment="1">
      <alignment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vertical="center"/>
    </xf>
    <xf numFmtId="3" fontId="10" fillId="4" borderId="20" xfId="1" applyNumberFormat="1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right" vertical="center"/>
    </xf>
    <xf numFmtId="3" fontId="17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3" fontId="9" fillId="0" borderId="3" xfId="1" applyNumberFormat="1" applyFont="1" applyFill="1" applyBorder="1" applyAlignment="1">
      <alignment horizontal="right" vertical="center"/>
    </xf>
    <xf numFmtId="0" fontId="23" fillId="0" borderId="0" xfId="0" quotePrefix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3" fontId="10" fillId="4" borderId="11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0" fontId="21" fillId="0" borderId="0" xfId="0" quotePrefix="1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3" fontId="23" fillId="0" borderId="8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10" fillId="0" borderId="31" xfId="0" applyFont="1" applyBorder="1" applyAlignment="1">
      <alignment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3" fontId="9" fillId="0" borderId="22" xfId="1" quotePrefix="1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3" fontId="23" fillId="0" borderId="8" xfId="1" quotePrefix="1" applyNumberFormat="1" applyFont="1" applyFill="1" applyBorder="1" applyAlignment="1">
      <alignment horizontal="right" vertical="center"/>
    </xf>
    <xf numFmtId="3" fontId="23" fillId="0" borderId="0" xfId="1" quotePrefix="1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5" fillId="31" borderId="6" xfId="0" applyFont="1" applyFill="1" applyBorder="1"/>
    <xf numFmtId="0" fontId="6" fillId="31" borderId="2" xfId="0" applyFont="1" applyFill="1" applyBorder="1"/>
    <xf numFmtId="0" fontId="6" fillId="31" borderId="1" xfId="0" applyFont="1" applyFill="1" applyBorder="1"/>
    <xf numFmtId="0" fontId="10" fillId="0" borderId="0" xfId="0" applyFont="1"/>
    <xf numFmtId="0" fontId="10" fillId="13" borderId="4" xfId="0" applyFont="1" applyFill="1" applyBorder="1"/>
    <xf numFmtId="0" fontId="9" fillId="0" borderId="0" xfId="0" applyFont="1" applyAlignment="1">
      <alignment horizontal="left"/>
    </xf>
    <xf numFmtId="0" fontId="9" fillId="0" borderId="3" xfId="0" applyFont="1" applyBorder="1"/>
    <xf numFmtId="49" fontId="9" fillId="16" borderId="3" xfId="0" applyNumberFormat="1" applyFont="1" applyFill="1" applyBorder="1" applyAlignment="1">
      <alignment horizontal="right"/>
    </xf>
    <xf numFmtId="49" fontId="9" fillId="0" borderId="0" xfId="0" applyNumberFormat="1" applyFont="1" applyAlignment="1">
      <alignment horizontal="right"/>
    </xf>
    <xf numFmtId="17" fontId="9" fillId="0" borderId="0" xfId="0" applyNumberFormat="1" applyFont="1"/>
    <xf numFmtId="0" fontId="9" fillId="0" borderId="3" xfId="0" applyFont="1" applyBorder="1" applyAlignment="1">
      <alignment wrapText="1"/>
    </xf>
    <xf numFmtId="0" fontId="5" fillId="31" borderId="2" xfId="0" applyFont="1" applyFill="1" applyBorder="1"/>
    <xf numFmtId="0" fontId="9" fillId="13" borderId="0" xfId="0" applyFont="1" applyFill="1"/>
    <xf numFmtId="0" fontId="7" fillId="13" borderId="0" xfId="3" applyFont="1" applyFill="1"/>
    <xf numFmtId="0" fontId="7" fillId="13" borderId="26" xfId="3" applyFont="1" applyFill="1" applyBorder="1"/>
    <xf numFmtId="0" fontId="8" fillId="13" borderId="0" xfId="3" applyFont="1" applyFill="1"/>
    <xf numFmtId="1" fontId="12" fillId="31" borderId="3" xfId="3" applyNumberFormat="1" applyFont="1" applyFill="1" applyBorder="1" applyAlignment="1">
      <alignment horizontal="center"/>
    </xf>
    <xf numFmtId="49" fontId="7" fillId="10" borderId="1" xfId="3" applyNumberFormat="1" applyFont="1" applyFill="1" applyBorder="1" applyAlignment="1">
      <alignment horizontal="left"/>
    </xf>
    <xf numFmtId="0" fontId="7" fillId="7" borderId="3" xfId="3" applyFont="1" applyFill="1" applyBorder="1" applyAlignment="1">
      <alignment horizontal="right"/>
    </xf>
    <xf numFmtId="166" fontId="7" fillId="11" borderId="3" xfId="1" applyNumberFormat="1" applyFont="1" applyFill="1" applyBorder="1" applyAlignment="1">
      <alignment horizontal="right"/>
    </xf>
    <xf numFmtId="38" fontId="9" fillId="0" borderId="0" xfId="1" applyNumberFormat="1" applyFont="1"/>
    <xf numFmtId="1" fontId="9" fillId="0" borderId="0" xfId="0" applyNumberFormat="1" applyFont="1"/>
    <xf numFmtId="0" fontId="10" fillId="13" borderId="0" xfId="0" applyFont="1" applyFill="1"/>
    <xf numFmtId="38" fontId="10" fillId="13" borderId="0" xfId="1" applyNumberFormat="1" applyFont="1" applyFill="1"/>
    <xf numFmtId="0" fontId="7" fillId="10" borderId="1" xfId="3" applyFont="1" applyFill="1" applyBorder="1" applyAlignment="1">
      <alignment horizontal="left"/>
    </xf>
    <xf numFmtId="0" fontId="6" fillId="0" borderId="0" xfId="3" applyFont="1" applyAlignment="1">
      <alignment vertical="center"/>
    </xf>
    <xf numFmtId="0" fontId="5" fillId="31" borderId="6" xfId="0" applyFont="1" applyFill="1" applyBorder="1" applyAlignment="1">
      <alignment horizontal="left" vertical="center"/>
    </xf>
    <xf numFmtId="0" fontId="5" fillId="31" borderId="2" xfId="0" applyFont="1" applyFill="1" applyBorder="1" applyAlignment="1">
      <alignment vertical="center"/>
    </xf>
    <xf numFmtId="1" fontId="5" fillId="31" borderId="1" xfId="0" applyNumberFormat="1" applyFont="1" applyFill="1" applyBorder="1" applyAlignment="1">
      <alignment horizontal="right" vertical="center"/>
    </xf>
    <xf numFmtId="0" fontId="9" fillId="5" borderId="18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vertical="center"/>
    </xf>
    <xf numFmtId="0" fontId="9" fillId="0" borderId="18" xfId="0" quotePrefix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quotePrefix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4" fillId="0" borderId="0" xfId="3" quotePrefix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7" fillId="10" borderId="0" xfId="0" applyFont="1" applyFill="1" applyAlignment="1">
      <alignment vertical="center"/>
    </xf>
    <xf numFmtId="0" fontId="9" fillId="2" borderId="6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164" fontId="10" fillId="4" borderId="6" xfId="3" applyNumberFormat="1" applyFont="1" applyFill="1" applyBorder="1" applyAlignment="1">
      <alignment horizontal="left" vertical="center" shrinkToFit="1"/>
    </xf>
    <xf numFmtId="0" fontId="10" fillId="4" borderId="1" xfId="3" applyFont="1" applyFill="1" applyBorder="1" applyAlignment="1">
      <alignment horizontal="left" vertical="center" wrapText="1"/>
    </xf>
    <xf numFmtId="3" fontId="7" fillId="0" borderId="0" xfId="3" applyNumberFormat="1" applyFont="1" applyAlignment="1">
      <alignment vertical="center"/>
    </xf>
    <xf numFmtId="3" fontId="14" fillId="0" borderId="0" xfId="3" quotePrefix="1" applyNumberFormat="1" applyFont="1" applyAlignment="1">
      <alignment vertical="center"/>
    </xf>
    <xf numFmtId="0" fontId="5" fillId="31" borderId="1" xfId="3" applyFont="1" applyFill="1" applyBorder="1" applyAlignment="1">
      <alignment vertical="center"/>
    </xf>
    <xf numFmtId="0" fontId="5" fillId="31" borderId="3" xfId="3" applyFont="1" applyFill="1" applyBorder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7" fillId="0" borderId="26" xfId="3" applyFont="1" applyBorder="1" applyAlignment="1">
      <alignment horizontal="right" vertical="center"/>
    </xf>
    <xf numFmtId="0" fontId="19" fillId="19" borderId="3" xfId="3" applyFont="1" applyFill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8" fillId="0" borderId="13" xfId="3" applyFont="1" applyBorder="1" applyAlignment="1">
      <alignment horizontal="right" vertical="center"/>
    </xf>
    <xf numFmtId="0" fontId="7" fillId="0" borderId="27" xfId="3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0" fontId="7" fillId="0" borderId="27" xfId="3" applyFont="1" applyBorder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9" fillId="0" borderId="0" xfId="3" applyFont="1" applyAlignment="1">
      <alignment horizontal="right" vertical="center"/>
    </xf>
    <xf numFmtId="0" fontId="8" fillId="0" borderId="14" xfId="3" applyFont="1" applyBorder="1" applyAlignment="1">
      <alignment horizontal="left" vertical="center"/>
    </xf>
    <xf numFmtId="38" fontId="10" fillId="4" borderId="15" xfId="3" applyNumberFormat="1" applyFont="1" applyFill="1" applyBorder="1" applyAlignment="1">
      <alignment horizontal="right" vertical="center" wrapText="1"/>
    </xf>
    <xf numFmtId="9" fontId="10" fillId="5" borderId="25" xfId="3" applyNumberFormat="1" applyFont="1" applyFill="1" applyBorder="1" applyAlignment="1">
      <alignment horizontal="right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vertical="center" wrapText="1"/>
    </xf>
    <xf numFmtId="0" fontId="21" fillId="0" borderId="0" xfId="3" applyFont="1" applyAlignment="1">
      <alignment vertical="center"/>
    </xf>
    <xf numFmtId="0" fontId="7" fillId="0" borderId="0" xfId="3" quotePrefix="1" applyFont="1" applyAlignment="1">
      <alignment vertical="center"/>
    </xf>
    <xf numFmtId="14" fontId="7" fillId="0" borderId="0" xfId="3" applyNumberFormat="1" applyFont="1" applyAlignment="1">
      <alignment vertical="center"/>
    </xf>
    <xf numFmtId="0" fontId="7" fillId="0" borderId="3" xfId="3" applyFont="1" applyBorder="1" applyAlignment="1" applyProtection="1">
      <alignment vertical="center"/>
      <protection locked="0"/>
    </xf>
    <xf numFmtId="0" fontId="6" fillId="31" borderId="24" xfId="3" applyFont="1" applyFill="1" applyBorder="1" applyAlignment="1">
      <alignment vertical="center"/>
    </xf>
    <xf numFmtId="0" fontId="6" fillId="31" borderId="26" xfId="3" applyFont="1" applyFill="1" applyBorder="1" applyAlignment="1">
      <alignment vertical="center"/>
    </xf>
    <xf numFmtId="0" fontId="6" fillId="15" borderId="24" xfId="3" applyFont="1" applyFill="1" applyBorder="1" applyAlignment="1">
      <alignment vertical="center"/>
    </xf>
    <xf numFmtId="0" fontId="12" fillId="15" borderId="24" xfId="3" applyFont="1" applyFill="1" applyBorder="1" applyAlignment="1">
      <alignment horizontal="left" vertical="center"/>
    </xf>
    <xf numFmtId="0" fontId="22" fillId="18" borderId="24" xfId="3" applyFont="1" applyFill="1" applyBorder="1" applyAlignment="1">
      <alignment horizontal="left" vertical="center"/>
    </xf>
    <xf numFmtId="0" fontId="6" fillId="31" borderId="19" xfId="3" applyFont="1" applyFill="1" applyBorder="1" applyAlignment="1">
      <alignment vertical="center"/>
    </xf>
    <xf numFmtId="0" fontId="6" fillId="31" borderId="27" xfId="3" applyFont="1" applyFill="1" applyBorder="1" applyAlignment="1">
      <alignment vertical="center"/>
    </xf>
    <xf numFmtId="0" fontId="6" fillId="15" borderId="19" xfId="3" applyFont="1" applyFill="1" applyBorder="1" applyAlignment="1">
      <alignment vertical="center"/>
    </xf>
    <xf numFmtId="0" fontId="12" fillId="15" borderId="19" xfId="3" applyFont="1" applyFill="1" applyBorder="1" applyAlignment="1">
      <alignment horizontal="left" vertical="center"/>
    </xf>
    <xf numFmtId="0" fontId="22" fillId="18" borderId="19" xfId="3" applyFont="1" applyFill="1" applyBorder="1" applyAlignment="1">
      <alignment horizontal="left" vertical="center"/>
    </xf>
    <xf numFmtId="0" fontId="6" fillId="31" borderId="4" xfId="3" applyFont="1" applyFill="1" applyBorder="1" applyAlignment="1">
      <alignment vertical="center"/>
    </xf>
    <xf numFmtId="0" fontId="6" fillId="31" borderId="7" xfId="3" applyFont="1" applyFill="1" applyBorder="1" applyAlignment="1">
      <alignment vertical="center"/>
    </xf>
    <xf numFmtId="0" fontId="6" fillId="21" borderId="4" xfId="3" applyFont="1" applyFill="1" applyBorder="1" applyAlignment="1">
      <alignment horizontal="center" vertical="center"/>
    </xf>
    <xf numFmtId="0" fontId="6" fillId="21" borderId="4" xfId="3" applyFont="1" applyFill="1" applyBorder="1" applyAlignment="1">
      <alignment vertical="center"/>
    </xf>
    <xf numFmtId="0" fontId="6" fillId="15" borderId="4" xfId="3" applyFont="1" applyFill="1" applyBorder="1" applyAlignment="1">
      <alignment vertical="center"/>
    </xf>
    <xf numFmtId="0" fontId="12" fillId="15" borderId="4" xfId="3" applyFont="1" applyFill="1" applyBorder="1" applyAlignment="1">
      <alignment horizontal="center" vertical="center"/>
    </xf>
    <xf numFmtId="0" fontId="22" fillId="18" borderId="4" xfId="3" applyFont="1" applyFill="1" applyBorder="1" applyAlignment="1">
      <alignment horizontal="left" vertical="center"/>
    </xf>
    <xf numFmtId="0" fontId="6" fillId="18" borderId="3" xfId="3" applyFont="1" applyFill="1" applyBorder="1" applyAlignment="1">
      <alignment vertical="center"/>
    </xf>
    <xf numFmtId="38" fontId="8" fillId="4" borderId="29" xfId="3" applyNumberFormat="1" applyFont="1" applyFill="1" applyBorder="1" applyAlignment="1">
      <alignment vertical="center"/>
    </xf>
    <xf numFmtId="38" fontId="8" fillId="4" borderId="15" xfId="3" applyNumberFormat="1" applyFont="1" applyFill="1" applyBorder="1" applyAlignment="1">
      <alignment vertical="center"/>
    </xf>
    <xf numFmtId="38" fontId="8" fillId="0" borderId="0" xfId="3" applyNumberFormat="1" applyFont="1" applyAlignment="1">
      <alignment vertical="center"/>
    </xf>
    <xf numFmtId="0" fontId="7" fillId="26" borderId="0" xfId="3" applyFont="1" applyFill="1" applyAlignment="1">
      <alignment vertical="center"/>
    </xf>
    <xf numFmtId="38" fontId="8" fillId="0" borderId="16" xfId="3" applyNumberFormat="1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0" borderId="1" xfId="3" applyFont="1" applyBorder="1" applyAlignment="1">
      <alignment vertical="center"/>
    </xf>
    <xf numFmtId="0" fontId="5" fillId="31" borderId="6" xfId="3" applyFont="1" applyFill="1" applyBorder="1" applyAlignment="1">
      <alignment vertical="center"/>
    </xf>
    <xf numFmtId="0" fontId="6" fillId="31" borderId="2" xfId="3" applyFont="1" applyFill="1" applyBorder="1" applyAlignment="1">
      <alignment vertical="center"/>
    </xf>
    <xf numFmtId="0" fontId="6" fillId="31" borderId="1" xfId="3" applyFont="1" applyFill="1" applyBorder="1" applyAlignment="1">
      <alignment vertical="center"/>
    </xf>
    <xf numFmtId="38" fontId="8" fillId="4" borderId="14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8" fontId="8" fillId="4" borderId="3" xfId="3" applyNumberFormat="1" applyFont="1" applyFill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22" borderId="3" xfId="3" applyFont="1" applyFill="1" applyBorder="1" applyAlignment="1">
      <alignment vertical="center"/>
    </xf>
    <xf numFmtId="0" fontId="12" fillId="0" borderId="5" xfId="3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38" fontId="9" fillId="34" borderId="3" xfId="1" applyNumberFormat="1" applyFont="1" applyFill="1" applyBorder="1" applyAlignment="1" applyProtection="1">
      <alignment horizontal="right" vertical="center"/>
    </xf>
    <xf numFmtId="168" fontId="9" fillId="34" borderId="3" xfId="5" applyNumberFormat="1" applyFont="1" applyFill="1" applyBorder="1" applyAlignment="1" applyProtection="1">
      <alignment horizontal="right" vertical="center"/>
    </xf>
    <xf numFmtId="165" fontId="7" fillId="0" borderId="2" xfId="3" applyNumberFormat="1" applyFont="1" applyBorder="1" applyAlignment="1">
      <alignment horizontal="right" vertical="center"/>
    </xf>
    <xf numFmtId="0" fontId="6" fillId="31" borderId="1" xfId="3" applyFont="1" applyFill="1" applyBorder="1" applyAlignment="1">
      <alignment horizontal="center" vertical="center"/>
    </xf>
    <xf numFmtId="0" fontId="6" fillId="33" borderId="1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65" fontId="7" fillId="0" borderId="2" xfId="3" applyNumberFormat="1" applyFont="1" applyBorder="1" applyAlignment="1">
      <alignment horizontal="center" vertical="center"/>
    </xf>
    <xf numFmtId="165" fontId="7" fillId="0" borderId="13" xfId="3" applyNumberFormat="1" applyFont="1" applyBorder="1" applyAlignment="1">
      <alignment horizontal="right" vertical="center"/>
    </xf>
    <xf numFmtId="0" fontId="9" fillId="0" borderId="5" xfId="0" applyFont="1" applyBorder="1"/>
    <xf numFmtId="0" fontId="8" fillId="0" borderId="7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3" applyFont="1" applyAlignment="1">
      <alignment vertical="center" wrapText="1"/>
    </xf>
    <xf numFmtId="3" fontId="10" fillId="4" borderId="15" xfId="3" applyNumberFormat="1" applyFont="1" applyFill="1" applyBorder="1" applyAlignment="1">
      <alignment vertical="center" wrapText="1"/>
    </xf>
    <xf numFmtId="9" fontId="8" fillId="5" borderId="14" xfId="3" applyNumberFormat="1" applyFont="1" applyFill="1" applyBorder="1" applyAlignment="1">
      <alignment horizontal="center" vertical="center"/>
    </xf>
    <xf numFmtId="0" fontId="8" fillId="10" borderId="30" xfId="3" applyFont="1" applyFill="1" applyBorder="1" applyAlignment="1" applyProtection="1">
      <alignment horizontal="left" vertical="top" wrapText="1"/>
      <protection locked="0"/>
    </xf>
    <xf numFmtId="0" fontId="8" fillId="10" borderId="26" xfId="3" applyFont="1" applyFill="1" applyBorder="1" applyAlignment="1" applyProtection="1">
      <alignment horizontal="left" vertical="top"/>
      <protection locked="0"/>
    </xf>
    <xf numFmtId="0" fontId="8" fillId="10" borderId="28" xfId="3" applyFont="1" applyFill="1" applyBorder="1" applyAlignment="1" applyProtection="1">
      <alignment horizontal="left" vertical="top"/>
      <protection locked="0"/>
    </xf>
    <xf numFmtId="0" fontId="8" fillId="10" borderId="27" xfId="3" applyFont="1" applyFill="1" applyBorder="1" applyAlignment="1" applyProtection="1">
      <alignment horizontal="left" vertical="top"/>
      <protection locked="0"/>
    </xf>
    <xf numFmtId="0" fontId="8" fillId="10" borderId="18" xfId="3" applyFont="1" applyFill="1" applyBorder="1" applyAlignment="1" applyProtection="1">
      <alignment horizontal="left" vertical="top"/>
      <protection locked="0"/>
    </xf>
    <xf numFmtId="0" fontId="8" fillId="10" borderId="7" xfId="3" applyFont="1" applyFill="1" applyBorder="1" applyAlignment="1" applyProtection="1">
      <alignment horizontal="left" vertical="top"/>
      <protection locked="0"/>
    </xf>
    <xf numFmtId="38" fontId="9" fillId="19" borderId="3" xfId="1" applyNumberFormat="1" applyFont="1" applyFill="1" applyBorder="1" applyAlignment="1" applyProtection="1">
      <alignment horizontal="left" vertical="center"/>
      <protection locked="0"/>
    </xf>
    <xf numFmtId="38" fontId="9" fillId="19" borderId="6" xfId="1" applyNumberFormat="1" applyFont="1" applyFill="1" applyBorder="1" applyAlignment="1" applyProtection="1">
      <alignment horizontal="left" vertical="center"/>
      <protection locked="0"/>
    </xf>
    <xf numFmtId="38" fontId="9" fillId="19" borderId="2" xfId="1" applyNumberFormat="1" applyFont="1" applyFill="1" applyBorder="1" applyAlignment="1" applyProtection="1">
      <alignment horizontal="left" vertical="center"/>
      <protection locked="0"/>
    </xf>
    <xf numFmtId="38" fontId="9" fillId="19" borderId="1" xfId="1" applyNumberFormat="1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3" fontId="9" fillId="27" borderId="3" xfId="1" applyNumberFormat="1" applyFont="1" applyFill="1" applyBorder="1" applyAlignment="1" applyProtection="1">
      <alignment horizontal="right" vertical="center"/>
      <protection locked="0"/>
    </xf>
    <xf numFmtId="3" fontId="9" fillId="10" borderId="3" xfId="1" applyNumberFormat="1" applyFont="1" applyFill="1" applyBorder="1" applyAlignment="1" applyProtection="1">
      <alignment horizontal="right" vertical="center"/>
      <protection locked="0"/>
    </xf>
  </cellXfs>
  <cellStyles count="6">
    <cellStyle name="Komma" xfId="1" builtinId="3"/>
    <cellStyle name="Komma 2" xfId="4" xr:uid="{00000000-0005-0000-0000-000001000000}"/>
    <cellStyle name="Prozent" xfId="5" builtinId="5"/>
    <cellStyle name="Standard" xfId="0" builtinId="0"/>
    <cellStyle name="Standard 2" xfId="3" xr:uid="{00000000-0005-0000-0000-000004000000}"/>
    <cellStyle name="Standard_  1  " xfId="2" xr:uid="{00000000-0005-0000-0000-000005000000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993300"/>
      <color rgb="FFCC0000"/>
      <color rgb="FFFF5050"/>
      <color rgb="FFCC3300"/>
      <color rgb="FF990000"/>
      <color rgb="FFFF3300"/>
      <color rgb="FFFFFFCC"/>
      <color rgb="FF3366FF"/>
      <color rgb="FF0066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Entwicklung Nettoschuld/ Gesamtergebnis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'Ergebnis Finanzplanung'!$B$51</c:f>
              <c:strCache>
                <c:ptCount val="1"/>
                <c:pt idx="0">
                  <c:v>Nettoschuld (+) / Nettovermögen (-) per 31.12.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'Ergebnis Finanzplanung'!$D$4:$N$4</c:f>
              <c:strCache>
                <c:ptCount val="11"/>
                <c:pt idx="0">
                  <c:v>Prognose 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strCache>
            </c:strRef>
          </c:cat>
          <c:val>
            <c:numRef>
              <c:f>'Ergebnis Finanzplanung'!$D$51:$N$51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662-9739-EE8F00328306}"/>
            </c:ext>
          </c:extLst>
        </c:ser>
        <c:ser>
          <c:idx val="1"/>
          <c:order val="1"/>
          <c:tx>
            <c:strRef>
              <c:f>'Ergebnis Finanzplanung'!$B$38</c:f>
              <c:strCache>
                <c:ptCount val="1"/>
                <c:pt idx="0">
                  <c:v>Gesamtergebnis Erfolgsrechnung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'Ergebnis Finanzplanung'!$D$4:$N$4</c:f>
              <c:strCache>
                <c:ptCount val="11"/>
                <c:pt idx="0">
                  <c:v>Prognose 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strCache>
            </c:strRef>
          </c:cat>
          <c:val>
            <c:numRef>
              <c:f>'Ergebnis Finanzplanung'!$D$38:$N$38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6-4662-9739-EE8F0032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707728"/>
        <c:axId val="949705928"/>
      </c:barChart>
      <c:catAx>
        <c:axId val="94970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705928"/>
        <c:crosses val="autoZero"/>
        <c:auto val="1"/>
        <c:lblAlgn val="ctr"/>
        <c:lblOffset val="100"/>
        <c:noMultiLvlLbl val="0"/>
      </c:catAx>
      <c:valAx>
        <c:axId val="9497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7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3F7295-CF85-402D-B63C-B3169DAA8D7F}">
  <sheetPr>
    <tabColor theme="9" tint="-0.249977111117893"/>
  </sheetPr>
  <sheetViews>
    <sheetView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91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35D1FD-E8C9-5E17-B333-CF5E2D69CA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tid\Downloads\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icht"/>
      <sheetName val="MASKE"/>
      <sheetName val="ANALYSE"/>
      <sheetName val="ABS EG"/>
      <sheetName val="AUFWR"/>
      <sheetName val="ERG EG"/>
      <sheetName val="ERG EG o. SF"/>
      <sheetName val="BILANZ EG"/>
      <sheetName val="ERG OG"/>
      <sheetName val="ERG OG o. SF"/>
      <sheetName val="ERG SF OG"/>
      <sheetName val="BILANZ OG"/>
      <sheetName val="KZ BD"/>
      <sheetName val="RD ER"/>
      <sheetName val="RD IR"/>
      <sheetName val="RD BR"/>
      <sheetName val="KZ"/>
      <sheetName val="KZ KKF"/>
      <sheetName val="Kürzel FA"/>
      <sheetName val="Städ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C1">
            <v>1</v>
          </cell>
          <cell r="E1">
            <v>110</v>
          </cell>
          <cell r="F1">
            <v>3000</v>
          </cell>
          <cell r="H1">
            <v>8030</v>
          </cell>
          <cell r="I1">
            <v>0</v>
          </cell>
        </row>
        <row r="2">
          <cell r="C2">
            <v>1</v>
          </cell>
          <cell r="E2">
            <v>110</v>
          </cell>
          <cell r="F2">
            <v>3050</v>
          </cell>
          <cell r="H2">
            <v>113.2</v>
          </cell>
          <cell r="I2">
            <v>0</v>
          </cell>
        </row>
        <row r="3">
          <cell r="C3">
            <v>1</v>
          </cell>
          <cell r="E3">
            <v>110</v>
          </cell>
          <cell r="F3">
            <v>3053</v>
          </cell>
          <cell r="H3">
            <v>91.5</v>
          </cell>
          <cell r="I3">
            <v>0</v>
          </cell>
        </row>
        <row r="4">
          <cell r="C4">
            <v>1</v>
          </cell>
          <cell r="E4">
            <v>110</v>
          </cell>
          <cell r="F4">
            <v>3054</v>
          </cell>
          <cell r="H4">
            <v>25.2</v>
          </cell>
          <cell r="I4">
            <v>0</v>
          </cell>
        </row>
        <row r="5">
          <cell r="C5">
            <v>1</v>
          </cell>
          <cell r="E5">
            <v>110</v>
          </cell>
          <cell r="F5">
            <v>3055</v>
          </cell>
          <cell r="H5">
            <v>26.6</v>
          </cell>
          <cell r="I5">
            <v>0</v>
          </cell>
        </row>
        <row r="6">
          <cell r="C6">
            <v>1</v>
          </cell>
          <cell r="E6">
            <v>110</v>
          </cell>
          <cell r="F6">
            <v>3102</v>
          </cell>
          <cell r="H6">
            <v>46032.15</v>
          </cell>
          <cell r="I6">
            <v>0</v>
          </cell>
        </row>
        <row r="7">
          <cell r="C7">
            <v>1</v>
          </cell>
          <cell r="E7">
            <v>110</v>
          </cell>
          <cell r="F7">
            <v>3130</v>
          </cell>
          <cell r="H7">
            <v>5580.15</v>
          </cell>
          <cell r="I7">
            <v>0</v>
          </cell>
        </row>
        <row r="8">
          <cell r="C8">
            <v>1</v>
          </cell>
          <cell r="E8">
            <v>110</v>
          </cell>
          <cell r="F8">
            <v>3132</v>
          </cell>
          <cell r="H8">
            <v>2046.3</v>
          </cell>
          <cell r="I8">
            <v>0</v>
          </cell>
        </row>
        <row r="9">
          <cell r="C9">
            <v>1</v>
          </cell>
          <cell r="E9">
            <v>110</v>
          </cell>
          <cell r="F9">
            <v>3170</v>
          </cell>
          <cell r="H9">
            <v>1803.65</v>
          </cell>
          <cell r="I9">
            <v>0</v>
          </cell>
        </row>
        <row r="10">
          <cell r="C10">
            <v>1</v>
          </cell>
          <cell r="E10">
            <v>120</v>
          </cell>
          <cell r="F10">
            <v>3000</v>
          </cell>
          <cell r="H10">
            <v>74999.8</v>
          </cell>
          <cell r="I10">
            <v>0</v>
          </cell>
        </row>
        <row r="11">
          <cell r="C11">
            <v>1</v>
          </cell>
          <cell r="E11">
            <v>120</v>
          </cell>
          <cell r="F11">
            <v>3000.01</v>
          </cell>
          <cell r="H11">
            <v>4816.5</v>
          </cell>
          <cell r="I11">
            <v>0</v>
          </cell>
        </row>
        <row r="12">
          <cell r="C12">
            <v>1</v>
          </cell>
          <cell r="E12">
            <v>120</v>
          </cell>
          <cell r="F12">
            <v>3050</v>
          </cell>
          <cell r="H12">
            <v>4918.1499999999996</v>
          </cell>
          <cell r="I12">
            <v>0</v>
          </cell>
        </row>
        <row r="13">
          <cell r="C13">
            <v>1</v>
          </cell>
          <cell r="E13">
            <v>120</v>
          </cell>
          <cell r="F13">
            <v>3052</v>
          </cell>
          <cell r="H13">
            <v>2014.8</v>
          </cell>
          <cell r="I13">
            <v>0</v>
          </cell>
        </row>
        <row r="14">
          <cell r="C14">
            <v>1</v>
          </cell>
          <cell r="E14">
            <v>120</v>
          </cell>
          <cell r="F14">
            <v>3053</v>
          </cell>
          <cell r="H14">
            <v>1020.8</v>
          </cell>
          <cell r="I14">
            <v>0</v>
          </cell>
        </row>
        <row r="15">
          <cell r="C15">
            <v>1</v>
          </cell>
          <cell r="E15">
            <v>120</v>
          </cell>
          <cell r="F15">
            <v>3054</v>
          </cell>
          <cell r="H15">
            <v>1096.2</v>
          </cell>
          <cell r="I15">
            <v>0</v>
          </cell>
        </row>
        <row r="16">
          <cell r="C16">
            <v>1</v>
          </cell>
          <cell r="E16">
            <v>120</v>
          </cell>
          <cell r="F16">
            <v>3055</v>
          </cell>
          <cell r="H16">
            <v>376.6</v>
          </cell>
          <cell r="I16">
            <v>0</v>
          </cell>
        </row>
        <row r="17">
          <cell r="C17">
            <v>1</v>
          </cell>
          <cell r="E17">
            <v>120</v>
          </cell>
          <cell r="F17">
            <v>3090</v>
          </cell>
          <cell r="H17">
            <v>300</v>
          </cell>
          <cell r="I17">
            <v>0</v>
          </cell>
        </row>
        <row r="18">
          <cell r="C18">
            <v>1</v>
          </cell>
          <cell r="E18">
            <v>120</v>
          </cell>
          <cell r="F18">
            <v>3113</v>
          </cell>
          <cell r="H18">
            <v>1540</v>
          </cell>
          <cell r="I18">
            <v>0</v>
          </cell>
        </row>
        <row r="19">
          <cell r="C19">
            <v>1</v>
          </cell>
          <cell r="E19">
            <v>120</v>
          </cell>
          <cell r="F19">
            <v>3130</v>
          </cell>
          <cell r="H19">
            <v>900</v>
          </cell>
          <cell r="I19">
            <v>0</v>
          </cell>
        </row>
        <row r="20">
          <cell r="C20">
            <v>1</v>
          </cell>
          <cell r="E20">
            <v>120</v>
          </cell>
          <cell r="F20">
            <v>3132</v>
          </cell>
          <cell r="H20">
            <v>750</v>
          </cell>
          <cell r="I20">
            <v>0</v>
          </cell>
        </row>
        <row r="21">
          <cell r="C21">
            <v>1</v>
          </cell>
          <cell r="E21">
            <v>120</v>
          </cell>
          <cell r="F21">
            <v>3170</v>
          </cell>
          <cell r="H21">
            <v>14689.6</v>
          </cell>
          <cell r="I21">
            <v>0</v>
          </cell>
        </row>
        <row r="22">
          <cell r="C22">
            <v>1</v>
          </cell>
          <cell r="E22">
            <v>210</v>
          </cell>
          <cell r="F22">
            <v>3000</v>
          </cell>
          <cell r="H22">
            <v>500</v>
          </cell>
          <cell r="I22">
            <v>0</v>
          </cell>
        </row>
        <row r="23">
          <cell r="C23">
            <v>1</v>
          </cell>
          <cell r="E23">
            <v>210</v>
          </cell>
          <cell r="F23">
            <v>3010</v>
          </cell>
          <cell r="H23">
            <v>89662.95</v>
          </cell>
          <cell r="I23">
            <v>0</v>
          </cell>
        </row>
        <row r="24">
          <cell r="C24">
            <v>1</v>
          </cell>
          <cell r="E24">
            <v>210</v>
          </cell>
          <cell r="F24">
            <v>3050</v>
          </cell>
          <cell r="H24">
            <v>5835.8</v>
          </cell>
          <cell r="I24">
            <v>0</v>
          </cell>
        </row>
        <row r="25">
          <cell r="C25">
            <v>1</v>
          </cell>
          <cell r="E25">
            <v>210</v>
          </cell>
          <cell r="F25">
            <v>3052</v>
          </cell>
          <cell r="H25">
            <v>5851.8</v>
          </cell>
          <cell r="I25">
            <v>0</v>
          </cell>
        </row>
        <row r="26">
          <cell r="C26">
            <v>1</v>
          </cell>
          <cell r="E26">
            <v>210</v>
          </cell>
          <cell r="F26">
            <v>3053</v>
          </cell>
          <cell r="H26">
            <v>1851.15</v>
          </cell>
          <cell r="I26">
            <v>0</v>
          </cell>
        </row>
        <row r="27">
          <cell r="C27">
            <v>1</v>
          </cell>
          <cell r="E27">
            <v>210</v>
          </cell>
          <cell r="F27">
            <v>3054</v>
          </cell>
          <cell r="H27">
            <v>1300.6500000000001</v>
          </cell>
          <cell r="I27">
            <v>0</v>
          </cell>
        </row>
        <row r="28">
          <cell r="C28">
            <v>1</v>
          </cell>
          <cell r="E28">
            <v>210</v>
          </cell>
          <cell r="F28">
            <v>3055</v>
          </cell>
          <cell r="H28">
            <v>949.75</v>
          </cell>
          <cell r="I28">
            <v>0</v>
          </cell>
        </row>
        <row r="29">
          <cell r="C29">
            <v>1</v>
          </cell>
          <cell r="E29">
            <v>210</v>
          </cell>
          <cell r="F29">
            <v>3090</v>
          </cell>
          <cell r="H29">
            <v>10626.9</v>
          </cell>
          <cell r="I29">
            <v>0</v>
          </cell>
        </row>
        <row r="30">
          <cell r="C30">
            <v>1</v>
          </cell>
          <cell r="E30">
            <v>210</v>
          </cell>
          <cell r="F30">
            <v>3099</v>
          </cell>
          <cell r="H30">
            <v>69.599999999999994</v>
          </cell>
          <cell r="I30">
            <v>0</v>
          </cell>
        </row>
        <row r="31">
          <cell r="C31">
            <v>1</v>
          </cell>
          <cell r="E31">
            <v>210</v>
          </cell>
          <cell r="F31">
            <v>3100</v>
          </cell>
          <cell r="H31">
            <v>319.60000000000002</v>
          </cell>
          <cell r="I31">
            <v>0</v>
          </cell>
        </row>
        <row r="32">
          <cell r="C32">
            <v>1</v>
          </cell>
          <cell r="E32">
            <v>210</v>
          </cell>
          <cell r="F32">
            <v>3102</v>
          </cell>
          <cell r="H32">
            <v>528.79999999999995</v>
          </cell>
          <cell r="I32">
            <v>0</v>
          </cell>
        </row>
        <row r="33">
          <cell r="C33">
            <v>1</v>
          </cell>
          <cell r="E33">
            <v>210</v>
          </cell>
          <cell r="F33">
            <v>3113</v>
          </cell>
          <cell r="H33">
            <v>1540</v>
          </cell>
          <cell r="I33">
            <v>0</v>
          </cell>
        </row>
        <row r="34">
          <cell r="C34">
            <v>1</v>
          </cell>
          <cell r="E34">
            <v>210</v>
          </cell>
          <cell r="F34">
            <v>3130</v>
          </cell>
          <cell r="H34">
            <v>1238.03</v>
          </cell>
          <cell r="I34">
            <v>0</v>
          </cell>
        </row>
        <row r="35">
          <cell r="C35">
            <v>1</v>
          </cell>
          <cell r="E35">
            <v>210</v>
          </cell>
          <cell r="F35">
            <v>3130.01</v>
          </cell>
          <cell r="H35">
            <v>6430.95</v>
          </cell>
          <cell r="I35">
            <v>0</v>
          </cell>
        </row>
        <row r="36">
          <cell r="C36">
            <v>1</v>
          </cell>
          <cell r="E36">
            <v>210</v>
          </cell>
          <cell r="F36">
            <v>3158</v>
          </cell>
          <cell r="H36">
            <v>18817.349999999999</v>
          </cell>
          <cell r="I36">
            <v>0</v>
          </cell>
        </row>
        <row r="37">
          <cell r="C37">
            <v>1</v>
          </cell>
          <cell r="E37">
            <v>210</v>
          </cell>
          <cell r="F37">
            <v>3199</v>
          </cell>
          <cell r="H37">
            <v>2.96</v>
          </cell>
          <cell r="I37">
            <v>0</v>
          </cell>
        </row>
        <row r="38">
          <cell r="C38">
            <v>1</v>
          </cell>
          <cell r="E38">
            <v>210</v>
          </cell>
          <cell r="F38">
            <v>3611</v>
          </cell>
          <cell r="H38">
            <v>26221.85</v>
          </cell>
          <cell r="I38">
            <v>0</v>
          </cell>
        </row>
        <row r="39">
          <cell r="C39">
            <v>1</v>
          </cell>
          <cell r="E39">
            <v>210</v>
          </cell>
          <cell r="F39">
            <v>3612</v>
          </cell>
          <cell r="H39">
            <v>139108</v>
          </cell>
          <cell r="I39">
            <v>0</v>
          </cell>
        </row>
        <row r="40">
          <cell r="C40">
            <v>1</v>
          </cell>
          <cell r="E40">
            <v>210</v>
          </cell>
          <cell r="F40">
            <v>4210</v>
          </cell>
          <cell r="H40">
            <v>0</v>
          </cell>
          <cell r="I40">
            <v>8193.35</v>
          </cell>
        </row>
        <row r="41">
          <cell r="C41">
            <v>1</v>
          </cell>
          <cell r="E41">
            <v>210</v>
          </cell>
          <cell r="F41">
            <v>4260</v>
          </cell>
          <cell r="H41">
            <v>0</v>
          </cell>
          <cell r="I41">
            <v>5522.15</v>
          </cell>
        </row>
        <row r="42">
          <cell r="C42">
            <v>1</v>
          </cell>
          <cell r="E42">
            <v>210</v>
          </cell>
          <cell r="F42">
            <v>4260.01</v>
          </cell>
          <cell r="H42">
            <v>0</v>
          </cell>
          <cell r="I42">
            <v>3003.55</v>
          </cell>
        </row>
        <row r="43">
          <cell r="C43">
            <v>1</v>
          </cell>
          <cell r="E43">
            <v>210</v>
          </cell>
          <cell r="F43">
            <v>4270</v>
          </cell>
          <cell r="H43">
            <v>0</v>
          </cell>
          <cell r="I43">
            <v>14631.1</v>
          </cell>
        </row>
        <row r="44">
          <cell r="C44">
            <v>1</v>
          </cell>
          <cell r="E44">
            <v>210</v>
          </cell>
          <cell r="F44">
            <v>4612</v>
          </cell>
          <cell r="H44">
            <v>0</v>
          </cell>
          <cell r="I44">
            <v>38795.550000000003</v>
          </cell>
        </row>
        <row r="45">
          <cell r="C45">
            <v>1</v>
          </cell>
          <cell r="E45">
            <v>220</v>
          </cell>
          <cell r="F45">
            <v>3010</v>
          </cell>
          <cell r="H45">
            <v>157487.48000000001</v>
          </cell>
          <cell r="I45">
            <v>0</v>
          </cell>
        </row>
        <row r="46">
          <cell r="C46">
            <v>1</v>
          </cell>
          <cell r="E46">
            <v>220</v>
          </cell>
          <cell r="F46">
            <v>3050</v>
          </cell>
          <cell r="H46">
            <v>9761.85</v>
          </cell>
          <cell r="I46">
            <v>0</v>
          </cell>
        </row>
        <row r="47">
          <cell r="C47">
            <v>1</v>
          </cell>
          <cell r="E47">
            <v>220</v>
          </cell>
          <cell r="F47">
            <v>3052</v>
          </cell>
          <cell r="H47">
            <v>8278.7999999999993</v>
          </cell>
          <cell r="I47">
            <v>0</v>
          </cell>
        </row>
        <row r="48">
          <cell r="C48">
            <v>1</v>
          </cell>
          <cell r="E48">
            <v>220</v>
          </cell>
          <cell r="F48">
            <v>3053</v>
          </cell>
          <cell r="H48">
            <v>3203.75</v>
          </cell>
          <cell r="I48">
            <v>0</v>
          </cell>
        </row>
        <row r="49">
          <cell r="C49">
            <v>1</v>
          </cell>
          <cell r="E49">
            <v>220</v>
          </cell>
          <cell r="F49">
            <v>3054</v>
          </cell>
          <cell r="H49">
            <v>2175.75</v>
          </cell>
          <cell r="I49">
            <v>0</v>
          </cell>
        </row>
        <row r="50">
          <cell r="C50">
            <v>1</v>
          </cell>
          <cell r="E50">
            <v>220</v>
          </cell>
          <cell r="F50">
            <v>3055</v>
          </cell>
          <cell r="H50">
            <v>1797.6</v>
          </cell>
          <cell r="I50">
            <v>0</v>
          </cell>
        </row>
        <row r="51">
          <cell r="C51">
            <v>1</v>
          </cell>
          <cell r="E51">
            <v>220</v>
          </cell>
          <cell r="F51">
            <v>3090</v>
          </cell>
          <cell r="H51">
            <v>1314.25</v>
          </cell>
          <cell r="I51">
            <v>0</v>
          </cell>
        </row>
        <row r="52">
          <cell r="C52">
            <v>1</v>
          </cell>
          <cell r="E52">
            <v>220</v>
          </cell>
          <cell r="F52">
            <v>3099</v>
          </cell>
          <cell r="H52">
            <v>4720.75</v>
          </cell>
          <cell r="I52">
            <v>0</v>
          </cell>
        </row>
        <row r="53">
          <cell r="C53">
            <v>1</v>
          </cell>
          <cell r="E53">
            <v>220</v>
          </cell>
          <cell r="F53">
            <v>3100</v>
          </cell>
          <cell r="H53">
            <v>1391.43</v>
          </cell>
          <cell r="I53">
            <v>0</v>
          </cell>
        </row>
        <row r="54">
          <cell r="C54">
            <v>1</v>
          </cell>
          <cell r="E54">
            <v>220</v>
          </cell>
          <cell r="F54">
            <v>3101</v>
          </cell>
          <cell r="H54">
            <v>79.05</v>
          </cell>
          <cell r="I54">
            <v>0</v>
          </cell>
        </row>
        <row r="55">
          <cell r="C55">
            <v>1</v>
          </cell>
          <cell r="E55">
            <v>220</v>
          </cell>
          <cell r="F55">
            <v>3102</v>
          </cell>
          <cell r="H55">
            <v>1926.85</v>
          </cell>
          <cell r="I55">
            <v>0</v>
          </cell>
        </row>
        <row r="56">
          <cell r="C56">
            <v>1</v>
          </cell>
          <cell r="E56">
            <v>220</v>
          </cell>
          <cell r="F56">
            <v>3103</v>
          </cell>
          <cell r="H56">
            <v>782</v>
          </cell>
          <cell r="I56">
            <v>0</v>
          </cell>
        </row>
        <row r="57">
          <cell r="C57">
            <v>1</v>
          </cell>
          <cell r="E57">
            <v>220</v>
          </cell>
          <cell r="F57">
            <v>3111</v>
          </cell>
          <cell r="H57">
            <v>168.95</v>
          </cell>
          <cell r="I57">
            <v>0</v>
          </cell>
        </row>
        <row r="58">
          <cell r="C58">
            <v>1</v>
          </cell>
          <cell r="E58">
            <v>220</v>
          </cell>
          <cell r="F58">
            <v>3113</v>
          </cell>
          <cell r="H58">
            <v>3109.3</v>
          </cell>
          <cell r="I58">
            <v>0</v>
          </cell>
        </row>
        <row r="59">
          <cell r="C59">
            <v>1</v>
          </cell>
          <cell r="E59">
            <v>220</v>
          </cell>
          <cell r="F59">
            <v>3130</v>
          </cell>
          <cell r="H59">
            <v>10747</v>
          </cell>
          <cell r="I59">
            <v>0</v>
          </cell>
        </row>
        <row r="60">
          <cell r="C60">
            <v>1</v>
          </cell>
          <cell r="E60">
            <v>220</v>
          </cell>
          <cell r="F60">
            <v>3130.01</v>
          </cell>
          <cell r="H60">
            <v>619.70000000000005</v>
          </cell>
          <cell r="I60">
            <v>0</v>
          </cell>
        </row>
        <row r="61">
          <cell r="C61">
            <v>1</v>
          </cell>
          <cell r="E61">
            <v>220</v>
          </cell>
          <cell r="F61">
            <v>3132</v>
          </cell>
          <cell r="H61">
            <v>82738.149999999994</v>
          </cell>
          <cell r="I61">
            <v>0</v>
          </cell>
        </row>
        <row r="62">
          <cell r="C62">
            <v>1</v>
          </cell>
          <cell r="E62">
            <v>220</v>
          </cell>
          <cell r="F62">
            <v>3132.01</v>
          </cell>
          <cell r="H62">
            <v>2156.9</v>
          </cell>
          <cell r="I62">
            <v>0</v>
          </cell>
        </row>
        <row r="63">
          <cell r="C63">
            <v>1</v>
          </cell>
          <cell r="E63">
            <v>220</v>
          </cell>
          <cell r="F63">
            <v>3134</v>
          </cell>
          <cell r="H63">
            <v>18962.150000000001</v>
          </cell>
          <cell r="I63">
            <v>0</v>
          </cell>
        </row>
        <row r="64">
          <cell r="C64">
            <v>1</v>
          </cell>
          <cell r="E64">
            <v>220</v>
          </cell>
          <cell r="F64">
            <v>3153</v>
          </cell>
          <cell r="H64">
            <v>302.2</v>
          </cell>
          <cell r="I64">
            <v>0</v>
          </cell>
        </row>
        <row r="65">
          <cell r="C65">
            <v>1</v>
          </cell>
          <cell r="E65">
            <v>220</v>
          </cell>
          <cell r="F65">
            <v>3158</v>
          </cell>
          <cell r="H65">
            <v>23776.54</v>
          </cell>
          <cell r="I65">
            <v>0</v>
          </cell>
        </row>
        <row r="66">
          <cell r="C66">
            <v>1</v>
          </cell>
          <cell r="E66">
            <v>220</v>
          </cell>
          <cell r="F66">
            <v>3162</v>
          </cell>
          <cell r="H66">
            <v>5559.1</v>
          </cell>
          <cell r="I66">
            <v>0</v>
          </cell>
        </row>
        <row r="67">
          <cell r="C67">
            <v>1</v>
          </cell>
          <cell r="E67">
            <v>220</v>
          </cell>
          <cell r="F67">
            <v>3162.01</v>
          </cell>
          <cell r="H67">
            <v>1543.35</v>
          </cell>
          <cell r="I67">
            <v>0</v>
          </cell>
        </row>
        <row r="68">
          <cell r="C68">
            <v>1</v>
          </cell>
          <cell r="E68">
            <v>220</v>
          </cell>
          <cell r="F68">
            <v>3170</v>
          </cell>
          <cell r="H68">
            <v>109</v>
          </cell>
          <cell r="I68">
            <v>0</v>
          </cell>
        </row>
        <row r="69">
          <cell r="C69">
            <v>1</v>
          </cell>
          <cell r="E69">
            <v>220</v>
          </cell>
          <cell r="F69">
            <v>4210</v>
          </cell>
          <cell r="H69">
            <v>0</v>
          </cell>
          <cell r="I69">
            <v>81332.25</v>
          </cell>
        </row>
        <row r="70">
          <cell r="C70">
            <v>1</v>
          </cell>
          <cell r="E70">
            <v>220</v>
          </cell>
          <cell r="F70">
            <v>4210.01</v>
          </cell>
          <cell r="H70">
            <v>0</v>
          </cell>
          <cell r="I70">
            <v>1625</v>
          </cell>
        </row>
        <row r="71">
          <cell r="C71">
            <v>1</v>
          </cell>
          <cell r="E71">
            <v>220</v>
          </cell>
          <cell r="F71">
            <v>4260</v>
          </cell>
          <cell r="H71">
            <v>0</v>
          </cell>
          <cell r="I71">
            <v>4805.8</v>
          </cell>
        </row>
        <row r="72">
          <cell r="C72">
            <v>1</v>
          </cell>
          <cell r="E72">
            <v>290</v>
          </cell>
          <cell r="F72">
            <v>3010</v>
          </cell>
          <cell r="H72">
            <v>10092.75</v>
          </cell>
          <cell r="I72">
            <v>0</v>
          </cell>
        </row>
        <row r="73">
          <cell r="C73">
            <v>1</v>
          </cell>
          <cell r="E73">
            <v>290</v>
          </cell>
          <cell r="F73">
            <v>3050</v>
          </cell>
          <cell r="H73">
            <v>656.8</v>
          </cell>
          <cell r="I73">
            <v>0</v>
          </cell>
        </row>
        <row r="74">
          <cell r="C74">
            <v>1</v>
          </cell>
          <cell r="E74">
            <v>290</v>
          </cell>
          <cell r="F74">
            <v>3053</v>
          </cell>
          <cell r="H74">
            <v>79.7</v>
          </cell>
          <cell r="I74">
            <v>0</v>
          </cell>
        </row>
        <row r="75">
          <cell r="C75">
            <v>1</v>
          </cell>
          <cell r="E75">
            <v>290</v>
          </cell>
          <cell r="F75">
            <v>3054</v>
          </cell>
          <cell r="H75">
            <v>146.4</v>
          </cell>
          <cell r="I75">
            <v>0</v>
          </cell>
        </row>
        <row r="76">
          <cell r="C76">
            <v>1</v>
          </cell>
          <cell r="E76">
            <v>290</v>
          </cell>
          <cell r="F76">
            <v>3099</v>
          </cell>
          <cell r="H76">
            <v>14.3</v>
          </cell>
          <cell r="I76">
            <v>0</v>
          </cell>
        </row>
        <row r="77">
          <cell r="C77">
            <v>1</v>
          </cell>
          <cell r="E77">
            <v>290</v>
          </cell>
          <cell r="F77">
            <v>3101</v>
          </cell>
          <cell r="H77">
            <v>3465.97</v>
          </cell>
          <cell r="I77">
            <v>0</v>
          </cell>
        </row>
        <row r="78">
          <cell r="C78">
            <v>1</v>
          </cell>
          <cell r="E78">
            <v>290</v>
          </cell>
          <cell r="F78">
            <v>3110</v>
          </cell>
          <cell r="H78">
            <v>773.3</v>
          </cell>
          <cell r="I78">
            <v>0</v>
          </cell>
        </row>
        <row r="79">
          <cell r="C79">
            <v>1</v>
          </cell>
          <cell r="E79">
            <v>290</v>
          </cell>
          <cell r="F79">
            <v>3111</v>
          </cell>
          <cell r="H79">
            <v>5572.05</v>
          </cell>
          <cell r="I79">
            <v>0</v>
          </cell>
        </row>
        <row r="80">
          <cell r="C80">
            <v>1</v>
          </cell>
          <cell r="E80">
            <v>290</v>
          </cell>
          <cell r="F80">
            <v>3120</v>
          </cell>
          <cell r="H80">
            <v>24678.45</v>
          </cell>
          <cell r="I80">
            <v>0</v>
          </cell>
        </row>
        <row r="81">
          <cell r="C81">
            <v>1</v>
          </cell>
          <cell r="E81">
            <v>290</v>
          </cell>
          <cell r="F81">
            <v>3132</v>
          </cell>
          <cell r="H81">
            <v>1120.0999999999999</v>
          </cell>
          <cell r="I81">
            <v>0</v>
          </cell>
        </row>
        <row r="82">
          <cell r="C82">
            <v>1</v>
          </cell>
          <cell r="E82">
            <v>290</v>
          </cell>
          <cell r="F82">
            <v>3134</v>
          </cell>
          <cell r="H82">
            <v>1000.4</v>
          </cell>
          <cell r="I82">
            <v>0</v>
          </cell>
        </row>
        <row r="83">
          <cell r="C83">
            <v>1</v>
          </cell>
          <cell r="E83">
            <v>290</v>
          </cell>
          <cell r="F83">
            <v>3140</v>
          </cell>
          <cell r="H83">
            <v>8903.9500000000007</v>
          </cell>
          <cell r="I83">
            <v>0</v>
          </cell>
        </row>
        <row r="84">
          <cell r="C84">
            <v>1</v>
          </cell>
          <cell r="E84">
            <v>290</v>
          </cell>
          <cell r="F84">
            <v>3144</v>
          </cell>
          <cell r="H84">
            <v>6007.85</v>
          </cell>
          <cell r="I84">
            <v>0</v>
          </cell>
        </row>
        <row r="85">
          <cell r="C85">
            <v>1</v>
          </cell>
          <cell r="E85">
            <v>290</v>
          </cell>
          <cell r="F85">
            <v>3144.01</v>
          </cell>
          <cell r="H85">
            <v>1284.55</v>
          </cell>
          <cell r="I85">
            <v>0</v>
          </cell>
        </row>
        <row r="86">
          <cell r="C86">
            <v>1</v>
          </cell>
          <cell r="E86">
            <v>290</v>
          </cell>
          <cell r="F86">
            <v>3151</v>
          </cell>
          <cell r="H86">
            <v>903.45</v>
          </cell>
          <cell r="I86">
            <v>0</v>
          </cell>
        </row>
        <row r="87">
          <cell r="C87">
            <v>1</v>
          </cell>
          <cell r="E87">
            <v>290</v>
          </cell>
          <cell r="F87">
            <v>3300.4</v>
          </cell>
          <cell r="H87">
            <v>11787.5</v>
          </cell>
          <cell r="I87">
            <v>0</v>
          </cell>
        </row>
        <row r="88">
          <cell r="C88">
            <v>1</v>
          </cell>
          <cell r="E88">
            <v>290</v>
          </cell>
          <cell r="F88">
            <v>3910</v>
          </cell>
          <cell r="H88">
            <v>7548.1</v>
          </cell>
          <cell r="I88">
            <v>0</v>
          </cell>
        </row>
        <row r="89">
          <cell r="C89">
            <v>1</v>
          </cell>
          <cell r="E89">
            <v>290</v>
          </cell>
          <cell r="F89">
            <v>4430</v>
          </cell>
          <cell r="H89">
            <v>0</v>
          </cell>
          <cell r="I89">
            <v>590.65</v>
          </cell>
        </row>
        <row r="90">
          <cell r="C90">
            <v>1</v>
          </cell>
          <cell r="E90">
            <v>290</v>
          </cell>
          <cell r="F90">
            <v>4470</v>
          </cell>
          <cell r="H90">
            <v>0</v>
          </cell>
          <cell r="I90">
            <v>34752</v>
          </cell>
        </row>
        <row r="91">
          <cell r="C91">
            <v>1</v>
          </cell>
          <cell r="E91">
            <v>290</v>
          </cell>
          <cell r="F91">
            <v>4470.01</v>
          </cell>
          <cell r="H91">
            <v>0</v>
          </cell>
          <cell r="I91">
            <v>18000</v>
          </cell>
        </row>
        <row r="92">
          <cell r="C92">
            <v>1</v>
          </cell>
          <cell r="E92">
            <v>290</v>
          </cell>
          <cell r="F92">
            <v>4472</v>
          </cell>
          <cell r="H92">
            <v>0</v>
          </cell>
          <cell r="I92">
            <v>8119.9</v>
          </cell>
        </row>
        <row r="93">
          <cell r="C93">
            <v>1</v>
          </cell>
          <cell r="E93">
            <v>1110</v>
          </cell>
          <cell r="F93">
            <v>3132</v>
          </cell>
          <cell r="H93">
            <v>29256.5</v>
          </cell>
          <cell r="I93">
            <v>0</v>
          </cell>
        </row>
        <row r="94">
          <cell r="C94">
            <v>1</v>
          </cell>
          <cell r="E94">
            <v>1110</v>
          </cell>
          <cell r="F94">
            <v>3612</v>
          </cell>
          <cell r="H94">
            <v>67625.75</v>
          </cell>
          <cell r="I94">
            <v>0</v>
          </cell>
        </row>
        <row r="95">
          <cell r="C95">
            <v>1</v>
          </cell>
          <cell r="E95">
            <v>1400</v>
          </cell>
          <cell r="F95">
            <v>3010</v>
          </cell>
          <cell r="H95">
            <v>43296.05</v>
          </cell>
          <cell r="I95">
            <v>0</v>
          </cell>
        </row>
        <row r="96">
          <cell r="C96">
            <v>1</v>
          </cell>
          <cell r="E96">
            <v>1400</v>
          </cell>
          <cell r="F96">
            <v>3050</v>
          </cell>
          <cell r="H96">
            <v>2410.65</v>
          </cell>
          <cell r="I96">
            <v>0</v>
          </cell>
        </row>
        <row r="97">
          <cell r="C97">
            <v>1</v>
          </cell>
          <cell r="E97">
            <v>1400</v>
          </cell>
          <cell r="F97">
            <v>3052</v>
          </cell>
          <cell r="H97">
            <v>420</v>
          </cell>
          <cell r="I97">
            <v>0</v>
          </cell>
        </row>
        <row r="98">
          <cell r="C98">
            <v>1</v>
          </cell>
          <cell r="E98">
            <v>1400</v>
          </cell>
          <cell r="F98">
            <v>3053</v>
          </cell>
          <cell r="H98">
            <v>880</v>
          </cell>
          <cell r="I98">
            <v>0</v>
          </cell>
        </row>
        <row r="99">
          <cell r="C99">
            <v>1</v>
          </cell>
          <cell r="E99">
            <v>1400</v>
          </cell>
          <cell r="F99">
            <v>3054</v>
          </cell>
          <cell r="H99">
            <v>537.5</v>
          </cell>
          <cell r="I99">
            <v>0</v>
          </cell>
        </row>
        <row r="100">
          <cell r="C100">
            <v>1</v>
          </cell>
          <cell r="E100">
            <v>1400</v>
          </cell>
          <cell r="F100">
            <v>3055</v>
          </cell>
          <cell r="H100">
            <v>601.35</v>
          </cell>
          <cell r="I100">
            <v>0</v>
          </cell>
        </row>
        <row r="101">
          <cell r="C101">
            <v>1</v>
          </cell>
          <cell r="E101">
            <v>1400</v>
          </cell>
          <cell r="F101">
            <v>3090</v>
          </cell>
          <cell r="H101">
            <v>6600</v>
          </cell>
          <cell r="I101">
            <v>0</v>
          </cell>
        </row>
        <row r="102">
          <cell r="C102">
            <v>1</v>
          </cell>
          <cell r="E102">
            <v>1400</v>
          </cell>
          <cell r="F102">
            <v>3099</v>
          </cell>
          <cell r="H102">
            <v>470</v>
          </cell>
          <cell r="I102">
            <v>0</v>
          </cell>
        </row>
        <row r="103">
          <cell r="C103">
            <v>1</v>
          </cell>
          <cell r="E103">
            <v>1400</v>
          </cell>
          <cell r="F103">
            <v>3101</v>
          </cell>
          <cell r="H103">
            <v>328.25</v>
          </cell>
          <cell r="I103">
            <v>0</v>
          </cell>
        </row>
        <row r="104">
          <cell r="C104">
            <v>1</v>
          </cell>
          <cell r="E104">
            <v>1400</v>
          </cell>
          <cell r="F104">
            <v>3113</v>
          </cell>
          <cell r="H104">
            <v>3110</v>
          </cell>
          <cell r="I104">
            <v>0</v>
          </cell>
        </row>
        <row r="105">
          <cell r="C105">
            <v>1</v>
          </cell>
          <cell r="E105">
            <v>1400</v>
          </cell>
          <cell r="F105">
            <v>3130</v>
          </cell>
          <cell r="H105">
            <v>1090.8</v>
          </cell>
          <cell r="I105">
            <v>0</v>
          </cell>
        </row>
        <row r="106">
          <cell r="C106">
            <v>1</v>
          </cell>
          <cell r="E106">
            <v>1400</v>
          </cell>
          <cell r="F106">
            <v>3130.01</v>
          </cell>
          <cell r="H106">
            <v>3910</v>
          </cell>
          <cell r="I106">
            <v>0</v>
          </cell>
        </row>
        <row r="107">
          <cell r="C107">
            <v>1</v>
          </cell>
          <cell r="E107">
            <v>1400</v>
          </cell>
          <cell r="F107">
            <v>3132</v>
          </cell>
          <cell r="H107">
            <v>12935.25</v>
          </cell>
          <cell r="I107">
            <v>0</v>
          </cell>
        </row>
        <row r="108">
          <cell r="C108">
            <v>1</v>
          </cell>
          <cell r="E108">
            <v>1400</v>
          </cell>
          <cell r="F108">
            <v>3143</v>
          </cell>
          <cell r="H108">
            <v>1089.9000000000001</v>
          </cell>
          <cell r="I108">
            <v>0</v>
          </cell>
        </row>
        <row r="109">
          <cell r="C109">
            <v>1</v>
          </cell>
          <cell r="E109">
            <v>1400</v>
          </cell>
          <cell r="F109">
            <v>3158</v>
          </cell>
          <cell r="H109">
            <v>10955.3</v>
          </cell>
          <cell r="I109">
            <v>0</v>
          </cell>
        </row>
        <row r="110">
          <cell r="C110">
            <v>1</v>
          </cell>
          <cell r="E110">
            <v>1400</v>
          </cell>
          <cell r="F110">
            <v>3170</v>
          </cell>
          <cell r="H110">
            <v>30.8</v>
          </cell>
          <cell r="I110">
            <v>0</v>
          </cell>
        </row>
        <row r="111">
          <cell r="C111">
            <v>1</v>
          </cell>
          <cell r="E111">
            <v>1400</v>
          </cell>
          <cell r="F111">
            <v>3181</v>
          </cell>
          <cell r="H111">
            <v>21</v>
          </cell>
          <cell r="I111">
            <v>0</v>
          </cell>
        </row>
        <row r="112">
          <cell r="C112">
            <v>1</v>
          </cell>
          <cell r="E112">
            <v>1400</v>
          </cell>
          <cell r="F112">
            <v>3601</v>
          </cell>
          <cell r="H112">
            <v>8975.1</v>
          </cell>
          <cell r="I112">
            <v>0</v>
          </cell>
        </row>
        <row r="113">
          <cell r="C113">
            <v>1</v>
          </cell>
          <cell r="E113">
            <v>1400</v>
          </cell>
          <cell r="F113">
            <v>3612</v>
          </cell>
          <cell r="H113">
            <v>12381.5</v>
          </cell>
          <cell r="I113">
            <v>0</v>
          </cell>
        </row>
        <row r="114">
          <cell r="C114">
            <v>1</v>
          </cell>
          <cell r="E114">
            <v>1400</v>
          </cell>
          <cell r="F114">
            <v>3612.01</v>
          </cell>
          <cell r="H114">
            <v>6164.75</v>
          </cell>
          <cell r="I114">
            <v>0</v>
          </cell>
        </row>
        <row r="115">
          <cell r="C115">
            <v>1</v>
          </cell>
          <cell r="E115">
            <v>1400</v>
          </cell>
          <cell r="F115">
            <v>3612.02</v>
          </cell>
          <cell r="H115">
            <v>71834</v>
          </cell>
          <cell r="I115">
            <v>0</v>
          </cell>
        </row>
        <row r="116">
          <cell r="C116">
            <v>1</v>
          </cell>
          <cell r="E116">
            <v>1400</v>
          </cell>
          <cell r="F116">
            <v>3631</v>
          </cell>
          <cell r="H116">
            <v>395.1</v>
          </cell>
          <cell r="I116">
            <v>0</v>
          </cell>
        </row>
        <row r="117">
          <cell r="C117">
            <v>1</v>
          </cell>
          <cell r="E117">
            <v>1400</v>
          </cell>
          <cell r="F117">
            <v>4210</v>
          </cell>
          <cell r="H117">
            <v>0</v>
          </cell>
          <cell r="I117">
            <v>16318.84</v>
          </cell>
        </row>
        <row r="118">
          <cell r="C118">
            <v>1</v>
          </cell>
          <cell r="E118">
            <v>1400</v>
          </cell>
          <cell r="F118">
            <v>4240</v>
          </cell>
          <cell r="H118">
            <v>0</v>
          </cell>
          <cell r="I118">
            <v>179</v>
          </cell>
        </row>
        <row r="119">
          <cell r="C119">
            <v>1</v>
          </cell>
          <cell r="E119">
            <v>1400</v>
          </cell>
          <cell r="F119">
            <v>4260</v>
          </cell>
          <cell r="H119">
            <v>0</v>
          </cell>
          <cell r="I119">
            <v>4205.6499999999996</v>
          </cell>
        </row>
        <row r="120">
          <cell r="C120">
            <v>1</v>
          </cell>
          <cell r="E120">
            <v>1400</v>
          </cell>
          <cell r="F120">
            <v>4270</v>
          </cell>
          <cell r="H120">
            <v>0</v>
          </cell>
          <cell r="I120">
            <v>220</v>
          </cell>
        </row>
        <row r="121">
          <cell r="C121">
            <v>1</v>
          </cell>
          <cell r="E121">
            <v>1500</v>
          </cell>
          <cell r="F121">
            <v>3160</v>
          </cell>
          <cell r="H121">
            <v>65400</v>
          </cell>
          <cell r="I121">
            <v>0</v>
          </cell>
        </row>
        <row r="122">
          <cell r="C122">
            <v>1</v>
          </cell>
          <cell r="E122">
            <v>1500</v>
          </cell>
          <cell r="F122">
            <v>3181</v>
          </cell>
          <cell r="H122">
            <v>265</v>
          </cell>
          <cell r="I122">
            <v>0</v>
          </cell>
        </row>
        <row r="123">
          <cell r="C123">
            <v>1</v>
          </cell>
          <cell r="E123">
            <v>1500</v>
          </cell>
          <cell r="F123">
            <v>3181.09</v>
          </cell>
          <cell r="H123">
            <v>-88.25</v>
          </cell>
          <cell r="I123">
            <v>0</v>
          </cell>
        </row>
        <row r="124">
          <cell r="C124">
            <v>1</v>
          </cell>
          <cell r="E124">
            <v>1500</v>
          </cell>
          <cell r="F124">
            <v>3612</v>
          </cell>
          <cell r="H124">
            <v>42400</v>
          </cell>
          <cell r="I124">
            <v>0</v>
          </cell>
        </row>
        <row r="125">
          <cell r="C125">
            <v>1</v>
          </cell>
          <cell r="E125">
            <v>1500</v>
          </cell>
          <cell r="F125">
            <v>3612.01</v>
          </cell>
          <cell r="H125">
            <v>88881.7</v>
          </cell>
          <cell r="I125">
            <v>0</v>
          </cell>
        </row>
        <row r="126">
          <cell r="C126">
            <v>1</v>
          </cell>
          <cell r="E126">
            <v>1500</v>
          </cell>
          <cell r="F126">
            <v>4200</v>
          </cell>
          <cell r="H126">
            <v>0</v>
          </cell>
          <cell r="I126">
            <v>35824.550000000003</v>
          </cell>
        </row>
        <row r="127">
          <cell r="C127">
            <v>1</v>
          </cell>
          <cell r="E127">
            <v>1500</v>
          </cell>
          <cell r="F127">
            <v>4260.0200000000004</v>
          </cell>
          <cell r="H127">
            <v>0</v>
          </cell>
          <cell r="I127">
            <v>65400</v>
          </cell>
        </row>
        <row r="128">
          <cell r="C128">
            <v>1</v>
          </cell>
          <cell r="E128">
            <v>1610</v>
          </cell>
          <cell r="F128">
            <v>3612</v>
          </cell>
          <cell r="H128">
            <v>800</v>
          </cell>
          <cell r="I128">
            <v>0</v>
          </cell>
        </row>
        <row r="129">
          <cell r="C129">
            <v>1</v>
          </cell>
          <cell r="E129">
            <v>1610</v>
          </cell>
          <cell r="F129">
            <v>3630</v>
          </cell>
          <cell r="H129">
            <v>3600</v>
          </cell>
          <cell r="I129">
            <v>0</v>
          </cell>
        </row>
        <row r="130">
          <cell r="C130">
            <v>1</v>
          </cell>
          <cell r="E130">
            <v>1610</v>
          </cell>
          <cell r="F130">
            <v>3636</v>
          </cell>
          <cell r="H130">
            <v>300</v>
          </cell>
          <cell r="I130">
            <v>0</v>
          </cell>
        </row>
        <row r="131">
          <cell r="C131">
            <v>1</v>
          </cell>
          <cell r="E131">
            <v>1620</v>
          </cell>
          <cell r="F131">
            <v>3612</v>
          </cell>
          <cell r="H131">
            <v>30466</v>
          </cell>
          <cell r="I131">
            <v>0</v>
          </cell>
        </row>
        <row r="132">
          <cell r="C132">
            <v>1</v>
          </cell>
          <cell r="E132">
            <v>1620</v>
          </cell>
          <cell r="F132">
            <v>4501</v>
          </cell>
          <cell r="H132">
            <v>0</v>
          </cell>
          <cell r="I132">
            <v>5315.7</v>
          </cell>
        </row>
        <row r="133">
          <cell r="C133">
            <v>1</v>
          </cell>
          <cell r="E133">
            <v>2110</v>
          </cell>
          <cell r="F133">
            <v>3010</v>
          </cell>
          <cell r="H133">
            <v>9869.7000000000007</v>
          </cell>
          <cell r="I133">
            <v>0</v>
          </cell>
        </row>
        <row r="134">
          <cell r="C134">
            <v>1</v>
          </cell>
          <cell r="E134">
            <v>2110</v>
          </cell>
          <cell r="F134">
            <v>3050</v>
          </cell>
          <cell r="H134">
            <v>642.25</v>
          </cell>
          <cell r="I134">
            <v>0</v>
          </cell>
        </row>
        <row r="135">
          <cell r="C135">
            <v>1</v>
          </cell>
          <cell r="E135">
            <v>2110</v>
          </cell>
          <cell r="F135">
            <v>3053</v>
          </cell>
          <cell r="H135">
            <v>77.8</v>
          </cell>
          <cell r="I135">
            <v>0</v>
          </cell>
        </row>
        <row r="136">
          <cell r="C136">
            <v>1</v>
          </cell>
          <cell r="E136">
            <v>2110</v>
          </cell>
          <cell r="F136">
            <v>3054</v>
          </cell>
          <cell r="H136">
            <v>143</v>
          </cell>
          <cell r="I136">
            <v>0</v>
          </cell>
        </row>
        <row r="137">
          <cell r="C137">
            <v>1</v>
          </cell>
          <cell r="E137">
            <v>2110</v>
          </cell>
          <cell r="F137">
            <v>3100</v>
          </cell>
          <cell r="H137">
            <v>52.5</v>
          </cell>
          <cell r="I137">
            <v>0</v>
          </cell>
        </row>
        <row r="138">
          <cell r="C138">
            <v>1</v>
          </cell>
          <cell r="E138">
            <v>2110</v>
          </cell>
          <cell r="F138">
            <v>3101</v>
          </cell>
          <cell r="H138">
            <v>263.75</v>
          </cell>
          <cell r="I138">
            <v>0</v>
          </cell>
        </row>
        <row r="139">
          <cell r="C139">
            <v>1</v>
          </cell>
          <cell r="E139">
            <v>2110</v>
          </cell>
          <cell r="F139">
            <v>3104</v>
          </cell>
          <cell r="H139">
            <v>4043.11</v>
          </cell>
          <cell r="I139">
            <v>0</v>
          </cell>
        </row>
        <row r="140">
          <cell r="C140">
            <v>1</v>
          </cell>
          <cell r="E140">
            <v>2110</v>
          </cell>
          <cell r="F140">
            <v>3106</v>
          </cell>
          <cell r="H140">
            <v>13.95</v>
          </cell>
          <cell r="I140">
            <v>0</v>
          </cell>
        </row>
        <row r="141">
          <cell r="C141">
            <v>1</v>
          </cell>
          <cell r="E141">
            <v>2110</v>
          </cell>
          <cell r="F141">
            <v>3130</v>
          </cell>
          <cell r="H141">
            <v>506.6</v>
          </cell>
          <cell r="I141">
            <v>0</v>
          </cell>
        </row>
        <row r="142">
          <cell r="C142">
            <v>1</v>
          </cell>
          <cell r="E142">
            <v>2110</v>
          </cell>
          <cell r="F142">
            <v>3150</v>
          </cell>
          <cell r="H142">
            <v>81.05</v>
          </cell>
          <cell r="I142">
            <v>0</v>
          </cell>
        </row>
        <row r="143">
          <cell r="C143">
            <v>1</v>
          </cell>
          <cell r="E143">
            <v>2110</v>
          </cell>
          <cell r="F143">
            <v>3153</v>
          </cell>
          <cell r="H143">
            <v>2000</v>
          </cell>
          <cell r="I143">
            <v>0</v>
          </cell>
        </row>
        <row r="144">
          <cell r="C144">
            <v>1</v>
          </cell>
          <cell r="E144">
            <v>2110</v>
          </cell>
          <cell r="F144">
            <v>3171</v>
          </cell>
          <cell r="H144">
            <v>2553.35</v>
          </cell>
          <cell r="I144">
            <v>0</v>
          </cell>
        </row>
        <row r="145">
          <cell r="C145">
            <v>1</v>
          </cell>
          <cell r="E145">
            <v>2110</v>
          </cell>
          <cell r="F145">
            <v>3631</v>
          </cell>
          <cell r="H145">
            <v>76513.2</v>
          </cell>
          <cell r="I145">
            <v>0</v>
          </cell>
        </row>
        <row r="146">
          <cell r="C146">
            <v>1</v>
          </cell>
          <cell r="E146">
            <v>2120</v>
          </cell>
          <cell r="F146">
            <v>3020.01</v>
          </cell>
          <cell r="H146">
            <v>3220</v>
          </cell>
          <cell r="I146">
            <v>0</v>
          </cell>
        </row>
        <row r="147">
          <cell r="C147">
            <v>1</v>
          </cell>
          <cell r="E147">
            <v>2120</v>
          </cell>
          <cell r="F147">
            <v>3020.02</v>
          </cell>
          <cell r="H147">
            <v>4112</v>
          </cell>
          <cell r="I147">
            <v>0</v>
          </cell>
        </row>
        <row r="148">
          <cell r="C148">
            <v>1</v>
          </cell>
          <cell r="E148">
            <v>2120</v>
          </cell>
          <cell r="F148">
            <v>3050</v>
          </cell>
          <cell r="H148">
            <v>223.05</v>
          </cell>
          <cell r="I148">
            <v>0</v>
          </cell>
        </row>
        <row r="149">
          <cell r="C149">
            <v>1</v>
          </cell>
          <cell r="E149">
            <v>2120</v>
          </cell>
          <cell r="F149">
            <v>3053</v>
          </cell>
          <cell r="H149">
            <v>79.5</v>
          </cell>
          <cell r="I149">
            <v>0</v>
          </cell>
        </row>
        <row r="150">
          <cell r="C150">
            <v>1</v>
          </cell>
          <cell r="E150">
            <v>2120</v>
          </cell>
          <cell r="F150">
            <v>3054</v>
          </cell>
          <cell r="H150">
            <v>49.85</v>
          </cell>
          <cell r="I150">
            <v>0</v>
          </cell>
        </row>
        <row r="151">
          <cell r="C151">
            <v>1</v>
          </cell>
          <cell r="E151">
            <v>2120</v>
          </cell>
          <cell r="F151">
            <v>3055</v>
          </cell>
          <cell r="H151">
            <v>23.65</v>
          </cell>
          <cell r="I151">
            <v>0</v>
          </cell>
        </row>
        <row r="152">
          <cell r="C152">
            <v>1</v>
          </cell>
          <cell r="E152">
            <v>2120</v>
          </cell>
          <cell r="F152">
            <v>3090</v>
          </cell>
          <cell r="H152">
            <v>2711.95</v>
          </cell>
          <cell r="I152">
            <v>0</v>
          </cell>
        </row>
        <row r="153">
          <cell r="C153">
            <v>1</v>
          </cell>
          <cell r="E153">
            <v>2120</v>
          </cell>
          <cell r="F153">
            <v>3101</v>
          </cell>
          <cell r="H153">
            <v>3788.65</v>
          </cell>
          <cell r="I153">
            <v>0</v>
          </cell>
        </row>
        <row r="154">
          <cell r="C154">
            <v>1</v>
          </cell>
          <cell r="E154">
            <v>2120</v>
          </cell>
          <cell r="F154">
            <v>3103</v>
          </cell>
          <cell r="H154">
            <v>1191.3499999999999</v>
          </cell>
          <cell r="I154">
            <v>0</v>
          </cell>
        </row>
        <row r="155">
          <cell r="C155">
            <v>1</v>
          </cell>
          <cell r="E155">
            <v>2120</v>
          </cell>
          <cell r="F155">
            <v>3104.01</v>
          </cell>
          <cell r="H155">
            <v>29874.84</v>
          </cell>
          <cell r="I155">
            <v>0</v>
          </cell>
        </row>
        <row r="156">
          <cell r="C156">
            <v>1</v>
          </cell>
          <cell r="E156">
            <v>2120</v>
          </cell>
          <cell r="F156">
            <v>3104.04</v>
          </cell>
          <cell r="H156">
            <v>9112.5</v>
          </cell>
          <cell r="I156">
            <v>0</v>
          </cell>
        </row>
        <row r="157">
          <cell r="C157">
            <v>1</v>
          </cell>
          <cell r="E157">
            <v>2120</v>
          </cell>
          <cell r="F157">
            <v>3110</v>
          </cell>
          <cell r="H157">
            <v>2520.9499999999998</v>
          </cell>
          <cell r="I157">
            <v>0</v>
          </cell>
        </row>
        <row r="158">
          <cell r="C158">
            <v>1</v>
          </cell>
          <cell r="E158">
            <v>2120</v>
          </cell>
          <cell r="F158">
            <v>3111</v>
          </cell>
          <cell r="H158">
            <v>10914.5</v>
          </cell>
          <cell r="I158">
            <v>0</v>
          </cell>
        </row>
        <row r="159">
          <cell r="C159">
            <v>1</v>
          </cell>
          <cell r="E159">
            <v>2120</v>
          </cell>
          <cell r="F159">
            <v>3130</v>
          </cell>
          <cell r="H159">
            <v>6563.45</v>
          </cell>
          <cell r="I159">
            <v>0</v>
          </cell>
        </row>
        <row r="160">
          <cell r="C160">
            <v>1</v>
          </cell>
          <cell r="E160">
            <v>2120</v>
          </cell>
          <cell r="F160">
            <v>3132</v>
          </cell>
          <cell r="H160">
            <v>4140</v>
          </cell>
          <cell r="I160">
            <v>0</v>
          </cell>
        </row>
        <row r="161">
          <cell r="C161">
            <v>1</v>
          </cell>
          <cell r="E161">
            <v>2120</v>
          </cell>
          <cell r="F161">
            <v>3137</v>
          </cell>
          <cell r="H161">
            <v>277.39999999999998</v>
          </cell>
          <cell r="I161">
            <v>0</v>
          </cell>
        </row>
        <row r="162">
          <cell r="C162">
            <v>1</v>
          </cell>
          <cell r="E162">
            <v>2120</v>
          </cell>
          <cell r="F162">
            <v>3150</v>
          </cell>
          <cell r="H162">
            <v>4838.8</v>
          </cell>
          <cell r="I162">
            <v>0</v>
          </cell>
        </row>
        <row r="163">
          <cell r="C163">
            <v>1</v>
          </cell>
          <cell r="E163">
            <v>2120</v>
          </cell>
          <cell r="F163">
            <v>3151</v>
          </cell>
          <cell r="H163">
            <v>1951.65</v>
          </cell>
          <cell r="I163">
            <v>0</v>
          </cell>
        </row>
        <row r="164">
          <cell r="C164">
            <v>1</v>
          </cell>
          <cell r="E164">
            <v>2120</v>
          </cell>
          <cell r="F164">
            <v>3153</v>
          </cell>
          <cell r="H164">
            <v>6047.4</v>
          </cell>
          <cell r="I164">
            <v>0</v>
          </cell>
        </row>
        <row r="165">
          <cell r="C165">
            <v>1</v>
          </cell>
          <cell r="E165">
            <v>2120</v>
          </cell>
          <cell r="F165">
            <v>3158</v>
          </cell>
          <cell r="H165">
            <v>12037.85</v>
          </cell>
          <cell r="I165">
            <v>0</v>
          </cell>
        </row>
        <row r="166">
          <cell r="C166">
            <v>1</v>
          </cell>
          <cell r="E166">
            <v>2120</v>
          </cell>
          <cell r="F166">
            <v>3170</v>
          </cell>
          <cell r="H166">
            <v>218.6</v>
          </cell>
          <cell r="I166">
            <v>0</v>
          </cell>
        </row>
        <row r="167">
          <cell r="C167">
            <v>1</v>
          </cell>
          <cell r="E167">
            <v>2120</v>
          </cell>
          <cell r="F167">
            <v>3171</v>
          </cell>
          <cell r="H167">
            <v>8087.2</v>
          </cell>
          <cell r="I167">
            <v>0</v>
          </cell>
        </row>
        <row r="168">
          <cell r="C168">
            <v>1</v>
          </cell>
          <cell r="E168">
            <v>2120</v>
          </cell>
          <cell r="F168">
            <v>3171.01</v>
          </cell>
          <cell r="H168">
            <v>3031</v>
          </cell>
          <cell r="I168">
            <v>0</v>
          </cell>
        </row>
        <row r="169">
          <cell r="C169">
            <v>1</v>
          </cell>
          <cell r="E169">
            <v>2120</v>
          </cell>
          <cell r="F169">
            <v>3631</v>
          </cell>
          <cell r="H169">
            <v>342024</v>
          </cell>
          <cell r="I169">
            <v>0</v>
          </cell>
        </row>
        <row r="170">
          <cell r="C170">
            <v>1</v>
          </cell>
          <cell r="E170">
            <v>2120</v>
          </cell>
          <cell r="F170">
            <v>3637</v>
          </cell>
          <cell r="H170">
            <v>2719.5</v>
          </cell>
          <cell r="I170">
            <v>0</v>
          </cell>
        </row>
        <row r="171">
          <cell r="C171">
            <v>1</v>
          </cell>
          <cell r="E171">
            <v>2120</v>
          </cell>
          <cell r="F171">
            <v>4631</v>
          </cell>
          <cell r="H171">
            <v>0</v>
          </cell>
          <cell r="I171">
            <v>1548.5</v>
          </cell>
        </row>
        <row r="172">
          <cell r="C172">
            <v>1</v>
          </cell>
          <cell r="E172">
            <v>2130</v>
          </cell>
          <cell r="F172">
            <v>3612</v>
          </cell>
          <cell r="H172">
            <v>270275.90000000002</v>
          </cell>
          <cell r="I172">
            <v>0</v>
          </cell>
        </row>
        <row r="173">
          <cell r="C173">
            <v>1</v>
          </cell>
          <cell r="E173">
            <v>2130</v>
          </cell>
          <cell r="F173">
            <v>3631</v>
          </cell>
          <cell r="H173">
            <v>137710.29999999999</v>
          </cell>
          <cell r="I173">
            <v>0</v>
          </cell>
        </row>
        <row r="174">
          <cell r="C174">
            <v>1</v>
          </cell>
          <cell r="E174">
            <v>2130</v>
          </cell>
          <cell r="F174">
            <v>3632</v>
          </cell>
          <cell r="H174">
            <v>10266.25</v>
          </cell>
          <cell r="I174">
            <v>0</v>
          </cell>
        </row>
        <row r="175">
          <cell r="C175">
            <v>1</v>
          </cell>
          <cell r="E175">
            <v>2140</v>
          </cell>
          <cell r="F175">
            <v>3612</v>
          </cell>
          <cell r="H175">
            <v>39950.400000000001</v>
          </cell>
          <cell r="I175">
            <v>0</v>
          </cell>
        </row>
        <row r="176">
          <cell r="C176">
            <v>1</v>
          </cell>
          <cell r="E176">
            <v>2140</v>
          </cell>
          <cell r="F176">
            <v>3637</v>
          </cell>
          <cell r="H176">
            <v>3450</v>
          </cell>
          <cell r="I176">
            <v>0</v>
          </cell>
        </row>
        <row r="177">
          <cell r="C177">
            <v>1</v>
          </cell>
          <cell r="E177">
            <v>2170</v>
          </cell>
          <cell r="F177">
            <v>3010</v>
          </cell>
          <cell r="H177">
            <v>132540.9</v>
          </cell>
          <cell r="I177">
            <v>0</v>
          </cell>
        </row>
        <row r="178">
          <cell r="C178">
            <v>1</v>
          </cell>
          <cell r="E178">
            <v>2170</v>
          </cell>
          <cell r="F178">
            <v>3030.01</v>
          </cell>
          <cell r="H178">
            <v>1956</v>
          </cell>
          <cell r="I178">
            <v>0</v>
          </cell>
        </row>
        <row r="179">
          <cell r="C179">
            <v>1</v>
          </cell>
          <cell r="E179">
            <v>2170</v>
          </cell>
          <cell r="F179">
            <v>3050</v>
          </cell>
          <cell r="H179">
            <v>8493.35</v>
          </cell>
          <cell r="I179">
            <v>0</v>
          </cell>
        </row>
        <row r="180">
          <cell r="C180">
            <v>1</v>
          </cell>
          <cell r="E180">
            <v>2170</v>
          </cell>
          <cell r="F180">
            <v>3052</v>
          </cell>
          <cell r="H180">
            <v>13533.6</v>
          </cell>
          <cell r="I180">
            <v>0</v>
          </cell>
        </row>
        <row r="181">
          <cell r="C181">
            <v>1</v>
          </cell>
          <cell r="E181">
            <v>2170</v>
          </cell>
          <cell r="F181">
            <v>3053</v>
          </cell>
          <cell r="H181">
            <v>2539.35</v>
          </cell>
          <cell r="I181">
            <v>0</v>
          </cell>
        </row>
        <row r="182">
          <cell r="C182">
            <v>1</v>
          </cell>
          <cell r="E182">
            <v>2170</v>
          </cell>
          <cell r="F182">
            <v>3054</v>
          </cell>
          <cell r="H182">
            <v>1893.2</v>
          </cell>
          <cell r="I182">
            <v>0</v>
          </cell>
        </row>
        <row r="183">
          <cell r="C183">
            <v>1</v>
          </cell>
          <cell r="E183">
            <v>2170</v>
          </cell>
          <cell r="F183">
            <v>3055</v>
          </cell>
          <cell r="H183">
            <v>1245.75</v>
          </cell>
          <cell r="I183">
            <v>0</v>
          </cell>
        </row>
        <row r="184">
          <cell r="C184">
            <v>1</v>
          </cell>
          <cell r="E184">
            <v>2170</v>
          </cell>
          <cell r="F184">
            <v>3090</v>
          </cell>
          <cell r="H184">
            <v>5806.3</v>
          </cell>
          <cell r="I184">
            <v>0</v>
          </cell>
        </row>
        <row r="185">
          <cell r="C185">
            <v>1</v>
          </cell>
          <cell r="E185">
            <v>2170</v>
          </cell>
          <cell r="F185">
            <v>3099</v>
          </cell>
          <cell r="H185">
            <v>520</v>
          </cell>
          <cell r="I185">
            <v>0</v>
          </cell>
        </row>
        <row r="186">
          <cell r="C186">
            <v>1</v>
          </cell>
          <cell r="E186">
            <v>2170</v>
          </cell>
          <cell r="F186">
            <v>3101</v>
          </cell>
          <cell r="H186">
            <v>15343.37</v>
          </cell>
          <cell r="I186">
            <v>0</v>
          </cell>
        </row>
        <row r="187">
          <cell r="C187">
            <v>1</v>
          </cell>
          <cell r="E187">
            <v>2170</v>
          </cell>
          <cell r="F187">
            <v>3110</v>
          </cell>
          <cell r="H187">
            <v>1211.25</v>
          </cell>
          <cell r="I187">
            <v>0</v>
          </cell>
        </row>
        <row r="188">
          <cell r="C188">
            <v>1</v>
          </cell>
          <cell r="E188">
            <v>2170</v>
          </cell>
          <cell r="F188">
            <v>3111</v>
          </cell>
          <cell r="H188">
            <v>6960.25</v>
          </cell>
          <cell r="I188">
            <v>0</v>
          </cell>
        </row>
        <row r="189">
          <cell r="C189">
            <v>1</v>
          </cell>
          <cell r="E189">
            <v>2170</v>
          </cell>
          <cell r="F189">
            <v>3112</v>
          </cell>
          <cell r="H189">
            <v>861.3</v>
          </cell>
          <cell r="I189">
            <v>0</v>
          </cell>
        </row>
        <row r="190">
          <cell r="C190">
            <v>1</v>
          </cell>
          <cell r="E190">
            <v>2170</v>
          </cell>
          <cell r="F190">
            <v>3120</v>
          </cell>
          <cell r="H190">
            <v>28064.75</v>
          </cell>
          <cell r="I190">
            <v>0</v>
          </cell>
        </row>
        <row r="191">
          <cell r="C191">
            <v>1</v>
          </cell>
          <cell r="E191">
            <v>2170</v>
          </cell>
          <cell r="F191">
            <v>3130</v>
          </cell>
          <cell r="H191">
            <v>509.45</v>
          </cell>
          <cell r="I191">
            <v>0</v>
          </cell>
        </row>
        <row r="192">
          <cell r="C192">
            <v>1</v>
          </cell>
          <cell r="E192">
            <v>2170</v>
          </cell>
          <cell r="F192">
            <v>3134</v>
          </cell>
          <cell r="H192">
            <v>2635.15</v>
          </cell>
          <cell r="I192">
            <v>0</v>
          </cell>
        </row>
        <row r="193">
          <cell r="C193">
            <v>1</v>
          </cell>
          <cell r="E193">
            <v>2170</v>
          </cell>
          <cell r="F193">
            <v>3140</v>
          </cell>
          <cell r="H193">
            <v>2920.3</v>
          </cell>
          <cell r="I193">
            <v>0</v>
          </cell>
        </row>
        <row r="194">
          <cell r="C194">
            <v>1</v>
          </cell>
          <cell r="E194">
            <v>2170</v>
          </cell>
          <cell r="F194">
            <v>3144</v>
          </cell>
          <cell r="H194">
            <v>12657.1</v>
          </cell>
          <cell r="I194">
            <v>0</v>
          </cell>
        </row>
        <row r="195">
          <cell r="C195">
            <v>1</v>
          </cell>
          <cell r="E195">
            <v>2170</v>
          </cell>
          <cell r="F195">
            <v>3150</v>
          </cell>
          <cell r="H195">
            <v>2753.25</v>
          </cell>
          <cell r="I195">
            <v>0</v>
          </cell>
        </row>
        <row r="196">
          <cell r="C196">
            <v>1</v>
          </cell>
          <cell r="E196">
            <v>2170</v>
          </cell>
          <cell r="F196">
            <v>3151</v>
          </cell>
          <cell r="H196">
            <v>2425.25</v>
          </cell>
          <cell r="I196">
            <v>0</v>
          </cell>
        </row>
        <row r="197">
          <cell r="C197">
            <v>1</v>
          </cell>
          <cell r="E197">
            <v>2170</v>
          </cell>
          <cell r="F197">
            <v>3170</v>
          </cell>
          <cell r="H197">
            <v>223.4</v>
          </cell>
          <cell r="I197">
            <v>0</v>
          </cell>
        </row>
        <row r="198">
          <cell r="C198">
            <v>1</v>
          </cell>
          <cell r="E198">
            <v>2170</v>
          </cell>
          <cell r="F198">
            <v>3300.4</v>
          </cell>
          <cell r="H198">
            <v>203575.9</v>
          </cell>
          <cell r="I198">
            <v>0</v>
          </cell>
        </row>
        <row r="199">
          <cell r="C199">
            <v>1</v>
          </cell>
          <cell r="E199">
            <v>2170</v>
          </cell>
          <cell r="F199">
            <v>3660.2</v>
          </cell>
          <cell r="H199">
            <v>75910</v>
          </cell>
          <cell r="I199">
            <v>0</v>
          </cell>
        </row>
        <row r="200">
          <cell r="C200">
            <v>1</v>
          </cell>
          <cell r="E200">
            <v>2170</v>
          </cell>
          <cell r="F200">
            <v>3910</v>
          </cell>
          <cell r="H200">
            <v>742.05</v>
          </cell>
          <cell r="I200">
            <v>0</v>
          </cell>
        </row>
        <row r="201">
          <cell r="C201">
            <v>1</v>
          </cell>
          <cell r="E201">
            <v>2170</v>
          </cell>
          <cell r="F201">
            <v>4240</v>
          </cell>
          <cell r="H201">
            <v>0</v>
          </cell>
          <cell r="I201">
            <v>2890.95</v>
          </cell>
        </row>
        <row r="202">
          <cell r="C202">
            <v>1</v>
          </cell>
          <cell r="E202">
            <v>2170</v>
          </cell>
          <cell r="F202">
            <v>4260</v>
          </cell>
          <cell r="H202">
            <v>0</v>
          </cell>
          <cell r="I202">
            <v>262.75</v>
          </cell>
        </row>
        <row r="203">
          <cell r="C203">
            <v>1</v>
          </cell>
          <cell r="E203">
            <v>2180</v>
          </cell>
          <cell r="F203">
            <v>3050</v>
          </cell>
          <cell r="H203">
            <v>150.19999999999999</v>
          </cell>
          <cell r="I203">
            <v>0</v>
          </cell>
        </row>
        <row r="204">
          <cell r="C204">
            <v>1</v>
          </cell>
          <cell r="E204">
            <v>2180</v>
          </cell>
          <cell r="F204">
            <v>3053</v>
          </cell>
          <cell r="H204">
            <v>55</v>
          </cell>
          <cell r="I204">
            <v>0</v>
          </cell>
        </row>
        <row r="205">
          <cell r="C205">
            <v>1</v>
          </cell>
          <cell r="E205">
            <v>2180</v>
          </cell>
          <cell r="F205">
            <v>3054</v>
          </cell>
          <cell r="H205">
            <v>33.450000000000003</v>
          </cell>
          <cell r="I205">
            <v>0</v>
          </cell>
        </row>
        <row r="206">
          <cell r="C206">
            <v>1</v>
          </cell>
          <cell r="E206">
            <v>2180</v>
          </cell>
          <cell r="F206">
            <v>3055</v>
          </cell>
          <cell r="H206">
            <v>17.05</v>
          </cell>
          <cell r="I206">
            <v>0</v>
          </cell>
        </row>
        <row r="207">
          <cell r="C207">
            <v>1</v>
          </cell>
          <cell r="E207">
            <v>2180</v>
          </cell>
          <cell r="F207">
            <v>3636</v>
          </cell>
          <cell r="H207">
            <v>36000</v>
          </cell>
          <cell r="I207">
            <v>0</v>
          </cell>
        </row>
        <row r="208">
          <cell r="C208">
            <v>1</v>
          </cell>
          <cell r="E208">
            <v>2190</v>
          </cell>
          <cell r="F208">
            <v>3000</v>
          </cell>
          <cell r="H208">
            <v>10900</v>
          </cell>
          <cell r="I208">
            <v>0</v>
          </cell>
        </row>
        <row r="209">
          <cell r="C209">
            <v>1</v>
          </cell>
          <cell r="E209">
            <v>2190</v>
          </cell>
          <cell r="F209">
            <v>3010</v>
          </cell>
          <cell r="H209">
            <v>47406.37</v>
          </cell>
          <cell r="I209">
            <v>0</v>
          </cell>
        </row>
        <row r="210">
          <cell r="C210">
            <v>1</v>
          </cell>
          <cell r="E210">
            <v>2190</v>
          </cell>
          <cell r="F210">
            <v>3040</v>
          </cell>
          <cell r="H210">
            <v>180</v>
          </cell>
          <cell r="I210">
            <v>0</v>
          </cell>
        </row>
        <row r="211">
          <cell r="C211">
            <v>1</v>
          </cell>
          <cell r="E211">
            <v>2190</v>
          </cell>
          <cell r="F211">
            <v>3050</v>
          </cell>
          <cell r="H211">
            <v>3086.1</v>
          </cell>
          <cell r="I211">
            <v>0</v>
          </cell>
        </row>
        <row r="212">
          <cell r="C212">
            <v>1</v>
          </cell>
          <cell r="E212">
            <v>2190</v>
          </cell>
          <cell r="F212">
            <v>3052</v>
          </cell>
          <cell r="H212">
            <v>4879.2</v>
          </cell>
          <cell r="I212">
            <v>0</v>
          </cell>
        </row>
        <row r="213">
          <cell r="C213">
            <v>1</v>
          </cell>
          <cell r="E213">
            <v>2190</v>
          </cell>
          <cell r="F213">
            <v>3053</v>
          </cell>
          <cell r="H213">
            <v>976.75</v>
          </cell>
          <cell r="I213">
            <v>0</v>
          </cell>
        </row>
        <row r="214">
          <cell r="C214">
            <v>1</v>
          </cell>
          <cell r="E214">
            <v>2190</v>
          </cell>
          <cell r="F214">
            <v>3054</v>
          </cell>
          <cell r="H214">
            <v>687.85</v>
          </cell>
          <cell r="I214">
            <v>0</v>
          </cell>
        </row>
        <row r="215">
          <cell r="C215">
            <v>1</v>
          </cell>
          <cell r="E215">
            <v>2190</v>
          </cell>
          <cell r="F215">
            <v>3055</v>
          </cell>
          <cell r="H215">
            <v>693.95</v>
          </cell>
          <cell r="I215">
            <v>0</v>
          </cell>
        </row>
        <row r="216">
          <cell r="C216">
            <v>1</v>
          </cell>
          <cell r="E216">
            <v>2190</v>
          </cell>
          <cell r="F216">
            <v>3090</v>
          </cell>
          <cell r="H216">
            <v>230</v>
          </cell>
          <cell r="I216">
            <v>0</v>
          </cell>
        </row>
        <row r="217">
          <cell r="C217">
            <v>1</v>
          </cell>
          <cell r="E217">
            <v>2190</v>
          </cell>
          <cell r="F217">
            <v>3091</v>
          </cell>
          <cell r="H217">
            <v>2563.3000000000002</v>
          </cell>
          <cell r="I217">
            <v>0</v>
          </cell>
        </row>
        <row r="218">
          <cell r="C218">
            <v>1</v>
          </cell>
          <cell r="E218">
            <v>2190</v>
          </cell>
          <cell r="F218">
            <v>3100</v>
          </cell>
          <cell r="H218">
            <v>988.3</v>
          </cell>
          <cell r="I218">
            <v>0</v>
          </cell>
        </row>
        <row r="219">
          <cell r="C219">
            <v>1</v>
          </cell>
          <cell r="E219">
            <v>2190</v>
          </cell>
          <cell r="F219">
            <v>3102</v>
          </cell>
          <cell r="H219">
            <v>2976.55</v>
          </cell>
          <cell r="I219">
            <v>0</v>
          </cell>
        </row>
        <row r="220">
          <cell r="C220">
            <v>1</v>
          </cell>
          <cell r="E220">
            <v>2190</v>
          </cell>
          <cell r="F220">
            <v>3113</v>
          </cell>
          <cell r="H220">
            <v>220.8</v>
          </cell>
          <cell r="I220">
            <v>0</v>
          </cell>
        </row>
        <row r="221">
          <cell r="C221">
            <v>1</v>
          </cell>
          <cell r="E221">
            <v>2190</v>
          </cell>
          <cell r="F221">
            <v>3130</v>
          </cell>
          <cell r="H221">
            <v>243.82</v>
          </cell>
          <cell r="I221">
            <v>0</v>
          </cell>
        </row>
        <row r="222">
          <cell r="C222">
            <v>1</v>
          </cell>
          <cell r="E222">
            <v>2190</v>
          </cell>
          <cell r="F222">
            <v>3170</v>
          </cell>
          <cell r="H222">
            <v>6083.5</v>
          </cell>
          <cell r="I222">
            <v>0</v>
          </cell>
        </row>
        <row r="223">
          <cell r="C223">
            <v>1</v>
          </cell>
          <cell r="E223">
            <v>2190</v>
          </cell>
          <cell r="F223">
            <v>3631</v>
          </cell>
          <cell r="H223">
            <v>21189.8</v>
          </cell>
          <cell r="I223">
            <v>0</v>
          </cell>
        </row>
        <row r="224">
          <cell r="C224">
            <v>1</v>
          </cell>
          <cell r="E224">
            <v>2191</v>
          </cell>
          <cell r="F224">
            <v>3020.01</v>
          </cell>
          <cell r="H224">
            <v>16016.65</v>
          </cell>
          <cell r="I224">
            <v>0</v>
          </cell>
        </row>
        <row r="225">
          <cell r="C225">
            <v>1</v>
          </cell>
          <cell r="E225">
            <v>2191</v>
          </cell>
          <cell r="F225">
            <v>3170</v>
          </cell>
          <cell r="H225">
            <v>21071.5</v>
          </cell>
          <cell r="I225">
            <v>0</v>
          </cell>
        </row>
        <row r="226">
          <cell r="C226">
            <v>1</v>
          </cell>
          <cell r="E226">
            <v>2200</v>
          </cell>
          <cell r="F226">
            <v>3614</v>
          </cell>
          <cell r="H226">
            <v>29548.2</v>
          </cell>
          <cell r="I226">
            <v>0</v>
          </cell>
        </row>
        <row r="227">
          <cell r="C227">
            <v>1</v>
          </cell>
          <cell r="E227">
            <v>2200</v>
          </cell>
          <cell r="F227">
            <v>4260</v>
          </cell>
          <cell r="H227">
            <v>0</v>
          </cell>
          <cell r="I227">
            <v>5415</v>
          </cell>
        </row>
        <row r="228">
          <cell r="C228">
            <v>1</v>
          </cell>
          <cell r="E228">
            <v>2300</v>
          </cell>
          <cell r="F228">
            <v>3631</v>
          </cell>
          <cell r="H228">
            <v>59123.5</v>
          </cell>
          <cell r="I228">
            <v>0</v>
          </cell>
        </row>
        <row r="229">
          <cell r="C229">
            <v>1</v>
          </cell>
          <cell r="E229">
            <v>2300</v>
          </cell>
          <cell r="F229">
            <v>3634</v>
          </cell>
          <cell r="H229">
            <v>81784</v>
          </cell>
          <cell r="I229">
            <v>0</v>
          </cell>
        </row>
        <row r="230">
          <cell r="C230">
            <v>1</v>
          </cell>
          <cell r="E230">
            <v>2300</v>
          </cell>
          <cell r="F230">
            <v>4260</v>
          </cell>
          <cell r="H230">
            <v>0</v>
          </cell>
          <cell r="I230">
            <v>850</v>
          </cell>
        </row>
        <row r="231">
          <cell r="C231">
            <v>1</v>
          </cell>
          <cell r="E231">
            <v>3120</v>
          </cell>
          <cell r="F231">
            <v>3636</v>
          </cell>
          <cell r="H231">
            <v>400</v>
          </cell>
          <cell r="I231">
            <v>0</v>
          </cell>
        </row>
        <row r="232">
          <cell r="C232">
            <v>1</v>
          </cell>
          <cell r="E232">
            <v>3210</v>
          </cell>
          <cell r="F232">
            <v>3636</v>
          </cell>
          <cell r="H232">
            <v>2349</v>
          </cell>
          <cell r="I232">
            <v>0</v>
          </cell>
        </row>
        <row r="233">
          <cell r="C233">
            <v>1</v>
          </cell>
          <cell r="E233">
            <v>3290</v>
          </cell>
          <cell r="F233">
            <v>3000</v>
          </cell>
          <cell r="H233">
            <v>141.5</v>
          </cell>
          <cell r="I233">
            <v>0</v>
          </cell>
        </row>
        <row r="234">
          <cell r="C234">
            <v>1</v>
          </cell>
          <cell r="E234">
            <v>3290</v>
          </cell>
          <cell r="F234">
            <v>3053</v>
          </cell>
          <cell r="H234">
            <v>1.1000000000000001</v>
          </cell>
          <cell r="I234">
            <v>0</v>
          </cell>
        </row>
        <row r="235">
          <cell r="C235">
            <v>1</v>
          </cell>
          <cell r="E235">
            <v>3290</v>
          </cell>
          <cell r="F235">
            <v>3101</v>
          </cell>
          <cell r="H235">
            <v>8373.6</v>
          </cell>
          <cell r="I235">
            <v>0</v>
          </cell>
        </row>
        <row r="236">
          <cell r="C236">
            <v>1</v>
          </cell>
          <cell r="E236">
            <v>3290</v>
          </cell>
          <cell r="F236">
            <v>3170.01</v>
          </cell>
          <cell r="H236">
            <v>6153.46</v>
          </cell>
          <cell r="I236">
            <v>0</v>
          </cell>
        </row>
        <row r="237">
          <cell r="C237">
            <v>1</v>
          </cell>
          <cell r="E237">
            <v>3290</v>
          </cell>
          <cell r="F237">
            <v>3170.02</v>
          </cell>
          <cell r="H237">
            <v>500</v>
          </cell>
          <cell r="I237">
            <v>0</v>
          </cell>
        </row>
        <row r="238">
          <cell r="C238">
            <v>1</v>
          </cell>
          <cell r="E238">
            <v>3290</v>
          </cell>
          <cell r="F238">
            <v>3170.05</v>
          </cell>
          <cell r="H238">
            <v>3767.2</v>
          </cell>
          <cell r="I238">
            <v>0</v>
          </cell>
        </row>
        <row r="239">
          <cell r="C239">
            <v>1</v>
          </cell>
          <cell r="E239">
            <v>3290</v>
          </cell>
          <cell r="F239">
            <v>3636</v>
          </cell>
          <cell r="H239">
            <v>1750</v>
          </cell>
          <cell r="I239">
            <v>0</v>
          </cell>
        </row>
        <row r="240">
          <cell r="C240">
            <v>1</v>
          </cell>
          <cell r="E240">
            <v>3290</v>
          </cell>
          <cell r="F240">
            <v>3636.01</v>
          </cell>
          <cell r="H240">
            <v>500</v>
          </cell>
          <cell r="I240">
            <v>0</v>
          </cell>
        </row>
        <row r="241">
          <cell r="C241">
            <v>1</v>
          </cell>
          <cell r="E241">
            <v>3290</v>
          </cell>
          <cell r="F241">
            <v>3636.03</v>
          </cell>
          <cell r="H241">
            <v>500</v>
          </cell>
          <cell r="I241">
            <v>0</v>
          </cell>
        </row>
        <row r="242">
          <cell r="C242">
            <v>1</v>
          </cell>
          <cell r="E242">
            <v>3290</v>
          </cell>
          <cell r="F242">
            <v>3636.04</v>
          </cell>
          <cell r="H242">
            <v>300</v>
          </cell>
          <cell r="I242">
            <v>0</v>
          </cell>
        </row>
        <row r="243">
          <cell r="C243">
            <v>1</v>
          </cell>
          <cell r="E243">
            <v>3290</v>
          </cell>
          <cell r="F243">
            <v>3636.07</v>
          </cell>
          <cell r="H243">
            <v>500</v>
          </cell>
          <cell r="I243">
            <v>0</v>
          </cell>
        </row>
        <row r="244">
          <cell r="C244">
            <v>1</v>
          </cell>
          <cell r="E244">
            <v>3290</v>
          </cell>
          <cell r="F244">
            <v>3636.11</v>
          </cell>
          <cell r="H244">
            <v>3262.35</v>
          </cell>
          <cell r="I244">
            <v>0</v>
          </cell>
        </row>
        <row r="245">
          <cell r="C245">
            <v>1</v>
          </cell>
          <cell r="E245">
            <v>3290</v>
          </cell>
          <cell r="F245">
            <v>3636.13</v>
          </cell>
          <cell r="H245">
            <v>500</v>
          </cell>
          <cell r="I245">
            <v>0</v>
          </cell>
        </row>
        <row r="246">
          <cell r="C246">
            <v>1</v>
          </cell>
          <cell r="E246">
            <v>3290</v>
          </cell>
          <cell r="F246">
            <v>3636.15</v>
          </cell>
          <cell r="H246">
            <v>500</v>
          </cell>
          <cell r="I246">
            <v>0</v>
          </cell>
        </row>
        <row r="247">
          <cell r="C247">
            <v>1</v>
          </cell>
          <cell r="E247">
            <v>3290</v>
          </cell>
          <cell r="F247">
            <v>3636.16</v>
          </cell>
          <cell r="H247">
            <v>500</v>
          </cell>
          <cell r="I247">
            <v>0</v>
          </cell>
        </row>
        <row r="248">
          <cell r="C248">
            <v>1</v>
          </cell>
          <cell r="E248">
            <v>3290</v>
          </cell>
          <cell r="F248">
            <v>3636.19</v>
          </cell>
          <cell r="H248">
            <v>500</v>
          </cell>
          <cell r="I248">
            <v>0</v>
          </cell>
        </row>
        <row r="249">
          <cell r="C249">
            <v>1</v>
          </cell>
          <cell r="E249">
            <v>3290</v>
          </cell>
          <cell r="F249">
            <v>4260</v>
          </cell>
          <cell r="H249">
            <v>0</v>
          </cell>
          <cell r="I249">
            <v>30729.01</v>
          </cell>
        </row>
        <row r="250">
          <cell r="C250">
            <v>1</v>
          </cell>
          <cell r="E250">
            <v>3410</v>
          </cell>
          <cell r="F250">
            <v>3161</v>
          </cell>
          <cell r="H250">
            <v>6064</v>
          </cell>
          <cell r="I250">
            <v>0</v>
          </cell>
        </row>
        <row r="251">
          <cell r="C251">
            <v>1</v>
          </cell>
          <cell r="E251">
            <v>3410</v>
          </cell>
          <cell r="F251">
            <v>3636</v>
          </cell>
          <cell r="H251">
            <v>500</v>
          </cell>
          <cell r="I251">
            <v>0</v>
          </cell>
        </row>
        <row r="252">
          <cell r="C252">
            <v>1</v>
          </cell>
          <cell r="E252">
            <v>3410</v>
          </cell>
          <cell r="F252">
            <v>3636.01</v>
          </cell>
          <cell r="H252">
            <v>550</v>
          </cell>
          <cell r="I252">
            <v>0</v>
          </cell>
        </row>
        <row r="253">
          <cell r="C253">
            <v>1</v>
          </cell>
          <cell r="E253">
            <v>3420</v>
          </cell>
          <cell r="F253">
            <v>3101</v>
          </cell>
          <cell r="H253">
            <v>1382.4</v>
          </cell>
          <cell r="I253">
            <v>0</v>
          </cell>
        </row>
        <row r="254">
          <cell r="C254">
            <v>1</v>
          </cell>
          <cell r="E254">
            <v>3420</v>
          </cell>
          <cell r="F254">
            <v>3130</v>
          </cell>
          <cell r="H254">
            <v>40</v>
          </cell>
          <cell r="I254">
            <v>0</v>
          </cell>
        </row>
        <row r="255">
          <cell r="C255">
            <v>1</v>
          </cell>
          <cell r="E255">
            <v>3420</v>
          </cell>
          <cell r="F255">
            <v>3140</v>
          </cell>
          <cell r="H255">
            <v>706.5</v>
          </cell>
          <cell r="I255">
            <v>0</v>
          </cell>
        </row>
        <row r="256">
          <cell r="C256">
            <v>1</v>
          </cell>
          <cell r="E256">
            <v>3420</v>
          </cell>
          <cell r="F256">
            <v>3300.1</v>
          </cell>
          <cell r="H256">
            <v>2667.15</v>
          </cell>
          <cell r="I256">
            <v>0</v>
          </cell>
        </row>
        <row r="257">
          <cell r="C257">
            <v>1</v>
          </cell>
          <cell r="E257">
            <v>3420</v>
          </cell>
          <cell r="F257">
            <v>3637</v>
          </cell>
          <cell r="H257">
            <v>78.25</v>
          </cell>
          <cell r="I257">
            <v>0</v>
          </cell>
        </row>
        <row r="258">
          <cell r="C258">
            <v>1</v>
          </cell>
          <cell r="E258">
            <v>3420</v>
          </cell>
          <cell r="F258">
            <v>3910</v>
          </cell>
          <cell r="H258">
            <v>33003.57</v>
          </cell>
          <cell r="I258">
            <v>0</v>
          </cell>
        </row>
        <row r="259">
          <cell r="C259">
            <v>1</v>
          </cell>
          <cell r="E259">
            <v>3420</v>
          </cell>
          <cell r="F259">
            <v>4260</v>
          </cell>
          <cell r="H259">
            <v>0</v>
          </cell>
          <cell r="I259">
            <v>0</v>
          </cell>
        </row>
        <row r="260">
          <cell r="C260">
            <v>1</v>
          </cell>
          <cell r="E260">
            <v>3421</v>
          </cell>
          <cell r="F260">
            <v>3171</v>
          </cell>
          <cell r="H260">
            <v>8101</v>
          </cell>
          <cell r="I260">
            <v>0</v>
          </cell>
        </row>
        <row r="261">
          <cell r="C261">
            <v>1</v>
          </cell>
          <cell r="E261">
            <v>4120</v>
          </cell>
          <cell r="F261">
            <v>3611</v>
          </cell>
          <cell r="H261">
            <v>4550.3</v>
          </cell>
          <cell r="I261">
            <v>0</v>
          </cell>
        </row>
        <row r="262">
          <cell r="C262">
            <v>1</v>
          </cell>
          <cell r="E262">
            <v>4120</v>
          </cell>
          <cell r="F262">
            <v>3631</v>
          </cell>
          <cell r="H262">
            <v>142122.04999999999</v>
          </cell>
          <cell r="I262">
            <v>0</v>
          </cell>
        </row>
        <row r="263">
          <cell r="C263">
            <v>1</v>
          </cell>
          <cell r="E263">
            <v>4210</v>
          </cell>
          <cell r="F263">
            <v>3130</v>
          </cell>
          <cell r="H263">
            <v>119682.9</v>
          </cell>
          <cell r="I263">
            <v>0</v>
          </cell>
        </row>
        <row r="264">
          <cell r="C264">
            <v>1</v>
          </cell>
          <cell r="E264">
            <v>4210</v>
          </cell>
          <cell r="F264">
            <v>3612</v>
          </cell>
          <cell r="H264">
            <v>7443</v>
          </cell>
          <cell r="I264">
            <v>0</v>
          </cell>
        </row>
        <row r="265">
          <cell r="C265">
            <v>1</v>
          </cell>
          <cell r="E265">
            <v>4210</v>
          </cell>
          <cell r="F265">
            <v>3631</v>
          </cell>
          <cell r="H265">
            <v>25441.599999999999</v>
          </cell>
          <cell r="I265">
            <v>0</v>
          </cell>
        </row>
        <row r="266">
          <cell r="C266">
            <v>1</v>
          </cell>
          <cell r="E266">
            <v>4210</v>
          </cell>
          <cell r="F266">
            <v>3636.01</v>
          </cell>
          <cell r="H266">
            <v>50</v>
          </cell>
          <cell r="I266">
            <v>0</v>
          </cell>
        </row>
        <row r="267">
          <cell r="C267">
            <v>1</v>
          </cell>
          <cell r="E267">
            <v>4210</v>
          </cell>
          <cell r="F267">
            <v>3636.02</v>
          </cell>
          <cell r="H267">
            <v>103.8</v>
          </cell>
          <cell r="I267">
            <v>0</v>
          </cell>
        </row>
        <row r="268">
          <cell r="C268">
            <v>1</v>
          </cell>
          <cell r="E268">
            <v>4310</v>
          </cell>
          <cell r="F268">
            <v>3636</v>
          </cell>
          <cell r="H268">
            <v>3882</v>
          </cell>
          <cell r="I268">
            <v>0</v>
          </cell>
        </row>
        <row r="269">
          <cell r="C269">
            <v>1</v>
          </cell>
          <cell r="E269">
            <v>4330</v>
          </cell>
          <cell r="F269">
            <v>3020</v>
          </cell>
          <cell r="H269">
            <v>1802.45</v>
          </cell>
          <cell r="I269">
            <v>0</v>
          </cell>
        </row>
        <row r="270">
          <cell r="C270">
            <v>1</v>
          </cell>
          <cell r="E270">
            <v>4330</v>
          </cell>
          <cell r="F270">
            <v>3050</v>
          </cell>
          <cell r="H270">
            <v>6.85</v>
          </cell>
          <cell r="I270">
            <v>0</v>
          </cell>
        </row>
        <row r="271">
          <cell r="C271">
            <v>1</v>
          </cell>
          <cell r="E271">
            <v>4330</v>
          </cell>
          <cell r="F271">
            <v>3053</v>
          </cell>
          <cell r="H271">
            <v>14.45</v>
          </cell>
          <cell r="I271">
            <v>0</v>
          </cell>
        </row>
        <row r="272">
          <cell r="C272">
            <v>1</v>
          </cell>
          <cell r="E272">
            <v>4330</v>
          </cell>
          <cell r="F272">
            <v>3054</v>
          </cell>
          <cell r="H272">
            <v>1.55</v>
          </cell>
          <cell r="I272">
            <v>0</v>
          </cell>
        </row>
        <row r="273">
          <cell r="C273">
            <v>1</v>
          </cell>
          <cell r="E273">
            <v>4330</v>
          </cell>
          <cell r="F273">
            <v>3055</v>
          </cell>
          <cell r="H273">
            <v>1.55</v>
          </cell>
          <cell r="I273">
            <v>0</v>
          </cell>
        </row>
        <row r="274">
          <cell r="C274">
            <v>1</v>
          </cell>
          <cell r="E274">
            <v>4330</v>
          </cell>
          <cell r="F274">
            <v>3090</v>
          </cell>
          <cell r="H274">
            <v>250</v>
          </cell>
          <cell r="I274">
            <v>0</v>
          </cell>
        </row>
        <row r="275">
          <cell r="C275">
            <v>1</v>
          </cell>
          <cell r="E275">
            <v>4330</v>
          </cell>
          <cell r="F275">
            <v>3104.01</v>
          </cell>
          <cell r="H275">
            <v>442.31</v>
          </cell>
          <cell r="I275">
            <v>0</v>
          </cell>
        </row>
        <row r="276">
          <cell r="C276">
            <v>1</v>
          </cell>
          <cell r="E276">
            <v>4330</v>
          </cell>
          <cell r="F276">
            <v>3106</v>
          </cell>
          <cell r="H276">
            <v>150.5</v>
          </cell>
          <cell r="I276">
            <v>0</v>
          </cell>
        </row>
        <row r="277">
          <cell r="C277">
            <v>1</v>
          </cell>
          <cell r="E277">
            <v>4330</v>
          </cell>
          <cell r="F277">
            <v>3136</v>
          </cell>
          <cell r="H277">
            <v>4648.1000000000004</v>
          </cell>
          <cell r="I277">
            <v>0</v>
          </cell>
        </row>
        <row r="278">
          <cell r="C278">
            <v>1</v>
          </cell>
          <cell r="E278">
            <v>4340</v>
          </cell>
          <cell r="F278">
            <v>3130</v>
          </cell>
          <cell r="H278">
            <v>375</v>
          </cell>
          <cell r="I278">
            <v>0</v>
          </cell>
        </row>
        <row r="279">
          <cell r="C279">
            <v>1</v>
          </cell>
          <cell r="E279">
            <v>4340</v>
          </cell>
          <cell r="F279">
            <v>3132</v>
          </cell>
          <cell r="H279">
            <v>101.6</v>
          </cell>
          <cell r="I279">
            <v>0</v>
          </cell>
        </row>
        <row r="280">
          <cell r="C280">
            <v>1</v>
          </cell>
          <cell r="E280">
            <v>5240</v>
          </cell>
          <cell r="F280">
            <v>3636</v>
          </cell>
          <cell r="H280">
            <v>200</v>
          </cell>
          <cell r="I280">
            <v>0</v>
          </cell>
        </row>
        <row r="281">
          <cell r="C281">
            <v>1</v>
          </cell>
          <cell r="E281">
            <v>5310</v>
          </cell>
          <cell r="F281">
            <v>4611</v>
          </cell>
          <cell r="H281">
            <v>0</v>
          </cell>
          <cell r="I281">
            <v>199.4</v>
          </cell>
        </row>
        <row r="282">
          <cell r="C282">
            <v>1</v>
          </cell>
          <cell r="E282">
            <v>5350</v>
          </cell>
          <cell r="F282">
            <v>3130</v>
          </cell>
          <cell r="H282">
            <v>80</v>
          </cell>
          <cell r="I282">
            <v>0</v>
          </cell>
        </row>
        <row r="283">
          <cell r="C283">
            <v>1</v>
          </cell>
          <cell r="E283">
            <v>5350</v>
          </cell>
          <cell r="F283">
            <v>3130.01</v>
          </cell>
          <cell r="H283">
            <v>100</v>
          </cell>
          <cell r="I283">
            <v>0</v>
          </cell>
        </row>
        <row r="284">
          <cell r="C284">
            <v>1</v>
          </cell>
          <cell r="E284">
            <v>5350</v>
          </cell>
          <cell r="F284">
            <v>3130.02</v>
          </cell>
          <cell r="H284">
            <v>240</v>
          </cell>
          <cell r="I284">
            <v>0</v>
          </cell>
        </row>
        <row r="285">
          <cell r="C285">
            <v>1</v>
          </cell>
          <cell r="E285">
            <v>5350</v>
          </cell>
          <cell r="F285">
            <v>3171</v>
          </cell>
          <cell r="H285">
            <v>21881.9</v>
          </cell>
          <cell r="I285">
            <v>0</v>
          </cell>
        </row>
        <row r="286">
          <cell r="C286">
            <v>1</v>
          </cell>
          <cell r="E286">
            <v>5430</v>
          </cell>
          <cell r="F286">
            <v>3130</v>
          </cell>
          <cell r="H286">
            <v>187.7</v>
          </cell>
          <cell r="I286">
            <v>0</v>
          </cell>
        </row>
        <row r="287">
          <cell r="C287">
            <v>1</v>
          </cell>
          <cell r="E287">
            <v>5430</v>
          </cell>
          <cell r="F287">
            <v>3637</v>
          </cell>
          <cell r="H287">
            <v>349</v>
          </cell>
          <cell r="I287">
            <v>0</v>
          </cell>
        </row>
        <row r="288">
          <cell r="C288">
            <v>1</v>
          </cell>
          <cell r="E288">
            <v>5440</v>
          </cell>
          <cell r="F288">
            <v>3636.01</v>
          </cell>
          <cell r="H288">
            <v>30804.799999999999</v>
          </cell>
          <cell r="I288">
            <v>0</v>
          </cell>
        </row>
        <row r="289">
          <cell r="C289">
            <v>1</v>
          </cell>
          <cell r="E289">
            <v>5440</v>
          </cell>
          <cell r="F289">
            <v>3636.03</v>
          </cell>
          <cell r="H289">
            <v>104</v>
          </cell>
          <cell r="I289">
            <v>0</v>
          </cell>
        </row>
        <row r="290">
          <cell r="C290">
            <v>1</v>
          </cell>
          <cell r="E290">
            <v>5450</v>
          </cell>
          <cell r="F290">
            <v>3612</v>
          </cell>
          <cell r="H290">
            <v>82144</v>
          </cell>
          <cell r="I290">
            <v>0</v>
          </cell>
        </row>
        <row r="291">
          <cell r="C291">
            <v>1</v>
          </cell>
          <cell r="E291">
            <v>5450</v>
          </cell>
          <cell r="F291">
            <v>3637</v>
          </cell>
          <cell r="H291">
            <v>5849.85</v>
          </cell>
          <cell r="I291">
            <v>0</v>
          </cell>
        </row>
        <row r="292">
          <cell r="C292">
            <v>1</v>
          </cell>
          <cell r="E292">
            <v>5450</v>
          </cell>
          <cell r="F292">
            <v>4630</v>
          </cell>
          <cell r="H292">
            <v>0</v>
          </cell>
          <cell r="I292">
            <v>344.2</v>
          </cell>
        </row>
        <row r="293">
          <cell r="C293">
            <v>1</v>
          </cell>
          <cell r="E293">
            <v>5720</v>
          </cell>
          <cell r="F293">
            <v>3010</v>
          </cell>
          <cell r="H293">
            <v>2338.85</v>
          </cell>
          <cell r="I293">
            <v>0</v>
          </cell>
        </row>
        <row r="294">
          <cell r="C294">
            <v>1</v>
          </cell>
          <cell r="E294">
            <v>5720</v>
          </cell>
          <cell r="F294">
            <v>3053</v>
          </cell>
          <cell r="H294">
            <v>18.5</v>
          </cell>
          <cell r="I294">
            <v>0</v>
          </cell>
        </row>
        <row r="295">
          <cell r="C295">
            <v>1</v>
          </cell>
          <cell r="E295">
            <v>5720</v>
          </cell>
          <cell r="F295">
            <v>3631</v>
          </cell>
          <cell r="H295">
            <v>2753</v>
          </cell>
          <cell r="I295">
            <v>0</v>
          </cell>
        </row>
        <row r="296">
          <cell r="C296">
            <v>1</v>
          </cell>
          <cell r="E296">
            <v>5720</v>
          </cell>
          <cell r="F296">
            <v>3637</v>
          </cell>
          <cell r="H296">
            <v>167389.24</v>
          </cell>
          <cell r="I296">
            <v>0</v>
          </cell>
        </row>
        <row r="297">
          <cell r="C297">
            <v>1</v>
          </cell>
          <cell r="E297">
            <v>5720</v>
          </cell>
          <cell r="F297">
            <v>4260</v>
          </cell>
          <cell r="H297">
            <v>0</v>
          </cell>
          <cell r="I297">
            <v>22212.7</v>
          </cell>
        </row>
        <row r="298">
          <cell r="C298">
            <v>1</v>
          </cell>
          <cell r="E298">
            <v>5720</v>
          </cell>
          <cell r="F298">
            <v>4631</v>
          </cell>
          <cell r="H298">
            <v>0</v>
          </cell>
          <cell r="I298">
            <v>76284</v>
          </cell>
        </row>
        <row r="299">
          <cell r="C299">
            <v>1</v>
          </cell>
          <cell r="E299">
            <v>5730</v>
          </cell>
          <cell r="F299">
            <v>3010</v>
          </cell>
          <cell r="H299">
            <v>8204</v>
          </cell>
          <cell r="I299">
            <v>0</v>
          </cell>
        </row>
        <row r="300">
          <cell r="C300">
            <v>1</v>
          </cell>
          <cell r="E300">
            <v>5730</v>
          </cell>
          <cell r="F300">
            <v>3053</v>
          </cell>
          <cell r="H300">
            <v>64.7</v>
          </cell>
          <cell r="I300">
            <v>0</v>
          </cell>
        </row>
        <row r="301">
          <cell r="C301">
            <v>1</v>
          </cell>
          <cell r="E301">
            <v>5730</v>
          </cell>
          <cell r="F301">
            <v>3130</v>
          </cell>
          <cell r="H301">
            <v>172.75</v>
          </cell>
          <cell r="I301">
            <v>0</v>
          </cell>
        </row>
        <row r="302">
          <cell r="C302">
            <v>1</v>
          </cell>
          <cell r="E302">
            <v>5730</v>
          </cell>
          <cell r="F302">
            <v>3637</v>
          </cell>
          <cell r="H302">
            <v>98263.4</v>
          </cell>
          <cell r="I302">
            <v>0</v>
          </cell>
        </row>
        <row r="303">
          <cell r="C303">
            <v>1</v>
          </cell>
          <cell r="E303">
            <v>5730</v>
          </cell>
          <cell r="F303">
            <v>4260</v>
          </cell>
          <cell r="H303">
            <v>0</v>
          </cell>
          <cell r="I303">
            <v>14185.65</v>
          </cell>
        </row>
        <row r="304">
          <cell r="C304">
            <v>1</v>
          </cell>
          <cell r="E304">
            <v>5730</v>
          </cell>
          <cell r="F304">
            <v>4610</v>
          </cell>
          <cell r="H304">
            <v>0</v>
          </cell>
          <cell r="I304">
            <v>90815.11</v>
          </cell>
        </row>
        <row r="305">
          <cell r="C305">
            <v>1</v>
          </cell>
          <cell r="E305">
            <v>5790</v>
          </cell>
          <cell r="F305">
            <v>3611</v>
          </cell>
          <cell r="H305">
            <v>1133</v>
          </cell>
          <cell r="I305">
            <v>0</v>
          </cell>
        </row>
        <row r="306">
          <cell r="C306">
            <v>1</v>
          </cell>
          <cell r="E306">
            <v>5790</v>
          </cell>
          <cell r="F306">
            <v>3631</v>
          </cell>
          <cell r="H306">
            <v>366761.3</v>
          </cell>
          <cell r="I306">
            <v>0</v>
          </cell>
        </row>
        <row r="307">
          <cell r="C307">
            <v>1</v>
          </cell>
          <cell r="E307">
            <v>5790</v>
          </cell>
          <cell r="F307">
            <v>3636</v>
          </cell>
          <cell r="H307">
            <v>100</v>
          </cell>
          <cell r="I307">
            <v>0</v>
          </cell>
        </row>
        <row r="308">
          <cell r="C308">
            <v>1</v>
          </cell>
          <cell r="E308">
            <v>5790</v>
          </cell>
          <cell r="F308">
            <v>3637</v>
          </cell>
          <cell r="H308">
            <v>26839.25</v>
          </cell>
          <cell r="I308">
            <v>0</v>
          </cell>
        </row>
        <row r="309">
          <cell r="C309">
            <v>1</v>
          </cell>
          <cell r="E309">
            <v>5920</v>
          </cell>
          <cell r="F309">
            <v>3105</v>
          </cell>
          <cell r="H309">
            <v>215.05</v>
          </cell>
          <cell r="I309">
            <v>0</v>
          </cell>
        </row>
        <row r="310">
          <cell r="C310">
            <v>1</v>
          </cell>
          <cell r="E310">
            <v>5920</v>
          </cell>
          <cell r="F310">
            <v>4250</v>
          </cell>
          <cell r="H310">
            <v>0</v>
          </cell>
          <cell r="I310">
            <v>279</v>
          </cell>
        </row>
        <row r="311">
          <cell r="C311">
            <v>1</v>
          </cell>
          <cell r="E311">
            <v>6130</v>
          </cell>
          <cell r="F311">
            <v>3612</v>
          </cell>
          <cell r="H311">
            <v>2329.3000000000002</v>
          </cell>
          <cell r="I311">
            <v>0</v>
          </cell>
        </row>
        <row r="312">
          <cell r="C312">
            <v>1</v>
          </cell>
          <cell r="E312">
            <v>6130</v>
          </cell>
          <cell r="F312">
            <v>3660.1</v>
          </cell>
          <cell r="H312">
            <v>30147.35</v>
          </cell>
          <cell r="I312">
            <v>0</v>
          </cell>
        </row>
        <row r="313">
          <cell r="C313">
            <v>1</v>
          </cell>
          <cell r="E313">
            <v>6130</v>
          </cell>
          <cell r="F313">
            <v>3910</v>
          </cell>
          <cell r="H313">
            <v>2681.15</v>
          </cell>
          <cell r="I313">
            <v>0</v>
          </cell>
        </row>
        <row r="314">
          <cell r="C314">
            <v>1</v>
          </cell>
          <cell r="E314">
            <v>6150</v>
          </cell>
          <cell r="F314">
            <v>3010</v>
          </cell>
          <cell r="H314">
            <v>192929.07</v>
          </cell>
          <cell r="I314">
            <v>0</v>
          </cell>
        </row>
        <row r="315">
          <cell r="C315">
            <v>1</v>
          </cell>
          <cell r="E315">
            <v>6150</v>
          </cell>
          <cell r="F315">
            <v>3010.01</v>
          </cell>
          <cell r="H315">
            <v>3691.25</v>
          </cell>
          <cell r="I315">
            <v>0</v>
          </cell>
        </row>
        <row r="316">
          <cell r="C316">
            <v>1</v>
          </cell>
          <cell r="E316">
            <v>6150</v>
          </cell>
          <cell r="F316">
            <v>3040</v>
          </cell>
          <cell r="H316">
            <v>360</v>
          </cell>
          <cell r="I316">
            <v>0</v>
          </cell>
        </row>
        <row r="317">
          <cell r="C317">
            <v>1</v>
          </cell>
          <cell r="E317">
            <v>6150</v>
          </cell>
          <cell r="F317">
            <v>3050</v>
          </cell>
          <cell r="H317">
            <v>12589.7</v>
          </cell>
          <cell r="I317">
            <v>0</v>
          </cell>
        </row>
        <row r="318">
          <cell r="C318">
            <v>1</v>
          </cell>
          <cell r="E318">
            <v>6150</v>
          </cell>
          <cell r="F318">
            <v>3052</v>
          </cell>
          <cell r="H318">
            <v>22506</v>
          </cell>
          <cell r="I318">
            <v>0</v>
          </cell>
        </row>
        <row r="319">
          <cell r="C319">
            <v>1</v>
          </cell>
          <cell r="E319">
            <v>6150</v>
          </cell>
          <cell r="F319">
            <v>3053</v>
          </cell>
          <cell r="H319">
            <v>3963.25</v>
          </cell>
          <cell r="I319">
            <v>0</v>
          </cell>
        </row>
        <row r="320">
          <cell r="C320">
            <v>1</v>
          </cell>
          <cell r="E320">
            <v>6150</v>
          </cell>
          <cell r="F320">
            <v>3054</v>
          </cell>
          <cell r="H320">
            <v>2805.85</v>
          </cell>
          <cell r="I320">
            <v>0</v>
          </cell>
        </row>
        <row r="321">
          <cell r="C321">
            <v>1</v>
          </cell>
          <cell r="E321">
            <v>6150</v>
          </cell>
          <cell r="F321">
            <v>3055</v>
          </cell>
          <cell r="H321">
            <v>2032.65</v>
          </cell>
          <cell r="I321">
            <v>0</v>
          </cell>
        </row>
        <row r="322">
          <cell r="C322">
            <v>1</v>
          </cell>
          <cell r="E322">
            <v>6150</v>
          </cell>
          <cell r="F322">
            <v>3090</v>
          </cell>
          <cell r="H322">
            <v>1432.4</v>
          </cell>
          <cell r="I322">
            <v>0</v>
          </cell>
        </row>
        <row r="323">
          <cell r="C323">
            <v>1</v>
          </cell>
          <cell r="E323">
            <v>6150</v>
          </cell>
          <cell r="F323">
            <v>3099</v>
          </cell>
          <cell r="H323">
            <v>476.75</v>
          </cell>
          <cell r="I323">
            <v>0</v>
          </cell>
        </row>
        <row r="324">
          <cell r="C324">
            <v>1</v>
          </cell>
          <cell r="E324">
            <v>6150</v>
          </cell>
          <cell r="F324">
            <v>3100</v>
          </cell>
          <cell r="H324">
            <v>172.95</v>
          </cell>
          <cell r="I324">
            <v>0</v>
          </cell>
        </row>
        <row r="325">
          <cell r="C325">
            <v>1</v>
          </cell>
          <cell r="E325">
            <v>6150</v>
          </cell>
          <cell r="F325">
            <v>3101</v>
          </cell>
          <cell r="H325">
            <v>15650.44</v>
          </cell>
          <cell r="I325">
            <v>0</v>
          </cell>
        </row>
        <row r="326">
          <cell r="C326">
            <v>1</v>
          </cell>
          <cell r="E326">
            <v>6150</v>
          </cell>
          <cell r="F326">
            <v>3111</v>
          </cell>
          <cell r="H326">
            <v>3239.4</v>
          </cell>
          <cell r="I326">
            <v>0</v>
          </cell>
        </row>
        <row r="327">
          <cell r="C327">
            <v>1</v>
          </cell>
          <cell r="E327">
            <v>6150</v>
          </cell>
          <cell r="F327">
            <v>3112</v>
          </cell>
          <cell r="H327">
            <v>1456.5</v>
          </cell>
          <cell r="I327">
            <v>0</v>
          </cell>
        </row>
        <row r="328">
          <cell r="C328">
            <v>1</v>
          </cell>
          <cell r="E328">
            <v>6150</v>
          </cell>
          <cell r="F328">
            <v>3113</v>
          </cell>
          <cell r="H328">
            <v>775.45</v>
          </cell>
          <cell r="I328">
            <v>0</v>
          </cell>
        </row>
        <row r="329">
          <cell r="C329">
            <v>1</v>
          </cell>
          <cell r="E329">
            <v>6150</v>
          </cell>
          <cell r="F329">
            <v>3119</v>
          </cell>
          <cell r="H329">
            <v>2519.75</v>
          </cell>
          <cell r="I329">
            <v>0</v>
          </cell>
        </row>
        <row r="330">
          <cell r="C330">
            <v>1</v>
          </cell>
          <cell r="E330">
            <v>6150</v>
          </cell>
          <cell r="F330">
            <v>3120</v>
          </cell>
          <cell r="H330">
            <v>13625.15</v>
          </cell>
          <cell r="I330">
            <v>0</v>
          </cell>
        </row>
        <row r="331">
          <cell r="C331">
            <v>1</v>
          </cell>
          <cell r="E331">
            <v>6150</v>
          </cell>
          <cell r="F331">
            <v>3130</v>
          </cell>
          <cell r="H331">
            <v>4033.75</v>
          </cell>
          <cell r="I331">
            <v>0</v>
          </cell>
        </row>
        <row r="332">
          <cell r="C332">
            <v>1</v>
          </cell>
          <cell r="E332">
            <v>6150</v>
          </cell>
          <cell r="F332">
            <v>3132</v>
          </cell>
          <cell r="H332">
            <v>29774.1</v>
          </cell>
          <cell r="I332">
            <v>0</v>
          </cell>
        </row>
        <row r="333">
          <cell r="C333">
            <v>1</v>
          </cell>
          <cell r="E333">
            <v>6150</v>
          </cell>
          <cell r="F333">
            <v>3134</v>
          </cell>
          <cell r="H333">
            <v>4124.3</v>
          </cell>
          <cell r="I333">
            <v>0</v>
          </cell>
        </row>
        <row r="334">
          <cell r="C334">
            <v>1</v>
          </cell>
          <cell r="E334">
            <v>6150</v>
          </cell>
          <cell r="F334">
            <v>3137</v>
          </cell>
          <cell r="H334">
            <v>1390</v>
          </cell>
          <cell r="I334">
            <v>0</v>
          </cell>
        </row>
        <row r="335">
          <cell r="C335">
            <v>1</v>
          </cell>
          <cell r="E335">
            <v>6150</v>
          </cell>
          <cell r="F335">
            <v>3141</v>
          </cell>
          <cell r="H335">
            <v>49190.7</v>
          </cell>
          <cell r="I335">
            <v>0</v>
          </cell>
        </row>
        <row r="336">
          <cell r="C336">
            <v>1</v>
          </cell>
          <cell r="E336">
            <v>6150</v>
          </cell>
          <cell r="F336">
            <v>3141.01</v>
          </cell>
          <cell r="H336">
            <v>12779.4</v>
          </cell>
          <cell r="I336">
            <v>0</v>
          </cell>
        </row>
        <row r="337">
          <cell r="C337">
            <v>1</v>
          </cell>
          <cell r="E337">
            <v>6150</v>
          </cell>
          <cell r="F337">
            <v>3141.02</v>
          </cell>
          <cell r="H337">
            <v>1985.15</v>
          </cell>
          <cell r="I337">
            <v>0</v>
          </cell>
        </row>
        <row r="338">
          <cell r="C338">
            <v>1</v>
          </cell>
          <cell r="E338">
            <v>6150</v>
          </cell>
          <cell r="F338">
            <v>3141.03</v>
          </cell>
          <cell r="H338">
            <v>33177.25</v>
          </cell>
          <cell r="I338">
            <v>0</v>
          </cell>
        </row>
        <row r="339">
          <cell r="C339">
            <v>1</v>
          </cell>
          <cell r="E339">
            <v>6150</v>
          </cell>
          <cell r="F339">
            <v>3151</v>
          </cell>
          <cell r="H339">
            <v>10239.4</v>
          </cell>
          <cell r="I339">
            <v>0</v>
          </cell>
        </row>
        <row r="340">
          <cell r="C340">
            <v>1</v>
          </cell>
          <cell r="E340">
            <v>6150</v>
          </cell>
          <cell r="F340">
            <v>3160</v>
          </cell>
          <cell r="H340">
            <v>2250</v>
          </cell>
          <cell r="I340">
            <v>0</v>
          </cell>
        </row>
        <row r="341">
          <cell r="C341">
            <v>1</v>
          </cell>
          <cell r="E341">
            <v>6150</v>
          </cell>
          <cell r="F341">
            <v>3161</v>
          </cell>
          <cell r="H341">
            <v>6395.5</v>
          </cell>
          <cell r="I341">
            <v>0</v>
          </cell>
        </row>
        <row r="342">
          <cell r="C342">
            <v>1</v>
          </cell>
          <cell r="E342">
            <v>6150</v>
          </cell>
          <cell r="F342">
            <v>3300.1</v>
          </cell>
          <cell r="H342">
            <v>79796.350000000006</v>
          </cell>
          <cell r="I342">
            <v>0</v>
          </cell>
        </row>
        <row r="343">
          <cell r="C343">
            <v>1</v>
          </cell>
          <cell r="E343">
            <v>6150</v>
          </cell>
          <cell r="F343">
            <v>3612</v>
          </cell>
          <cell r="H343">
            <v>11167.65</v>
          </cell>
          <cell r="I343">
            <v>0</v>
          </cell>
        </row>
        <row r="344">
          <cell r="C344">
            <v>1</v>
          </cell>
          <cell r="E344">
            <v>6150</v>
          </cell>
          <cell r="F344">
            <v>4260</v>
          </cell>
          <cell r="H344">
            <v>0</v>
          </cell>
          <cell r="I344">
            <v>359.1</v>
          </cell>
        </row>
        <row r="345">
          <cell r="C345">
            <v>1</v>
          </cell>
          <cell r="E345">
            <v>6150</v>
          </cell>
          <cell r="F345">
            <v>4612.01</v>
          </cell>
          <cell r="H345">
            <v>0</v>
          </cell>
          <cell r="I345">
            <v>64149.2</v>
          </cell>
        </row>
        <row r="346">
          <cell r="C346">
            <v>1</v>
          </cell>
          <cell r="E346">
            <v>6150</v>
          </cell>
          <cell r="F346">
            <v>4631</v>
          </cell>
          <cell r="H346">
            <v>0</v>
          </cell>
          <cell r="I346">
            <v>800</v>
          </cell>
        </row>
        <row r="347">
          <cell r="C347">
            <v>1</v>
          </cell>
          <cell r="E347">
            <v>6150</v>
          </cell>
          <cell r="F347">
            <v>4910</v>
          </cell>
          <cell r="H347">
            <v>0</v>
          </cell>
          <cell r="I347">
            <v>73467.62</v>
          </cell>
        </row>
        <row r="348">
          <cell r="C348">
            <v>1</v>
          </cell>
          <cell r="E348">
            <v>6290</v>
          </cell>
          <cell r="F348">
            <v>3634</v>
          </cell>
          <cell r="H348">
            <v>1479.15</v>
          </cell>
          <cell r="I348">
            <v>0</v>
          </cell>
        </row>
        <row r="349">
          <cell r="C349">
            <v>1</v>
          </cell>
          <cell r="E349">
            <v>7101</v>
          </cell>
          <cell r="F349">
            <v>3010</v>
          </cell>
          <cell r="H349">
            <v>2825</v>
          </cell>
          <cell r="I349">
            <v>0</v>
          </cell>
        </row>
        <row r="350">
          <cell r="C350">
            <v>1</v>
          </cell>
          <cell r="E350">
            <v>7101</v>
          </cell>
          <cell r="F350">
            <v>3050</v>
          </cell>
          <cell r="H350">
            <v>169.15</v>
          </cell>
          <cell r="I350">
            <v>0</v>
          </cell>
        </row>
        <row r="351">
          <cell r="C351">
            <v>1</v>
          </cell>
          <cell r="E351">
            <v>7101</v>
          </cell>
          <cell r="F351">
            <v>3053</v>
          </cell>
          <cell r="H351">
            <v>55.35</v>
          </cell>
          <cell r="I351">
            <v>0</v>
          </cell>
        </row>
        <row r="352">
          <cell r="C352">
            <v>1</v>
          </cell>
          <cell r="E352">
            <v>7101</v>
          </cell>
          <cell r="F352">
            <v>3054</v>
          </cell>
          <cell r="H352">
            <v>37.700000000000003</v>
          </cell>
          <cell r="I352">
            <v>0</v>
          </cell>
        </row>
        <row r="353">
          <cell r="C353">
            <v>1</v>
          </cell>
          <cell r="E353">
            <v>7101</v>
          </cell>
          <cell r="F353">
            <v>3055</v>
          </cell>
          <cell r="H353">
            <v>27.55</v>
          </cell>
          <cell r="I353">
            <v>0</v>
          </cell>
        </row>
        <row r="354">
          <cell r="C354">
            <v>1</v>
          </cell>
          <cell r="E354">
            <v>7101</v>
          </cell>
          <cell r="F354">
            <v>3090</v>
          </cell>
          <cell r="H354">
            <v>210</v>
          </cell>
          <cell r="I354">
            <v>0</v>
          </cell>
        </row>
        <row r="355">
          <cell r="C355">
            <v>1</v>
          </cell>
          <cell r="E355">
            <v>7101</v>
          </cell>
          <cell r="F355">
            <v>3101</v>
          </cell>
          <cell r="H355">
            <v>623</v>
          </cell>
          <cell r="I355">
            <v>0</v>
          </cell>
        </row>
        <row r="356">
          <cell r="C356">
            <v>1</v>
          </cell>
          <cell r="E356">
            <v>7101</v>
          </cell>
          <cell r="F356">
            <v>3101.01</v>
          </cell>
          <cell r="H356">
            <v>80000</v>
          </cell>
          <cell r="I356">
            <v>0</v>
          </cell>
        </row>
        <row r="357">
          <cell r="C357">
            <v>1</v>
          </cell>
          <cell r="E357">
            <v>7101</v>
          </cell>
          <cell r="F357">
            <v>3111</v>
          </cell>
          <cell r="H357">
            <v>27772.75</v>
          </cell>
          <cell r="I357">
            <v>0</v>
          </cell>
        </row>
        <row r="358">
          <cell r="C358">
            <v>1</v>
          </cell>
          <cell r="E358">
            <v>7101</v>
          </cell>
          <cell r="F358">
            <v>3120</v>
          </cell>
          <cell r="H358">
            <v>9679.85</v>
          </cell>
          <cell r="I358">
            <v>0</v>
          </cell>
        </row>
        <row r="359">
          <cell r="C359">
            <v>1</v>
          </cell>
          <cell r="E359">
            <v>7101</v>
          </cell>
          <cell r="F359">
            <v>3120.01</v>
          </cell>
          <cell r="H359">
            <v>33447.269999999997</v>
          </cell>
          <cell r="I359">
            <v>0</v>
          </cell>
        </row>
        <row r="360">
          <cell r="C360">
            <v>1</v>
          </cell>
          <cell r="E360">
            <v>7101</v>
          </cell>
          <cell r="F360">
            <v>3120.02</v>
          </cell>
          <cell r="H360">
            <v>3631.5</v>
          </cell>
          <cell r="I360">
            <v>0</v>
          </cell>
        </row>
        <row r="361">
          <cell r="C361">
            <v>1</v>
          </cell>
          <cell r="E361">
            <v>7101</v>
          </cell>
          <cell r="F361">
            <v>3120.03</v>
          </cell>
          <cell r="H361">
            <v>2313.15</v>
          </cell>
          <cell r="I361">
            <v>0</v>
          </cell>
        </row>
        <row r="362">
          <cell r="C362">
            <v>1</v>
          </cell>
          <cell r="E362">
            <v>7101</v>
          </cell>
          <cell r="F362">
            <v>3130</v>
          </cell>
          <cell r="H362">
            <v>10177.01</v>
          </cell>
          <cell r="I362">
            <v>0</v>
          </cell>
        </row>
        <row r="363">
          <cell r="C363">
            <v>1</v>
          </cell>
          <cell r="E363">
            <v>7101</v>
          </cell>
          <cell r="F363">
            <v>3132</v>
          </cell>
          <cell r="H363">
            <v>233.75</v>
          </cell>
          <cell r="I363">
            <v>0</v>
          </cell>
        </row>
        <row r="364">
          <cell r="C364">
            <v>1</v>
          </cell>
          <cell r="E364">
            <v>7101</v>
          </cell>
          <cell r="F364">
            <v>3132.01</v>
          </cell>
          <cell r="H364">
            <v>9934.2000000000007</v>
          </cell>
          <cell r="I364">
            <v>0</v>
          </cell>
        </row>
        <row r="365">
          <cell r="C365">
            <v>1</v>
          </cell>
          <cell r="E365">
            <v>7101</v>
          </cell>
          <cell r="F365">
            <v>3134</v>
          </cell>
          <cell r="H365">
            <v>2179.5500000000002</v>
          </cell>
          <cell r="I365">
            <v>0</v>
          </cell>
        </row>
        <row r="366">
          <cell r="C366">
            <v>1</v>
          </cell>
          <cell r="E366">
            <v>7101</v>
          </cell>
          <cell r="F366">
            <v>3143</v>
          </cell>
          <cell r="H366">
            <v>4640.3</v>
          </cell>
          <cell r="I366">
            <v>0</v>
          </cell>
        </row>
        <row r="367">
          <cell r="C367">
            <v>1</v>
          </cell>
          <cell r="E367">
            <v>7101</v>
          </cell>
          <cell r="F367">
            <v>3143.01</v>
          </cell>
          <cell r="H367">
            <v>1881</v>
          </cell>
          <cell r="I367">
            <v>0</v>
          </cell>
        </row>
        <row r="368">
          <cell r="C368">
            <v>1</v>
          </cell>
          <cell r="E368">
            <v>7101</v>
          </cell>
          <cell r="F368">
            <v>3151</v>
          </cell>
          <cell r="H368">
            <v>1725.1</v>
          </cell>
          <cell r="I368">
            <v>0</v>
          </cell>
        </row>
        <row r="369">
          <cell r="C369">
            <v>1</v>
          </cell>
          <cell r="E369">
            <v>7101</v>
          </cell>
          <cell r="F369">
            <v>3158</v>
          </cell>
          <cell r="H369">
            <v>4678</v>
          </cell>
          <cell r="I369">
            <v>0</v>
          </cell>
        </row>
        <row r="370">
          <cell r="C370">
            <v>1</v>
          </cell>
          <cell r="E370">
            <v>7101</v>
          </cell>
          <cell r="F370">
            <v>3170</v>
          </cell>
          <cell r="H370">
            <v>251.75</v>
          </cell>
          <cell r="I370">
            <v>0</v>
          </cell>
        </row>
        <row r="371">
          <cell r="C371">
            <v>1</v>
          </cell>
          <cell r="E371">
            <v>7101</v>
          </cell>
          <cell r="F371">
            <v>3181</v>
          </cell>
          <cell r="H371">
            <v>81.5</v>
          </cell>
          <cell r="I371">
            <v>0</v>
          </cell>
        </row>
        <row r="372">
          <cell r="C372">
            <v>1</v>
          </cell>
          <cell r="E372">
            <v>7101</v>
          </cell>
          <cell r="F372">
            <v>3192</v>
          </cell>
          <cell r="H372">
            <v>13796.5</v>
          </cell>
          <cell r="I372">
            <v>0</v>
          </cell>
        </row>
        <row r="373">
          <cell r="C373">
            <v>1</v>
          </cell>
          <cell r="E373">
            <v>7101</v>
          </cell>
          <cell r="F373">
            <v>3199</v>
          </cell>
          <cell r="H373">
            <v>3186.1</v>
          </cell>
          <cell r="I373">
            <v>0</v>
          </cell>
        </row>
        <row r="374">
          <cell r="C374">
            <v>1</v>
          </cell>
          <cell r="E374">
            <v>7101</v>
          </cell>
          <cell r="F374">
            <v>3300.31</v>
          </cell>
          <cell r="H374">
            <v>140772.75</v>
          </cell>
          <cell r="I374">
            <v>0</v>
          </cell>
        </row>
        <row r="375">
          <cell r="C375">
            <v>1</v>
          </cell>
          <cell r="E375">
            <v>7101</v>
          </cell>
          <cell r="F375">
            <v>3409.01</v>
          </cell>
          <cell r="H375">
            <v>3406</v>
          </cell>
          <cell r="I375">
            <v>0</v>
          </cell>
        </row>
        <row r="376">
          <cell r="C376">
            <v>1</v>
          </cell>
          <cell r="E376">
            <v>7101</v>
          </cell>
          <cell r="F376">
            <v>3612</v>
          </cell>
          <cell r="H376">
            <v>9000</v>
          </cell>
          <cell r="I376">
            <v>0</v>
          </cell>
        </row>
        <row r="377">
          <cell r="C377">
            <v>1</v>
          </cell>
          <cell r="E377">
            <v>7101</v>
          </cell>
          <cell r="F377">
            <v>3612.01</v>
          </cell>
          <cell r="H377">
            <v>30809.85</v>
          </cell>
          <cell r="I377">
            <v>0</v>
          </cell>
        </row>
        <row r="378">
          <cell r="C378">
            <v>1</v>
          </cell>
          <cell r="E378">
            <v>7101</v>
          </cell>
          <cell r="F378">
            <v>4240</v>
          </cell>
          <cell r="H378">
            <v>0</v>
          </cell>
          <cell r="I378">
            <v>185162.1</v>
          </cell>
        </row>
        <row r="379">
          <cell r="C379">
            <v>1</v>
          </cell>
          <cell r="E379">
            <v>7101</v>
          </cell>
          <cell r="F379">
            <v>4240.01</v>
          </cell>
          <cell r="H379">
            <v>0</v>
          </cell>
          <cell r="I379">
            <v>55828.6</v>
          </cell>
        </row>
        <row r="380">
          <cell r="C380">
            <v>1</v>
          </cell>
          <cell r="E380">
            <v>7101</v>
          </cell>
          <cell r="F380">
            <v>4240.0200000000004</v>
          </cell>
          <cell r="H380">
            <v>0</v>
          </cell>
          <cell r="I380">
            <v>61719.3</v>
          </cell>
        </row>
        <row r="381">
          <cell r="C381">
            <v>1</v>
          </cell>
          <cell r="E381">
            <v>7101</v>
          </cell>
          <cell r="F381">
            <v>4240.03</v>
          </cell>
          <cell r="H381">
            <v>0</v>
          </cell>
          <cell r="I381">
            <v>20000</v>
          </cell>
        </row>
        <row r="382">
          <cell r="C382">
            <v>1</v>
          </cell>
          <cell r="E382">
            <v>7101</v>
          </cell>
          <cell r="F382">
            <v>4240.04</v>
          </cell>
          <cell r="H382">
            <v>0</v>
          </cell>
          <cell r="I382">
            <v>20000</v>
          </cell>
        </row>
        <row r="383">
          <cell r="C383">
            <v>1</v>
          </cell>
          <cell r="E383">
            <v>7101</v>
          </cell>
          <cell r="F383">
            <v>4240.05</v>
          </cell>
          <cell r="H383">
            <v>0</v>
          </cell>
          <cell r="I383">
            <v>20000</v>
          </cell>
        </row>
        <row r="384">
          <cell r="C384">
            <v>1</v>
          </cell>
          <cell r="E384">
            <v>7101</v>
          </cell>
          <cell r="F384">
            <v>4240.0600000000004</v>
          </cell>
          <cell r="H384">
            <v>0</v>
          </cell>
          <cell r="I384">
            <v>4478.95</v>
          </cell>
        </row>
        <row r="385">
          <cell r="C385">
            <v>1</v>
          </cell>
          <cell r="E385">
            <v>7101</v>
          </cell>
          <cell r="F385">
            <v>4240.08</v>
          </cell>
          <cell r="H385">
            <v>0</v>
          </cell>
          <cell r="I385">
            <v>4373.25</v>
          </cell>
        </row>
        <row r="386">
          <cell r="C386">
            <v>1</v>
          </cell>
          <cell r="E386">
            <v>7101</v>
          </cell>
          <cell r="F386">
            <v>4260</v>
          </cell>
          <cell r="H386">
            <v>0</v>
          </cell>
          <cell r="I386">
            <v>163.30000000000001</v>
          </cell>
        </row>
        <row r="387">
          <cell r="C387">
            <v>1</v>
          </cell>
          <cell r="E387">
            <v>7101</v>
          </cell>
          <cell r="F387">
            <v>4612</v>
          </cell>
          <cell r="H387">
            <v>0</v>
          </cell>
          <cell r="I387">
            <v>42400</v>
          </cell>
        </row>
        <row r="388">
          <cell r="C388">
            <v>1</v>
          </cell>
          <cell r="E388">
            <v>7101</v>
          </cell>
          <cell r="F388">
            <v>4612.03</v>
          </cell>
          <cell r="H388">
            <v>0</v>
          </cell>
          <cell r="I388">
            <v>7600</v>
          </cell>
        </row>
        <row r="389">
          <cell r="C389">
            <v>1</v>
          </cell>
          <cell r="E389">
            <v>7101</v>
          </cell>
          <cell r="F389">
            <v>4612.04</v>
          </cell>
          <cell r="H389">
            <v>0</v>
          </cell>
          <cell r="I389">
            <v>7600</v>
          </cell>
        </row>
        <row r="390">
          <cell r="C390">
            <v>1</v>
          </cell>
          <cell r="E390">
            <v>7101</v>
          </cell>
          <cell r="F390">
            <v>4612.05</v>
          </cell>
          <cell r="H390">
            <v>0</v>
          </cell>
          <cell r="I390">
            <v>7600</v>
          </cell>
        </row>
        <row r="391">
          <cell r="C391">
            <v>1</v>
          </cell>
          <cell r="E391">
            <v>7101</v>
          </cell>
          <cell r="F391">
            <v>4631</v>
          </cell>
          <cell r="H391">
            <v>0</v>
          </cell>
          <cell r="I391">
            <v>10800</v>
          </cell>
        </row>
        <row r="392">
          <cell r="C392">
            <v>1</v>
          </cell>
          <cell r="E392">
            <v>7101</v>
          </cell>
          <cell r="F392">
            <v>4660.71</v>
          </cell>
          <cell r="H392">
            <v>0</v>
          </cell>
          <cell r="I392">
            <v>79382</v>
          </cell>
        </row>
        <row r="393">
          <cell r="C393">
            <v>1</v>
          </cell>
          <cell r="E393">
            <v>7101</v>
          </cell>
          <cell r="F393">
            <v>9010</v>
          </cell>
          <cell r="H393">
            <v>129561.87</v>
          </cell>
          <cell r="I393">
            <v>0</v>
          </cell>
        </row>
        <row r="394">
          <cell r="C394">
            <v>1</v>
          </cell>
          <cell r="E394">
            <v>7201</v>
          </cell>
          <cell r="F394">
            <v>3111</v>
          </cell>
          <cell r="H394">
            <v>855</v>
          </cell>
          <cell r="I394">
            <v>0</v>
          </cell>
        </row>
        <row r="395">
          <cell r="C395">
            <v>1</v>
          </cell>
          <cell r="E395">
            <v>7201</v>
          </cell>
          <cell r="F395">
            <v>3120</v>
          </cell>
          <cell r="H395">
            <v>1202.0999999999999</v>
          </cell>
          <cell r="I395">
            <v>0</v>
          </cell>
        </row>
        <row r="396">
          <cell r="C396">
            <v>1</v>
          </cell>
          <cell r="E396">
            <v>7201</v>
          </cell>
          <cell r="F396">
            <v>3130</v>
          </cell>
          <cell r="H396">
            <v>609.29999999999995</v>
          </cell>
          <cell r="I396">
            <v>0</v>
          </cell>
        </row>
        <row r="397">
          <cell r="C397">
            <v>1</v>
          </cell>
          <cell r="E397">
            <v>7201</v>
          </cell>
          <cell r="F397">
            <v>3132</v>
          </cell>
          <cell r="H397">
            <v>1470.7</v>
          </cell>
          <cell r="I397">
            <v>0</v>
          </cell>
        </row>
        <row r="398">
          <cell r="C398">
            <v>1</v>
          </cell>
          <cell r="E398">
            <v>7201</v>
          </cell>
          <cell r="F398">
            <v>3143</v>
          </cell>
          <cell r="H398">
            <v>44429.15</v>
          </cell>
          <cell r="I398">
            <v>0</v>
          </cell>
        </row>
        <row r="399">
          <cell r="C399">
            <v>1</v>
          </cell>
          <cell r="E399">
            <v>7201</v>
          </cell>
          <cell r="F399">
            <v>3181</v>
          </cell>
          <cell r="H399">
            <v>92.6</v>
          </cell>
          <cell r="I399">
            <v>0</v>
          </cell>
        </row>
        <row r="400">
          <cell r="C400">
            <v>1</v>
          </cell>
          <cell r="E400">
            <v>7201</v>
          </cell>
          <cell r="F400">
            <v>3300.31</v>
          </cell>
          <cell r="H400">
            <v>32774.449999999997</v>
          </cell>
          <cell r="I400">
            <v>0</v>
          </cell>
        </row>
        <row r="401">
          <cell r="C401">
            <v>1</v>
          </cell>
          <cell r="E401">
            <v>7201</v>
          </cell>
          <cell r="F401">
            <v>3612</v>
          </cell>
          <cell r="H401">
            <v>8400</v>
          </cell>
          <cell r="I401">
            <v>0</v>
          </cell>
        </row>
        <row r="402">
          <cell r="C402">
            <v>1</v>
          </cell>
          <cell r="E402">
            <v>7201</v>
          </cell>
          <cell r="F402">
            <v>3612.01</v>
          </cell>
          <cell r="H402">
            <v>14081.25</v>
          </cell>
          <cell r="I402">
            <v>0</v>
          </cell>
        </row>
        <row r="403">
          <cell r="C403">
            <v>1</v>
          </cell>
          <cell r="E403">
            <v>7201</v>
          </cell>
          <cell r="F403">
            <v>3612.02</v>
          </cell>
          <cell r="H403">
            <v>145551.15</v>
          </cell>
          <cell r="I403">
            <v>0</v>
          </cell>
        </row>
        <row r="404">
          <cell r="C404">
            <v>1</v>
          </cell>
          <cell r="E404">
            <v>7201</v>
          </cell>
          <cell r="F404">
            <v>3660.21</v>
          </cell>
          <cell r="H404">
            <v>145560.1</v>
          </cell>
          <cell r="I404">
            <v>0</v>
          </cell>
        </row>
        <row r="405">
          <cell r="C405">
            <v>1</v>
          </cell>
          <cell r="E405">
            <v>7201</v>
          </cell>
          <cell r="F405">
            <v>4240</v>
          </cell>
          <cell r="H405">
            <v>0</v>
          </cell>
          <cell r="I405">
            <v>174181.4</v>
          </cell>
        </row>
        <row r="406">
          <cell r="C406">
            <v>1</v>
          </cell>
          <cell r="E406">
            <v>7201</v>
          </cell>
          <cell r="F406">
            <v>4240.01</v>
          </cell>
          <cell r="H406">
            <v>0</v>
          </cell>
          <cell r="I406">
            <v>74438</v>
          </cell>
        </row>
        <row r="407">
          <cell r="C407">
            <v>1</v>
          </cell>
          <cell r="E407">
            <v>7201</v>
          </cell>
          <cell r="F407">
            <v>4240.0200000000004</v>
          </cell>
          <cell r="H407">
            <v>0</v>
          </cell>
          <cell r="I407">
            <v>12531.95</v>
          </cell>
        </row>
        <row r="408">
          <cell r="C408">
            <v>1</v>
          </cell>
          <cell r="E408">
            <v>7201</v>
          </cell>
          <cell r="F408">
            <v>4260</v>
          </cell>
          <cell r="H408">
            <v>0</v>
          </cell>
          <cell r="I408">
            <v>3133.6</v>
          </cell>
        </row>
        <row r="409">
          <cell r="C409">
            <v>1</v>
          </cell>
          <cell r="E409">
            <v>7201</v>
          </cell>
          <cell r="F409">
            <v>4409.01</v>
          </cell>
          <cell r="H409">
            <v>0</v>
          </cell>
          <cell r="I409">
            <v>5890</v>
          </cell>
        </row>
        <row r="410">
          <cell r="C410">
            <v>1</v>
          </cell>
          <cell r="E410">
            <v>7201</v>
          </cell>
          <cell r="F410">
            <v>4660.71</v>
          </cell>
          <cell r="H410">
            <v>0</v>
          </cell>
          <cell r="I410">
            <v>166786.20000000001</v>
          </cell>
        </row>
        <row r="411">
          <cell r="C411">
            <v>1</v>
          </cell>
          <cell r="E411">
            <v>7201</v>
          </cell>
          <cell r="F411">
            <v>9010</v>
          </cell>
          <cell r="H411">
            <v>41935.35</v>
          </cell>
          <cell r="I411">
            <v>0</v>
          </cell>
        </row>
        <row r="412">
          <cell r="C412">
            <v>1</v>
          </cell>
          <cell r="E412">
            <v>7300</v>
          </cell>
          <cell r="F412">
            <v>3631</v>
          </cell>
          <cell r="H412">
            <v>1795.1</v>
          </cell>
          <cell r="I412">
            <v>0</v>
          </cell>
        </row>
        <row r="413">
          <cell r="C413">
            <v>1</v>
          </cell>
          <cell r="E413">
            <v>7300</v>
          </cell>
          <cell r="F413">
            <v>4260</v>
          </cell>
          <cell r="H413">
            <v>0</v>
          </cell>
          <cell r="I413">
            <v>321.55</v>
          </cell>
        </row>
        <row r="414">
          <cell r="C414">
            <v>1</v>
          </cell>
          <cell r="E414">
            <v>7301</v>
          </cell>
          <cell r="F414">
            <v>3000</v>
          </cell>
          <cell r="H414">
            <v>225</v>
          </cell>
          <cell r="I414">
            <v>0</v>
          </cell>
        </row>
        <row r="415">
          <cell r="C415">
            <v>1</v>
          </cell>
          <cell r="E415">
            <v>7301</v>
          </cell>
          <cell r="F415">
            <v>3010</v>
          </cell>
          <cell r="H415">
            <v>1995</v>
          </cell>
          <cell r="I415">
            <v>0</v>
          </cell>
        </row>
        <row r="416">
          <cell r="C416">
            <v>1</v>
          </cell>
          <cell r="E416">
            <v>7301</v>
          </cell>
          <cell r="F416">
            <v>3050</v>
          </cell>
          <cell r="H416">
            <v>204.5</v>
          </cell>
          <cell r="I416">
            <v>0</v>
          </cell>
        </row>
        <row r="417">
          <cell r="C417">
            <v>1</v>
          </cell>
          <cell r="E417">
            <v>7301</v>
          </cell>
          <cell r="F417">
            <v>3053</v>
          </cell>
          <cell r="H417">
            <v>33.9</v>
          </cell>
          <cell r="I417">
            <v>0</v>
          </cell>
        </row>
        <row r="418">
          <cell r="C418">
            <v>1</v>
          </cell>
          <cell r="E418">
            <v>7301</v>
          </cell>
          <cell r="F418">
            <v>3054</v>
          </cell>
          <cell r="H418">
            <v>45.55</v>
          </cell>
          <cell r="I418">
            <v>0</v>
          </cell>
        </row>
        <row r="419">
          <cell r="C419">
            <v>1</v>
          </cell>
          <cell r="E419">
            <v>7301</v>
          </cell>
          <cell r="F419">
            <v>3102</v>
          </cell>
          <cell r="H419">
            <v>899.05</v>
          </cell>
          <cell r="I419">
            <v>0</v>
          </cell>
        </row>
        <row r="420">
          <cell r="C420">
            <v>1</v>
          </cell>
          <cell r="E420">
            <v>7301</v>
          </cell>
          <cell r="F420">
            <v>3130</v>
          </cell>
          <cell r="H420">
            <v>23245.5</v>
          </cell>
          <cell r="I420">
            <v>0</v>
          </cell>
        </row>
        <row r="421">
          <cell r="C421">
            <v>1</v>
          </cell>
          <cell r="E421">
            <v>7301</v>
          </cell>
          <cell r="F421">
            <v>3130.01</v>
          </cell>
          <cell r="H421">
            <v>21994.5</v>
          </cell>
          <cell r="I421">
            <v>0</v>
          </cell>
        </row>
        <row r="422">
          <cell r="C422">
            <v>1</v>
          </cell>
          <cell r="E422">
            <v>7301</v>
          </cell>
          <cell r="F422">
            <v>3130.02</v>
          </cell>
          <cell r="H422">
            <v>21377.7</v>
          </cell>
          <cell r="I422">
            <v>0</v>
          </cell>
        </row>
        <row r="423">
          <cell r="C423">
            <v>1</v>
          </cell>
          <cell r="E423">
            <v>7301</v>
          </cell>
          <cell r="F423">
            <v>3130.03</v>
          </cell>
          <cell r="H423">
            <v>26204.5</v>
          </cell>
          <cell r="I423">
            <v>0</v>
          </cell>
        </row>
        <row r="424">
          <cell r="C424">
            <v>1</v>
          </cell>
          <cell r="E424">
            <v>7301</v>
          </cell>
          <cell r="F424">
            <v>3130.04</v>
          </cell>
          <cell r="H424">
            <v>4024.8</v>
          </cell>
          <cell r="I424">
            <v>0</v>
          </cell>
        </row>
        <row r="425">
          <cell r="C425">
            <v>1</v>
          </cell>
          <cell r="E425">
            <v>7301</v>
          </cell>
          <cell r="F425">
            <v>3130.05</v>
          </cell>
          <cell r="H425">
            <v>2132.8000000000002</v>
          </cell>
          <cell r="I425">
            <v>0</v>
          </cell>
        </row>
        <row r="426">
          <cell r="C426">
            <v>1</v>
          </cell>
          <cell r="E426">
            <v>7301</v>
          </cell>
          <cell r="F426">
            <v>3130.06</v>
          </cell>
          <cell r="H426">
            <v>856.65</v>
          </cell>
          <cell r="I426">
            <v>0</v>
          </cell>
        </row>
        <row r="427">
          <cell r="C427">
            <v>1</v>
          </cell>
          <cell r="E427">
            <v>7301</v>
          </cell>
          <cell r="F427">
            <v>3130.07</v>
          </cell>
          <cell r="H427">
            <v>1287.7</v>
          </cell>
          <cell r="I427">
            <v>0</v>
          </cell>
        </row>
        <row r="428">
          <cell r="C428">
            <v>1</v>
          </cell>
          <cell r="E428">
            <v>7301</v>
          </cell>
          <cell r="F428">
            <v>3130.08</v>
          </cell>
          <cell r="H428">
            <v>4148.8599999999997</v>
          </cell>
          <cell r="I428">
            <v>0</v>
          </cell>
        </row>
        <row r="429">
          <cell r="C429">
            <v>1</v>
          </cell>
          <cell r="E429">
            <v>7301</v>
          </cell>
          <cell r="F429">
            <v>3130.09</v>
          </cell>
          <cell r="H429">
            <v>5416.2</v>
          </cell>
          <cell r="I429">
            <v>0</v>
          </cell>
        </row>
        <row r="430">
          <cell r="C430">
            <v>1</v>
          </cell>
          <cell r="E430">
            <v>7301</v>
          </cell>
          <cell r="F430">
            <v>3130.1</v>
          </cell>
          <cell r="H430">
            <v>534</v>
          </cell>
          <cell r="I430">
            <v>0</v>
          </cell>
        </row>
        <row r="431">
          <cell r="C431">
            <v>1</v>
          </cell>
          <cell r="E431">
            <v>7301</v>
          </cell>
          <cell r="F431">
            <v>3132</v>
          </cell>
          <cell r="H431">
            <v>9629.4500000000007</v>
          </cell>
          <cell r="I431">
            <v>0</v>
          </cell>
        </row>
        <row r="432">
          <cell r="C432">
            <v>1</v>
          </cell>
          <cell r="E432">
            <v>7301</v>
          </cell>
          <cell r="F432">
            <v>3161</v>
          </cell>
          <cell r="H432">
            <v>3285</v>
          </cell>
          <cell r="I432">
            <v>0</v>
          </cell>
        </row>
        <row r="433">
          <cell r="C433">
            <v>1</v>
          </cell>
          <cell r="E433">
            <v>7301</v>
          </cell>
          <cell r="F433">
            <v>3181</v>
          </cell>
          <cell r="H433">
            <v>112.5</v>
          </cell>
          <cell r="I433">
            <v>0</v>
          </cell>
        </row>
        <row r="434">
          <cell r="C434">
            <v>1</v>
          </cell>
          <cell r="E434">
            <v>7301</v>
          </cell>
          <cell r="F434">
            <v>3612</v>
          </cell>
          <cell r="H434">
            <v>5000</v>
          </cell>
          <cell r="I434">
            <v>0</v>
          </cell>
        </row>
        <row r="435">
          <cell r="C435">
            <v>1</v>
          </cell>
          <cell r="E435">
            <v>7301</v>
          </cell>
          <cell r="F435">
            <v>3612.01</v>
          </cell>
          <cell r="H435">
            <v>19258.099999999999</v>
          </cell>
          <cell r="I435">
            <v>0</v>
          </cell>
        </row>
        <row r="436">
          <cell r="C436">
            <v>1</v>
          </cell>
          <cell r="E436">
            <v>7301</v>
          </cell>
          <cell r="F436">
            <v>4240</v>
          </cell>
          <cell r="H436">
            <v>0</v>
          </cell>
          <cell r="I436">
            <v>4393.6000000000004</v>
          </cell>
        </row>
        <row r="437">
          <cell r="C437">
            <v>1</v>
          </cell>
          <cell r="E437">
            <v>7301</v>
          </cell>
          <cell r="F437">
            <v>4240.01</v>
          </cell>
          <cell r="H437">
            <v>0</v>
          </cell>
          <cell r="I437">
            <v>55755.05</v>
          </cell>
        </row>
        <row r="438">
          <cell r="C438">
            <v>1</v>
          </cell>
          <cell r="E438">
            <v>7301</v>
          </cell>
          <cell r="F438">
            <v>4240.0200000000004</v>
          </cell>
          <cell r="H438">
            <v>0</v>
          </cell>
          <cell r="I438">
            <v>8724.5499999999993</v>
          </cell>
        </row>
        <row r="439">
          <cell r="C439">
            <v>1</v>
          </cell>
          <cell r="E439">
            <v>7301</v>
          </cell>
          <cell r="F439">
            <v>4240.03</v>
          </cell>
          <cell r="H439">
            <v>0</v>
          </cell>
          <cell r="I439">
            <v>5346.55</v>
          </cell>
        </row>
        <row r="440">
          <cell r="C440">
            <v>1</v>
          </cell>
          <cell r="E440">
            <v>7301</v>
          </cell>
          <cell r="F440">
            <v>4240.05</v>
          </cell>
          <cell r="H440">
            <v>0</v>
          </cell>
          <cell r="I440">
            <v>8850.4500000000007</v>
          </cell>
        </row>
        <row r="441">
          <cell r="C441">
            <v>1</v>
          </cell>
          <cell r="E441">
            <v>7301</v>
          </cell>
          <cell r="F441">
            <v>4240.0600000000004</v>
          </cell>
          <cell r="H441">
            <v>0</v>
          </cell>
          <cell r="I441">
            <v>20386.75</v>
          </cell>
        </row>
        <row r="442">
          <cell r="C442">
            <v>1</v>
          </cell>
          <cell r="E442">
            <v>7301</v>
          </cell>
          <cell r="F442">
            <v>4240.07</v>
          </cell>
          <cell r="H442">
            <v>0</v>
          </cell>
          <cell r="I442">
            <v>17993.25</v>
          </cell>
        </row>
        <row r="443">
          <cell r="C443">
            <v>1</v>
          </cell>
          <cell r="E443">
            <v>7301</v>
          </cell>
          <cell r="F443">
            <v>4240.08</v>
          </cell>
          <cell r="H443">
            <v>0</v>
          </cell>
          <cell r="I443">
            <v>3565.55</v>
          </cell>
        </row>
        <row r="444">
          <cell r="C444">
            <v>1</v>
          </cell>
          <cell r="E444">
            <v>7301</v>
          </cell>
          <cell r="F444">
            <v>4240.09</v>
          </cell>
          <cell r="H444">
            <v>0</v>
          </cell>
          <cell r="I444">
            <v>5385.35</v>
          </cell>
        </row>
        <row r="445">
          <cell r="C445">
            <v>1</v>
          </cell>
          <cell r="E445">
            <v>7301</v>
          </cell>
          <cell r="F445">
            <v>4240.1000000000004</v>
          </cell>
          <cell r="H445">
            <v>0</v>
          </cell>
          <cell r="I445">
            <v>1365.1</v>
          </cell>
        </row>
        <row r="446">
          <cell r="C446">
            <v>1</v>
          </cell>
          <cell r="E446">
            <v>7301</v>
          </cell>
          <cell r="F446">
            <v>4240.1099999999997</v>
          </cell>
          <cell r="H446">
            <v>0</v>
          </cell>
          <cell r="I446">
            <v>297.10000000000002</v>
          </cell>
        </row>
        <row r="447">
          <cell r="C447">
            <v>1</v>
          </cell>
          <cell r="E447">
            <v>7301</v>
          </cell>
          <cell r="F447">
            <v>4240.12</v>
          </cell>
          <cell r="H447">
            <v>0</v>
          </cell>
          <cell r="I447">
            <v>8809.5</v>
          </cell>
        </row>
        <row r="448">
          <cell r="C448">
            <v>1</v>
          </cell>
          <cell r="E448">
            <v>7301</v>
          </cell>
          <cell r="F448">
            <v>4240.13</v>
          </cell>
          <cell r="H448">
            <v>0</v>
          </cell>
          <cell r="I448">
            <v>35033.949999999997</v>
          </cell>
        </row>
        <row r="449">
          <cell r="C449">
            <v>1</v>
          </cell>
          <cell r="E449">
            <v>7301</v>
          </cell>
          <cell r="F449">
            <v>4240.1400000000003</v>
          </cell>
          <cell r="H449">
            <v>0</v>
          </cell>
          <cell r="I449">
            <v>3071.85</v>
          </cell>
        </row>
        <row r="450">
          <cell r="C450">
            <v>1</v>
          </cell>
          <cell r="E450">
            <v>7301</v>
          </cell>
          <cell r="F450">
            <v>4240.1499999999996</v>
          </cell>
          <cell r="H450">
            <v>0</v>
          </cell>
          <cell r="I450">
            <v>1675.7</v>
          </cell>
        </row>
        <row r="451">
          <cell r="C451">
            <v>1</v>
          </cell>
          <cell r="E451">
            <v>7301</v>
          </cell>
          <cell r="F451">
            <v>4260</v>
          </cell>
          <cell r="H451">
            <v>0</v>
          </cell>
          <cell r="I451">
            <v>3550.15</v>
          </cell>
        </row>
        <row r="452">
          <cell r="C452">
            <v>1</v>
          </cell>
          <cell r="E452">
            <v>7301</v>
          </cell>
          <cell r="F452">
            <v>4409.01</v>
          </cell>
          <cell r="H452">
            <v>0</v>
          </cell>
          <cell r="I452">
            <v>1130</v>
          </cell>
        </row>
        <row r="453">
          <cell r="C453">
            <v>1</v>
          </cell>
          <cell r="E453">
            <v>7301</v>
          </cell>
          <cell r="F453">
            <v>9010</v>
          </cell>
          <cell r="H453">
            <v>33423.19</v>
          </cell>
          <cell r="I453">
            <v>0</v>
          </cell>
        </row>
        <row r="454">
          <cell r="C454">
            <v>1</v>
          </cell>
          <cell r="E454">
            <v>7410</v>
          </cell>
          <cell r="F454">
            <v>3300.2</v>
          </cell>
          <cell r="H454">
            <v>2163.9</v>
          </cell>
          <cell r="I454">
            <v>0</v>
          </cell>
        </row>
        <row r="455">
          <cell r="C455">
            <v>1</v>
          </cell>
          <cell r="E455">
            <v>7410</v>
          </cell>
          <cell r="F455">
            <v>3631</v>
          </cell>
          <cell r="H455">
            <v>2220</v>
          </cell>
          <cell r="I455">
            <v>0</v>
          </cell>
        </row>
        <row r="456">
          <cell r="C456">
            <v>1</v>
          </cell>
          <cell r="E456">
            <v>7410</v>
          </cell>
          <cell r="F456">
            <v>3910</v>
          </cell>
          <cell r="H456">
            <v>1248.8</v>
          </cell>
          <cell r="I456">
            <v>0</v>
          </cell>
        </row>
        <row r="457">
          <cell r="C457">
            <v>1</v>
          </cell>
          <cell r="E457">
            <v>7410</v>
          </cell>
          <cell r="F457">
            <v>4611</v>
          </cell>
          <cell r="H457">
            <v>0</v>
          </cell>
          <cell r="I457">
            <v>3700</v>
          </cell>
        </row>
        <row r="458">
          <cell r="C458">
            <v>1</v>
          </cell>
          <cell r="E458">
            <v>7500</v>
          </cell>
          <cell r="F458">
            <v>3636</v>
          </cell>
          <cell r="H458">
            <v>500</v>
          </cell>
          <cell r="I458">
            <v>0</v>
          </cell>
        </row>
        <row r="459">
          <cell r="C459">
            <v>1</v>
          </cell>
          <cell r="E459">
            <v>7710</v>
          </cell>
          <cell r="F459">
            <v>3010</v>
          </cell>
          <cell r="H459">
            <v>350</v>
          </cell>
          <cell r="I459">
            <v>0</v>
          </cell>
        </row>
        <row r="460">
          <cell r="C460">
            <v>1</v>
          </cell>
          <cell r="E460">
            <v>7710</v>
          </cell>
          <cell r="F460">
            <v>3050</v>
          </cell>
          <cell r="H460">
            <v>22.95</v>
          </cell>
          <cell r="I460">
            <v>0</v>
          </cell>
        </row>
        <row r="461">
          <cell r="C461">
            <v>1</v>
          </cell>
          <cell r="E461">
            <v>7710</v>
          </cell>
          <cell r="F461">
            <v>3053</v>
          </cell>
          <cell r="H461">
            <v>7.25</v>
          </cell>
          <cell r="I461">
            <v>0</v>
          </cell>
        </row>
        <row r="462">
          <cell r="C462">
            <v>1</v>
          </cell>
          <cell r="E462">
            <v>7710</v>
          </cell>
          <cell r="F462">
            <v>3054</v>
          </cell>
          <cell r="H462">
            <v>5</v>
          </cell>
          <cell r="I462">
            <v>0</v>
          </cell>
        </row>
        <row r="463">
          <cell r="C463">
            <v>1</v>
          </cell>
          <cell r="E463">
            <v>7710</v>
          </cell>
          <cell r="F463">
            <v>3055</v>
          </cell>
          <cell r="H463">
            <v>4.6500000000000004</v>
          </cell>
          <cell r="I463">
            <v>0</v>
          </cell>
        </row>
        <row r="464">
          <cell r="C464">
            <v>1</v>
          </cell>
          <cell r="E464">
            <v>7710</v>
          </cell>
          <cell r="F464">
            <v>3101</v>
          </cell>
          <cell r="H464">
            <v>182.5</v>
          </cell>
          <cell r="I464">
            <v>0</v>
          </cell>
        </row>
        <row r="465">
          <cell r="C465">
            <v>1</v>
          </cell>
          <cell r="E465">
            <v>7710</v>
          </cell>
          <cell r="F465">
            <v>3120</v>
          </cell>
          <cell r="H465">
            <v>554.9</v>
          </cell>
          <cell r="I465">
            <v>0</v>
          </cell>
        </row>
        <row r="466">
          <cell r="C466">
            <v>1</v>
          </cell>
          <cell r="E466">
            <v>7710</v>
          </cell>
          <cell r="F466">
            <v>3130</v>
          </cell>
          <cell r="H466">
            <v>1103.95</v>
          </cell>
          <cell r="I466">
            <v>0</v>
          </cell>
        </row>
        <row r="467">
          <cell r="C467">
            <v>1</v>
          </cell>
          <cell r="E467">
            <v>7710</v>
          </cell>
          <cell r="F467">
            <v>3134</v>
          </cell>
          <cell r="H467">
            <v>19.399999999999999</v>
          </cell>
          <cell r="I467">
            <v>0</v>
          </cell>
        </row>
        <row r="468">
          <cell r="C468">
            <v>1</v>
          </cell>
          <cell r="E468">
            <v>7710</v>
          </cell>
          <cell r="F468">
            <v>3140</v>
          </cell>
          <cell r="H468">
            <v>286.7</v>
          </cell>
          <cell r="I468">
            <v>0</v>
          </cell>
        </row>
        <row r="469">
          <cell r="C469">
            <v>1</v>
          </cell>
          <cell r="E469">
            <v>7710</v>
          </cell>
          <cell r="F469">
            <v>3300.3</v>
          </cell>
          <cell r="H469">
            <v>11554.35</v>
          </cell>
          <cell r="I469">
            <v>0</v>
          </cell>
        </row>
        <row r="470">
          <cell r="C470">
            <v>1</v>
          </cell>
          <cell r="E470">
            <v>7710</v>
          </cell>
          <cell r="F470">
            <v>3910</v>
          </cell>
          <cell r="H470">
            <v>12627.35</v>
          </cell>
          <cell r="I470">
            <v>0</v>
          </cell>
        </row>
        <row r="471">
          <cell r="C471">
            <v>1</v>
          </cell>
          <cell r="E471">
            <v>7710</v>
          </cell>
          <cell r="F471">
            <v>4240</v>
          </cell>
          <cell r="H471">
            <v>0</v>
          </cell>
          <cell r="I471">
            <v>500</v>
          </cell>
        </row>
        <row r="472">
          <cell r="C472">
            <v>1</v>
          </cell>
          <cell r="E472">
            <v>7710</v>
          </cell>
          <cell r="F472">
            <v>4260</v>
          </cell>
          <cell r="H472">
            <v>0</v>
          </cell>
          <cell r="I472">
            <v>1103.95</v>
          </cell>
        </row>
        <row r="473">
          <cell r="C473">
            <v>1</v>
          </cell>
          <cell r="E473">
            <v>7790</v>
          </cell>
          <cell r="F473">
            <v>3636</v>
          </cell>
          <cell r="H473">
            <v>625.6</v>
          </cell>
          <cell r="I473">
            <v>0</v>
          </cell>
        </row>
        <row r="474">
          <cell r="C474">
            <v>1</v>
          </cell>
          <cell r="E474">
            <v>7790</v>
          </cell>
          <cell r="F474">
            <v>3910</v>
          </cell>
          <cell r="H474">
            <v>5952.4</v>
          </cell>
          <cell r="I474">
            <v>0</v>
          </cell>
        </row>
        <row r="475">
          <cell r="C475">
            <v>1</v>
          </cell>
          <cell r="E475">
            <v>7900</v>
          </cell>
          <cell r="F475">
            <v>3632</v>
          </cell>
          <cell r="H475">
            <v>2346</v>
          </cell>
          <cell r="I475">
            <v>0</v>
          </cell>
        </row>
        <row r="476">
          <cell r="C476">
            <v>1</v>
          </cell>
          <cell r="E476">
            <v>8120</v>
          </cell>
          <cell r="F476">
            <v>3101</v>
          </cell>
          <cell r="H476">
            <v>1034.7</v>
          </cell>
          <cell r="I476">
            <v>0</v>
          </cell>
        </row>
        <row r="477">
          <cell r="C477">
            <v>1</v>
          </cell>
          <cell r="E477">
            <v>8120</v>
          </cell>
          <cell r="F477">
            <v>3130</v>
          </cell>
          <cell r="H477">
            <v>2020</v>
          </cell>
          <cell r="I477">
            <v>0</v>
          </cell>
        </row>
        <row r="478">
          <cell r="C478">
            <v>1</v>
          </cell>
          <cell r="E478">
            <v>8120</v>
          </cell>
          <cell r="F478">
            <v>3141</v>
          </cell>
          <cell r="H478">
            <v>7657.35</v>
          </cell>
          <cell r="I478">
            <v>0</v>
          </cell>
        </row>
        <row r="479">
          <cell r="C479">
            <v>1</v>
          </cell>
          <cell r="E479">
            <v>8120</v>
          </cell>
          <cell r="F479">
            <v>3143</v>
          </cell>
          <cell r="H479">
            <v>10841.95</v>
          </cell>
          <cell r="I479">
            <v>0</v>
          </cell>
        </row>
        <row r="480">
          <cell r="C480">
            <v>1</v>
          </cell>
          <cell r="E480">
            <v>8120</v>
          </cell>
          <cell r="F480">
            <v>3161</v>
          </cell>
          <cell r="H480">
            <v>3809.7</v>
          </cell>
          <cell r="I480">
            <v>0</v>
          </cell>
        </row>
        <row r="481">
          <cell r="C481">
            <v>1</v>
          </cell>
          <cell r="E481">
            <v>8120</v>
          </cell>
          <cell r="F481">
            <v>3190</v>
          </cell>
          <cell r="H481">
            <v>4980</v>
          </cell>
          <cell r="I481">
            <v>0</v>
          </cell>
        </row>
        <row r="482">
          <cell r="C482">
            <v>1</v>
          </cell>
          <cell r="E482">
            <v>8120</v>
          </cell>
          <cell r="F482">
            <v>3300.3</v>
          </cell>
          <cell r="H482">
            <v>2005.85</v>
          </cell>
          <cell r="I482">
            <v>0</v>
          </cell>
        </row>
        <row r="483">
          <cell r="C483">
            <v>1</v>
          </cell>
          <cell r="E483">
            <v>8120</v>
          </cell>
          <cell r="F483">
            <v>3910</v>
          </cell>
          <cell r="H483">
            <v>9664.2000000000007</v>
          </cell>
          <cell r="I483">
            <v>0</v>
          </cell>
        </row>
        <row r="484">
          <cell r="C484">
            <v>1</v>
          </cell>
          <cell r="E484">
            <v>8120</v>
          </cell>
          <cell r="F484">
            <v>4260</v>
          </cell>
          <cell r="H484">
            <v>0</v>
          </cell>
          <cell r="I484">
            <v>239.4</v>
          </cell>
        </row>
        <row r="485">
          <cell r="C485">
            <v>1</v>
          </cell>
          <cell r="E485">
            <v>8140</v>
          </cell>
          <cell r="F485">
            <v>3637</v>
          </cell>
          <cell r="H485">
            <v>1700</v>
          </cell>
          <cell r="I485">
            <v>0</v>
          </cell>
        </row>
        <row r="486">
          <cell r="C486">
            <v>1</v>
          </cell>
          <cell r="E486">
            <v>8140</v>
          </cell>
          <cell r="F486">
            <v>4260</v>
          </cell>
          <cell r="H486">
            <v>0</v>
          </cell>
          <cell r="I486">
            <v>76</v>
          </cell>
        </row>
        <row r="487">
          <cell r="C487">
            <v>1</v>
          </cell>
          <cell r="E487">
            <v>8200</v>
          </cell>
          <cell r="F487">
            <v>3632</v>
          </cell>
          <cell r="H487">
            <v>22600</v>
          </cell>
          <cell r="I487">
            <v>0</v>
          </cell>
        </row>
        <row r="488">
          <cell r="C488">
            <v>1</v>
          </cell>
          <cell r="E488">
            <v>8400</v>
          </cell>
          <cell r="F488">
            <v>3141</v>
          </cell>
          <cell r="H488">
            <v>2030.25</v>
          </cell>
          <cell r="I488">
            <v>0</v>
          </cell>
        </row>
        <row r="489">
          <cell r="C489">
            <v>1</v>
          </cell>
          <cell r="E489">
            <v>8400</v>
          </cell>
          <cell r="F489">
            <v>3636</v>
          </cell>
          <cell r="H489">
            <v>200</v>
          </cell>
          <cell r="I489">
            <v>0</v>
          </cell>
        </row>
        <row r="490">
          <cell r="C490">
            <v>1</v>
          </cell>
          <cell r="E490">
            <v>8710</v>
          </cell>
          <cell r="F490">
            <v>4120</v>
          </cell>
          <cell r="H490">
            <v>0</v>
          </cell>
          <cell r="I490">
            <v>32862.050000000003</v>
          </cell>
        </row>
        <row r="491">
          <cell r="C491">
            <v>1</v>
          </cell>
          <cell r="E491">
            <v>9100</v>
          </cell>
          <cell r="F491">
            <v>3180.09</v>
          </cell>
          <cell r="H491">
            <v>-10096.24</v>
          </cell>
          <cell r="I491">
            <v>0</v>
          </cell>
        </row>
        <row r="492">
          <cell r="C492">
            <v>1</v>
          </cell>
          <cell r="E492">
            <v>9100</v>
          </cell>
          <cell r="F492">
            <v>3181</v>
          </cell>
          <cell r="H492">
            <v>13274.1</v>
          </cell>
          <cell r="I492">
            <v>0</v>
          </cell>
        </row>
        <row r="493">
          <cell r="C493">
            <v>1</v>
          </cell>
          <cell r="E493">
            <v>9100</v>
          </cell>
          <cell r="F493">
            <v>3181.09</v>
          </cell>
          <cell r="H493">
            <v>-2293</v>
          </cell>
          <cell r="I493">
            <v>0</v>
          </cell>
        </row>
        <row r="494">
          <cell r="C494">
            <v>1</v>
          </cell>
          <cell r="E494">
            <v>9100</v>
          </cell>
          <cell r="F494">
            <v>4000</v>
          </cell>
          <cell r="H494">
            <v>0</v>
          </cell>
          <cell r="I494">
            <v>3727252.22</v>
          </cell>
        </row>
        <row r="495">
          <cell r="C495">
            <v>1</v>
          </cell>
          <cell r="E495">
            <v>9100</v>
          </cell>
          <cell r="F495">
            <v>4000.1</v>
          </cell>
          <cell r="H495">
            <v>0</v>
          </cell>
          <cell r="I495">
            <v>631518.4</v>
          </cell>
        </row>
        <row r="496">
          <cell r="C496">
            <v>1</v>
          </cell>
          <cell r="E496">
            <v>9100</v>
          </cell>
          <cell r="F496">
            <v>4000.3</v>
          </cell>
          <cell r="H496">
            <v>0</v>
          </cell>
          <cell r="I496">
            <v>-4576.6499999999996</v>
          </cell>
        </row>
        <row r="497">
          <cell r="C497">
            <v>1</v>
          </cell>
          <cell r="E497">
            <v>9100</v>
          </cell>
          <cell r="F497">
            <v>4001</v>
          </cell>
          <cell r="H497">
            <v>0</v>
          </cell>
          <cell r="I497">
            <v>513562.68</v>
          </cell>
        </row>
        <row r="498">
          <cell r="C498">
            <v>1</v>
          </cell>
          <cell r="E498">
            <v>9100</v>
          </cell>
          <cell r="F498">
            <v>4001.1</v>
          </cell>
          <cell r="H498">
            <v>0</v>
          </cell>
          <cell r="I498">
            <v>82949.75</v>
          </cell>
        </row>
        <row r="499">
          <cell r="C499">
            <v>1</v>
          </cell>
          <cell r="E499">
            <v>9100</v>
          </cell>
          <cell r="F499">
            <v>4002</v>
          </cell>
          <cell r="H499">
            <v>0</v>
          </cell>
          <cell r="I499">
            <v>107026.7</v>
          </cell>
        </row>
        <row r="500">
          <cell r="C500">
            <v>1</v>
          </cell>
          <cell r="E500">
            <v>9100</v>
          </cell>
          <cell r="F500">
            <v>4010</v>
          </cell>
          <cell r="H500">
            <v>0</v>
          </cell>
          <cell r="I500">
            <v>151736.29999999999</v>
          </cell>
        </row>
        <row r="501">
          <cell r="C501">
            <v>1</v>
          </cell>
          <cell r="E501">
            <v>9101</v>
          </cell>
          <cell r="F501">
            <v>3601</v>
          </cell>
          <cell r="H501">
            <v>2710</v>
          </cell>
          <cell r="I501">
            <v>0</v>
          </cell>
        </row>
        <row r="502">
          <cell r="C502">
            <v>1</v>
          </cell>
          <cell r="E502">
            <v>9101</v>
          </cell>
          <cell r="F502">
            <v>4000.2</v>
          </cell>
          <cell r="H502">
            <v>0</v>
          </cell>
          <cell r="I502">
            <v>10909.75</v>
          </cell>
        </row>
        <row r="503">
          <cell r="C503">
            <v>1</v>
          </cell>
          <cell r="E503">
            <v>9101</v>
          </cell>
          <cell r="F503">
            <v>4022</v>
          </cell>
          <cell r="H503">
            <v>0</v>
          </cell>
          <cell r="I503">
            <v>94623.5</v>
          </cell>
        </row>
        <row r="504">
          <cell r="C504">
            <v>1</v>
          </cell>
          <cell r="E504">
            <v>9101</v>
          </cell>
          <cell r="F504">
            <v>4024</v>
          </cell>
          <cell r="H504">
            <v>0</v>
          </cell>
          <cell r="I504">
            <v>21665.599999999999</v>
          </cell>
        </row>
        <row r="505">
          <cell r="C505">
            <v>1</v>
          </cell>
          <cell r="E505">
            <v>9101</v>
          </cell>
          <cell r="F505">
            <v>4033</v>
          </cell>
          <cell r="H505">
            <v>0</v>
          </cell>
          <cell r="I505">
            <v>16500</v>
          </cell>
        </row>
        <row r="506">
          <cell r="C506">
            <v>1</v>
          </cell>
          <cell r="E506">
            <v>9300</v>
          </cell>
          <cell r="F506">
            <v>3621.5</v>
          </cell>
          <cell r="H506">
            <v>604000</v>
          </cell>
          <cell r="I506">
            <v>0</v>
          </cell>
        </row>
        <row r="507">
          <cell r="C507">
            <v>1</v>
          </cell>
          <cell r="E507">
            <v>9300</v>
          </cell>
          <cell r="F507">
            <v>4621.6000000000004</v>
          </cell>
          <cell r="H507">
            <v>0</v>
          </cell>
          <cell r="I507">
            <v>35600</v>
          </cell>
        </row>
        <row r="508">
          <cell r="C508">
            <v>1</v>
          </cell>
          <cell r="E508">
            <v>9610</v>
          </cell>
          <cell r="F508">
            <v>3130</v>
          </cell>
          <cell r="H508">
            <v>1892.02</v>
          </cell>
          <cell r="I508">
            <v>0</v>
          </cell>
        </row>
        <row r="509">
          <cell r="C509">
            <v>1</v>
          </cell>
          <cell r="E509">
            <v>9610</v>
          </cell>
          <cell r="F509">
            <v>3400</v>
          </cell>
          <cell r="H509">
            <v>2253.9499999999998</v>
          </cell>
          <cell r="I509">
            <v>0</v>
          </cell>
        </row>
        <row r="510">
          <cell r="C510">
            <v>1</v>
          </cell>
          <cell r="E510">
            <v>9610</v>
          </cell>
          <cell r="F510">
            <v>3409.01</v>
          </cell>
          <cell r="H510">
            <v>7020</v>
          </cell>
          <cell r="I510">
            <v>0</v>
          </cell>
        </row>
        <row r="511">
          <cell r="C511">
            <v>1</v>
          </cell>
          <cell r="E511">
            <v>9610</v>
          </cell>
          <cell r="F511">
            <v>4401</v>
          </cell>
          <cell r="H511">
            <v>0</v>
          </cell>
          <cell r="I511">
            <v>11902.2</v>
          </cell>
        </row>
        <row r="512">
          <cell r="C512">
            <v>1</v>
          </cell>
          <cell r="E512">
            <v>9610</v>
          </cell>
          <cell r="F512">
            <v>4402</v>
          </cell>
          <cell r="H512">
            <v>0</v>
          </cell>
          <cell r="I512">
            <v>5</v>
          </cell>
        </row>
        <row r="513">
          <cell r="C513">
            <v>1</v>
          </cell>
          <cell r="E513">
            <v>9610</v>
          </cell>
          <cell r="F513">
            <v>4409.01</v>
          </cell>
          <cell r="H513">
            <v>0</v>
          </cell>
          <cell r="I513">
            <v>3406</v>
          </cell>
        </row>
        <row r="514">
          <cell r="C514">
            <v>1</v>
          </cell>
          <cell r="E514">
            <v>9630</v>
          </cell>
          <cell r="F514">
            <v>4430</v>
          </cell>
          <cell r="H514">
            <v>0</v>
          </cell>
          <cell r="I514">
            <v>1542.2</v>
          </cell>
        </row>
        <row r="515">
          <cell r="C515">
            <v>1</v>
          </cell>
          <cell r="E515">
            <v>9710</v>
          </cell>
          <cell r="F515">
            <v>4699</v>
          </cell>
          <cell r="H515">
            <v>0</v>
          </cell>
          <cell r="I515">
            <v>687.5</v>
          </cell>
        </row>
        <row r="516">
          <cell r="C516">
            <v>1</v>
          </cell>
          <cell r="E516">
            <v>9950</v>
          </cell>
          <cell r="F516">
            <v>4290</v>
          </cell>
          <cell r="H516">
            <v>0</v>
          </cell>
          <cell r="I516">
            <v>22242</v>
          </cell>
        </row>
        <row r="517">
          <cell r="C517">
            <v>1</v>
          </cell>
          <cell r="E517">
            <v>9990</v>
          </cell>
          <cell r="F517">
            <v>4895</v>
          </cell>
          <cell r="H517">
            <v>0</v>
          </cell>
          <cell r="I517">
            <v>221185</v>
          </cell>
        </row>
        <row r="518">
          <cell r="C518">
            <v>1</v>
          </cell>
          <cell r="E518">
            <v>9990</v>
          </cell>
          <cell r="F518">
            <v>9000</v>
          </cell>
          <cell r="H518">
            <v>598551.59</v>
          </cell>
          <cell r="I518">
            <v>0</v>
          </cell>
        </row>
        <row r="519">
          <cell r="C519">
            <v>2</v>
          </cell>
          <cell r="E519">
            <v>110</v>
          </cell>
          <cell r="F519">
            <v>3100</v>
          </cell>
          <cell r="H519">
            <v>2523.4</v>
          </cell>
          <cell r="I519">
            <v>0</v>
          </cell>
        </row>
        <row r="520">
          <cell r="C520">
            <v>2</v>
          </cell>
          <cell r="E520">
            <v>110</v>
          </cell>
          <cell r="F520">
            <v>3130</v>
          </cell>
          <cell r="H520">
            <v>4779.8</v>
          </cell>
          <cell r="I520">
            <v>0</v>
          </cell>
        </row>
        <row r="521">
          <cell r="C521">
            <v>2</v>
          </cell>
          <cell r="E521">
            <v>110</v>
          </cell>
          <cell r="F521">
            <v>3132</v>
          </cell>
          <cell r="H521">
            <v>323.10000000000002</v>
          </cell>
          <cell r="I521">
            <v>0</v>
          </cell>
        </row>
        <row r="522">
          <cell r="C522">
            <v>2</v>
          </cell>
          <cell r="E522">
            <v>120</v>
          </cell>
          <cell r="F522">
            <v>3000</v>
          </cell>
          <cell r="H522">
            <v>350</v>
          </cell>
          <cell r="I522">
            <v>0</v>
          </cell>
        </row>
        <row r="523">
          <cell r="C523">
            <v>2</v>
          </cell>
          <cell r="E523">
            <v>120</v>
          </cell>
          <cell r="F523">
            <v>3050</v>
          </cell>
          <cell r="H523">
            <v>13.45</v>
          </cell>
          <cell r="I523">
            <v>0</v>
          </cell>
        </row>
        <row r="524">
          <cell r="C524">
            <v>2</v>
          </cell>
          <cell r="E524">
            <v>120</v>
          </cell>
          <cell r="F524">
            <v>3053</v>
          </cell>
          <cell r="H524">
            <v>4.05</v>
          </cell>
          <cell r="I524">
            <v>0</v>
          </cell>
        </row>
        <row r="525">
          <cell r="C525">
            <v>2</v>
          </cell>
          <cell r="E525">
            <v>120</v>
          </cell>
          <cell r="F525">
            <v>3054</v>
          </cell>
          <cell r="H525">
            <v>3</v>
          </cell>
          <cell r="I525">
            <v>0</v>
          </cell>
        </row>
        <row r="526">
          <cell r="C526">
            <v>2</v>
          </cell>
          <cell r="E526">
            <v>120</v>
          </cell>
          <cell r="F526">
            <v>3055</v>
          </cell>
          <cell r="H526">
            <v>1.05</v>
          </cell>
          <cell r="I526">
            <v>0</v>
          </cell>
        </row>
        <row r="527">
          <cell r="C527">
            <v>2</v>
          </cell>
          <cell r="E527">
            <v>120</v>
          </cell>
          <cell r="F527">
            <v>3632</v>
          </cell>
          <cell r="H527">
            <v>970</v>
          </cell>
          <cell r="I527">
            <v>0</v>
          </cell>
        </row>
        <row r="528">
          <cell r="C528">
            <v>2</v>
          </cell>
          <cell r="E528">
            <v>290</v>
          </cell>
          <cell r="F528">
            <v>3000</v>
          </cell>
          <cell r="H528">
            <v>6125</v>
          </cell>
          <cell r="I528">
            <v>0</v>
          </cell>
        </row>
        <row r="529">
          <cell r="C529">
            <v>2</v>
          </cell>
          <cell r="E529">
            <v>290</v>
          </cell>
          <cell r="F529">
            <v>3053</v>
          </cell>
          <cell r="H529">
            <v>14.45</v>
          </cell>
          <cell r="I529">
            <v>0</v>
          </cell>
        </row>
        <row r="530">
          <cell r="C530">
            <v>2</v>
          </cell>
          <cell r="E530">
            <v>290</v>
          </cell>
          <cell r="F530">
            <v>3101</v>
          </cell>
          <cell r="H530">
            <v>215.6</v>
          </cell>
          <cell r="I530">
            <v>0</v>
          </cell>
        </row>
        <row r="531">
          <cell r="C531">
            <v>2</v>
          </cell>
          <cell r="E531">
            <v>290</v>
          </cell>
          <cell r="F531">
            <v>3120</v>
          </cell>
          <cell r="H531">
            <v>2183.25</v>
          </cell>
          <cell r="I531">
            <v>0</v>
          </cell>
        </row>
        <row r="532">
          <cell r="C532">
            <v>2</v>
          </cell>
          <cell r="E532">
            <v>290</v>
          </cell>
          <cell r="F532">
            <v>3130</v>
          </cell>
          <cell r="H532">
            <v>190.65</v>
          </cell>
          <cell r="I532">
            <v>0</v>
          </cell>
        </row>
        <row r="533">
          <cell r="C533">
            <v>2</v>
          </cell>
          <cell r="E533">
            <v>290</v>
          </cell>
          <cell r="F533">
            <v>3134</v>
          </cell>
          <cell r="H533">
            <v>425.4</v>
          </cell>
          <cell r="I533">
            <v>0</v>
          </cell>
        </row>
        <row r="534">
          <cell r="C534">
            <v>2</v>
          </cell>
          <cell r="E534">
            <v>290</v>
          </cell>
          <cell r="F534">
            <v>3140</v>
          </cell>
          <cell r="H534">
            <v>1008.85</v>
          </cell>
          <cell r="I534">
            <v>0</v>
          </cell>
        </row>
        <row r="535">
          <cell r="C535">
            <v>2</v>
          </cell>
          <cell r="E535">
            <v>290</v>
          </cell>
          <cell r="F535">
            <v>3140.03</v>
          </cell>
          <cell r="H535">
            <v>5815.8</v>
          </cell>
          <cell r="I535">
            <v>0</v>
          </cell>
        </row>
        <row r="536">
          <cell r="C536">
            <v>2</v>
          </cell>
          <cell r="E536">
            <v>290</v>
          </cell>
          <cell r="F536">
            <v>3150.01</v>
          </cell>
          <cell r="H536">
            <v>3600</v>
          </cell>
          <cell r="I536">
            <v>0</v>
          </cell>
        </row>
        <row r="537">
          <cell r="C537">
            <v>2</v>
          </cell>
          <cell r="E537">
            <v>290</v>
          </cell>
          <cell r="F537">
            <v>3170</v>
          </cell>
          <cell r="H537">
            <v>99.4</v>
          </cell>
          <cell r="I537">
            <v>0</v>
          </cell>
        </row>
        <row r="538">
          <cell r="C538">
            <v>2</v>
          </cell>
          <cell r="E538">
            <v>290</v>
          </cell>
          <cell r="F538">
            <v>3300.6</v>
          </cell>
          <cell r="H538">
            <v>4362.3999999999996</v>
          </cell>
          <cell r="I538">
            <v>0</v>
          </cell>
        </row>
        <row r="539">
          <cell r="C539">
            <v>2</v>
          </cell>
          <cell r="E539">
            <v>290</v>
          </cell>
          <cell r="F539">
            <v>4470</v>
          </cell>
          <cell r="H539">
            <v>0</v>
          </cell>
          <cell r="I539">
            <v>13000</v>
          </cell>
        </row>
        <row r="540">
          <cell r="C540">
            <v>2</v>
          </cell>
          <cell r="E540">
            <v>8200</v>
          </cell>
          <cell r="F540">
            <v>3140</v>
          </cell>
          <cell r="H540">
            <v>7660.6</v>
          </cell>
          <cell r="I540">
            <v>0</v>
          </cell>
        </row>
        <row r="541">
          <cell r="C541">
            <v>2</v>
          </cell>
          <cell r="E541">
            <v>8200</v>
          </cell>
          <cell r="F541">
            <v>4470</v>
          </cell>
          <cell r="H541">
            <v>0</v>
          </cell>
          <cell r="I541">
            <v>1536.25</v>
          </cell>
        </row>
        <row r="542">
          <cell r="C542">
            <v>2</v>
          </cell>
          <cell r="E542">
            <v>8200</v>
          </cell>
          <cell r="F542">
            <v>4612</v>
          </cell>
          <cell r="H542">
            <v>0</v>
          </cell>
          <cell r="I542">
            <v>22600</v>
          </cell>
        </row>
        <row r="543">
          <cell r="C543">
            <v>2</v>
          </cell>
          <cell r="E543">
            <v>9610</v>
          </cell>
          <cell r="F543">
            <v>4401</v>
          </cell>
          <cell r="H543">
            <v>0</v>
          </cell>
          <cell r="I543">
            <v>590</v>
          </cell>
        </row>
        <row r="544">
          <cell r="C544">
            <v>2</v>
          </cell>
          <cell r="E544">
            <v>9630</v>
          </cell>
          <cell r="F544">
            <v>4430</v>
          </cell>
          <cell r="H544">
            <v>0</v>
          </cell>
          <cell r="I544">
            <v>2178.9</v>
          </cell>
        </row>
        <row r="545">
          <cell r="C545">
            <v>2</v>
          </cell>
          <cell r="E545">
            <v>9990</v>
          </cell>
          <cell r="F545">
            <v>9001</v>
          </cell>
          <cell r="H545">
            <v>0</v>
          </cell>
          <cell r="I545">
            <v>764.1</v>
          </cell>
        </row>
      </sheetData>
      <sheetData sheetId="14">
        <row r="1">
          <cell r="C1">
            <v>1</v>
          </cell>
          <cell r="E1">
            <v>2170</v>
          </cell>
          <cell r="F1">
            <v>5620.02</v>
          </cell>
          <cell r="H1">
            <v>57130.05</v>
          </cell>
          <cell r="I1">
            <v>0</v>
          </cell>
        </row>
        <row r="2">
          <cell r="C2">
            <v>1</v>
          </cell>
          <cell r="E2">
            <v>6130</v>
          </cell>
          <cell r="F2">
            <v>5010.01</v>
          </cell>
          <cell r="H2">
            <v>938.3</v>
          </cell>
          <cell r="I2">
            <v>0</v>
          </cell>
        </row>
        <row r="3">
          <cell r="C3">
            <v>1</v>
          </cell>
          <cell r="E3">
            <v>6130</v>
          </cell>
          <cell r="F3">
            <v>6310</v>
          </cell>
          <cell r="H3">
            <v>0</v>
          </cell>
          <cell r="I3">
            <v>44789.75</v>
          </cell>
        </row>
        <row r="4">
          <cell r="C4">
            <v>1</v>
          </cell>
          <cell r="E4">
            <v>6150</v>
          </cell>
          <cell r="F4">
            <v>5010.08</v>
          </cell>
          <cell r="H4">
            <v>147211.29999999999</v>
          </cell>
          <cell r="I4">
            <v>0</v>
          </cell>
        </row>
        <row r="5">
          <cell r="C5">
            <v>1</v>
          </cell>
          <cell r="E5">
            <v>7101</v>
          </cell>
          <cell r="F5">
            <v>5030.12</v>
          </cell>
          <cell r="H5">
            <v>14255.3</v>
          </cell>
          <cell r="I5">
            <v>0</v>
          </cell>
        </row>
        <row r="6">
          <cell r="C6">
            <v>1</v>
          </cell>
          <cell r="E6">
            <v>7101</v>
          </cell>
          <cell r="F6">
            <v>5030.13</v>
          </cell>
          <cell r="H6">
            <v>3000</v>
          </cell>
          <cell r="I6">
            <v>0</v>
          </cell>
        </row>
        <row r="7">
          <cell r="C7">
            <v>1</v>
          </cell>
          <cell r="E7">
            <v>7101</v>
          </cell>
          <cell r="F7">
            <v>5030.1499999999996</v>
          </cell>
          <cell r="H7">
            <v>114413.95</v>
          </cell>
          <cell r="I7">
            <v>0</v>
          </cell>
        </row>
        <row r="8">
          <cell r="C8">
            <v>1</v>
          </cell>
          <cell r="E8">
            <v>7201</v>
          </cell>
          <cell r="F8">
            <v>5030.08</v>
          </cell>
          <cell r="H8">
            <v>36217.25</v>
          </cell>
          <cell r="I8">
            <v>0</v>
          </cell>
        </row>
        <row r="9">
          <cell r="C9">
            <v>1</v>
          </cell>
          <cell r="E9">
            <v>7201</v>
          </cell>
          <cell r="F9">
            <v>5290.01</v>
          </cell>
          <cell r="H9">
            <v>19639.55</v>
          </cell>
          <cell r="I9">
            <v>0</v>
          </cell>
        </row>
        <row r="10">
          <cell r="C10">
            <v>1</v>
          </cell>
          <cell r="E10">
            <v>7410</v>
          </cell>
          <cell r="F10">
            <v>5020.0200000000004</v>
          </cell>
          <cell r="H10">
            <v>265000</v>
          </cell>
          <cell r="I10">
            <v>0</v>
          </cell>
        </row>
        <row r="11">
          <cell r="C11">
            <v>1</v>
          </cell>
          <cell r="E11">
            <v>9990</v>
          </cell>
          <cell r="F11">
            <v>5900</v>
          </cell>
          <cell r="H11">
            <v>44789.75</v>
          </cell>
          <cell r="I11">
            <v>0</v>
          </cell>
        </row>
        <row r="12">
          <cell r="C12">
            <v>1</v>
          </cell>
          <cell r="E12">
            <v>9990</v>
          </cell>
          <cell r="F12">
            <v>6900</v>
          </cell>
          <cell r="H12">
            <v>0</v>
          </cell>
          <cell r="I12">
            <v>470279.65</v>
          </cell>
        </row>
        <row r="13">
          <cell r="C13">
            <v>1</v>
          </cell>
          <cell r="E13">
            <v>9990</v>
          </cell>
          <cell r="F13">
            <v>6900.01</v>
          </cell>
          <cell r="H13">
            <v>0</v>
          </cell>
          <cell r="I13">
            <v>131669.25</v>
          </cell>
        </row>
        <row r="14">
          <cell r="C14">
            <v>1</v>
          </cell>
          <cell r="E14">
            <v>9990</v>
          </cell>
          <cell r="F14">
            <v>6900.02</v>
          </cell>
          <cell r="H14">
            <v>0</v>
          </cell>
          <cell r="I14">
            <v>55856.800000000003</v>
          </cell>
        </row>
      </sheetData>
      <sheetData sheetId="15">
        <row r="1">
          <cell r="A1">
            <v>10000.01</v>
          </cell>
          <cell r="B1">
            <v>1</v>
          </cell>
          <cell r="D1">
            <v>2474.9499999999998</v>
          </cell>
          <cell r="E1">
            <v>0</v>
          </cell>
        </row>
        <row r="2">
          <cell r="A2">
            <v>10010.01</v>
          </cell>
          <cell r="B2">
            <v>1</v>
          </cell>
          <cell r="D2">
            <v>64337.15</v>
          </cell>
          <cell r="E2">
            <v>0</v>
          </cell>
        </row>
        <row r="3">
          <cell r="A3">
            <v>10020.01</v>
          </cell>
          <cell r="B3">
            <v>1</v>
          </cell>
          <cell r="D3">
            <v>1088655.92</v>
          </cell>
          <cell r="E3">
            <v>0</v>
          </cell>
        </row>
        <row r="4">
          <cell r="A4">
            <v>10020.02</v>
          </cell>
          <cell r="B4">
            <v>1</v>
          </cell>
          <cell r="D4">
            <v>221646.87</v>
          </cell>
          <cell r="E4">
            <v>0</v>
          </cell>
        </row>
        <row r="5">
          <cell r="A5">
            <v>10020.030000000001</v>
          </cell>
          <cell r="B5">
            <v>1</v>
          </cell>
          <cell r="D5">
            <v>427632.02</v>
          </cell>
          <cell r="E5">
            <v>0</v>
          </cell>
        </row>
        <row r="6">
          <cell r="A6">
            <v>10020.040000000001</v>
          </cell>
          <cell r="B6">
            <v>1</v>
          </cell>
          <cell r="D6">
            <v>2399826.21</v>
          </cell>
          <cell r="E6">
            <v>0</v>
          </cell>
        </row>
        <row r="7">
          <cell r="A7">
            <v>10100.01</v>
          </cell>
          <cell r="B7">
            <v>1</v>
          </cell>
          <cell r="D7">
            <v>309682.45</v>
          </cell>
          <cell r="E7">
            <v>0</v>
          </cell>
        </row>
        <row r="8">
          <cell r="A8">
            <v>10101.01</v>
          </cell>
          <cell r="B8">
            <v>1</v>
          </cell>
          <cell r="D8">
            <v>1.75</v>
          </cell>
          <cell r="E8">
            <v>0</v>
          </cell>
        </row>
        <row r="9">
          <cell r="A9">
            <v>10120.01</v>
          </cell>
          <cell r="B9">
            <v>1</v>
          </cell>
          <cell r="D9">
            <v>1722072.25</v>
          </cell>
          <cell r="E9">
            <v>0</v>
          </cell>
        </row>
        <row r="10">
          <cell r="A10">
            <v>10120.99</v>
          </cell>
          <cell r="B10">
            <v>1</v>
          </cell>
          <cell r="D10">
            <v>-188333.16</v>
          </cell>
          <cell r="E10">
            <v>0</v>
          </cell>
        </row>
        <row r="11">
          <cell r="A11">
            <v>10121.11</v>
          </cell>
          <cell r="B11">
            <v>1</v>
          </cell>
          <cell r="D11">
            <v>5519.7</v>
          </cell>
          <cell r="E11">
            <v>0</v>
          </cell>
        </row>
        <row r="12">
          <cell r="A12">
            <v>10121.120000000001</v>
          </cell>
          <cell r="B12">
            <v>1</v>
          </cell>
          <cell r="D12">
            <v>134352</v>
          </cell>
          <cell r="E12">
            <v>0</v>
          </cell>
        </row>
        <row r="13">
          <cell r="A13">
            <v>10160.01</v>
          </cell>
          <cell r="B13">
            <v>1</v>
          </cell>
          <cell r="D13">
            <v>1005.8</v>
          </cell>
          <cell r="E13">
            <v>0</v>
          </cell>
        </row>
        <row r="14">
          <cell r="A14">
            <v>10160.02</v>
          </cell>
          <cell r="B14">
            <v>1</v>
          </cell>
          <cell r="D14">
            <v>5000</v>
          </cell>
          <cell r="E14">
            <v>0</v>
          </cell>
        </row>
        <row r="15">
          <cell r="A15">
            <v>10191</v>
          </cell>
          <cell r="B15">
            <v>1</v>
          </cell>
          <cell r="D15">
            <v>14030.8</v>
          </cell>
          <cell r="E15">
            <v>0</v>
          </cell>
        </row>
        <row r="16">
          <cell r="A16">
            <v>10230.01</v>
          </cell>
          <cell r="B16">
            <v>1</v>
          </cell>
          <cell r="D16">
            <v>1250000</v>
          </cell>
          <cell r="E16">
            <v>0</v>
          </cell>
        </row>
        <row r="17">
          <cell r="A17">
            <v>10410</v>
          </cell>
          <cell r="B17">
            <v>1</v>
          </cell>
          <cell r="D17">
            <v>224</v>
          </cell>
          <cell r="E17">
            <v>0</v>
          </cell>
        </row>
        <row r="18">
          <cell r="A18">
            <v>10420</v>
          </cell>
          <cell r="B18">
            <v>1</v>
          </cell>
          <cell r="D18">
            <v>100465.8</v>
          </cell>
          <cell r="E18">
            <v>0</v>
          </cell>
        </row>
        <row r="19">
          <cell r="A19">
            <v>10430</v>
          </cell>
          <cell r="B19">
            <v>1</v>
          </cell>
          <cell r="D19">
            <v>99928.85</v>
          </cell>
          <cell r="E19">
            <v>0</v>
          </cell>
        </row>
        <row r="20">
          <cell r="A20">
            <v>10450</v>
          </cell>
          <cell r="B20">
            <v>1</v>
          </cell>
          <cell r="D20">
            <v>14631.1</v>
          </cell>
          <cell r="E20">
            <v>0</v>
          </cell>
        </row>
        <row r="21">
          <cell r="A21">
            <v>10600.01</v>
          </cell>
          <cell r="B21">
            <v>1</v>
          </cell>
          <cell r="D21">
            <v>4810</v>
          </cell>
          <cell r="E21">
            <v>0</v>
          </cell>
        </row>
        <row r="22">
          <cell r="A22">
            <v>10600.02</v>
          </cell>
          <cell r="B22">
            <v>1</v>
          </cell>
          <cell r="D22">
            <v>1035</v>
          </cell>
          <cell r="E22">
            <v>0</v>
          </cell>
        </row>
        <row r="23">
          <cell r="A23">
            <v>10700.01</v>
          </cell>
          <cell r="B23">
            <v>1</v>
          </cell>
          <cell r="D23">
            <v>200</v>
          </cell>
          <cell r="E23">
            <v>0</v>
          </cell>
        </row>
        <row r="24">
          <cell r="A24">
            <v>10800.01</v>
          </cell>
          <cell r="B24">
            <v>1</v>
          </cell>
          <cell r="D24">
            <v>186103</v>
          </cell>
          <cell r="E24">
            <v>0</v>
          </cell>
        </row>
        <row r="25">
          <cell r="A25">
            <v>14000.01</v>
          </cell>
          <cell r="B25">
            <v>1</v>
          </cell>
          <cell r="D25">
            <v>9088857</v>
          </cell>
          <cell r="E25">
            <v>0</v>
          </cell>
        </row>
        <row r="26">
          <cell r="A26">
            <v>14010.01</v>
          </cell>
          <cell r="B26">
            <v>1</v>
          </cell>
          <cell r="D26">
            <v>3298690.14</v>
          </cell>
          <cell r="E26">
            <v>0</v>
          </cell>
        </row>
        <row r="27">
          <cell r="A27">
            <v>14010.99</v>
          </cell>
          <cell r="B27">
            <v>1</v>
          </cell>
          <cell r="D27">
            <v>-942510.2</v>
          </cell>
          <cell r="E27">
            <v>0</v>
          </cell>
        </row>
        <row r="28">
          <cell r="A28">
            <v>14020.01</v>
          </cell>
          <cell r="B28">
            <v>1</v>
          </cell>
          <cell r="D28">
            <v>108195.85</v>
          </cell>
          <cell r="E28">
            <v>0</v>
          </cell>
        </row>
        <row r="29">
          <cell r="A29">
            <v>14020.99</v>
          </cell>
          <cell r="B29">
            <v>1</v>
          </cell>
          <cell r="D29">
            <v>-12983.7</v>
          </cell>
          <cell r="E29">
            <v>0</v>
          </cell>
        </row>
        <row r="30">
          <cell r="A30">
            <v>14030.01</v>
          </cell>
          <cell r="B30">
            <v>1</v>
          </cell>
          <cell r="D30">
            <v>562481.79</v>
          </cell>
          <cell r="E30">
            <v>0</v>
          </cell>
        </row>
        <row r="31">
          <cell r="A31">
            <v>14030.99</v>
          </cell>
          <cell r="B31">
            <v>1</v>
          </cell>
          <cell r="D31">
            <v>-189538.95</v>
          </cell>
          <cell r="E31">
            <v>0</v>
          </cell>
        </row>
        <row r="32">
          <cell r="A32">
            <v>14031.01</v>
          </cell>
          <cell r="B32">
            <v>1</v>
          </cell>
          <cell r="D32">
            <v>6364592.2400000002</v>
          </cell>
          <cell r="E32">
            <v>0</v>
          </cell>
        </row>
        <row r="33">
          <cell r="A33">
            <v>14031.99</v>
          </cell>
          <cell r="B33">
            <v>1</v>
          </cell>
          <cell r="D33">
            <v>-1491576.05</v>
          </cell>
          <cell r="E33">
            <v>0</v>
          </cell>
        </row>
        <row r="34">
          <cell r="A34">
            <v>14032.01</v>
          </cell>
          <cell r="B34">
            <v>1</v>
          </cell>
          <cell r="D34">
            <v>1418512.68</v>
          </cell>
          <cell r="E34">
            <v>0</v>
          </cell>
        </row>
        <row r="35">
          <cell r="A35">
            <v>14032.99</v>
          </cell>
          <cell r="B35">
            <v>1</v>
          </cell>
          <cell r="D35">
            <v>-492641.35</v>
          </cell>
          <cell r="E35">
            <v>0</v>
          </cell>
        </row>
        <row r="36">
          <cell r="A36">
            <v>14040.01</v>
          </cell>
          <cell r="B36">
            <v>1</v>
          </cell>
          <cell r="D36">
            <v>7538461</v>
          </cell>
          <cell r="E36">
            <v>0</v>
          </cell>
        </row>
        <row r="37">
          <cell r="A37">
            <v>14040.99</v>
          </cell>
          <cell r="B37">
            <v>1</v>
          </cell>
          <cell r="D37">
            <v>-3127084.1</v>
          </cell>
          <cell r="E37">
            <v>0</v>
          </cell>
        </row>
        <row r="38">
          <cell r="A38">
            <v>14060.01</v>
          </cell>
          <cell r="B38">
            <v>1</v>
          </cell>
          <cell r="D38">
            <v>162715.54999999999</v>
          </cell>
          <cell r="E38">
            <v>0</v>
          </cell>
        </row>
        <row r="39">
          <cell r="A39">
            <v>14060.99</v>
          </cell>
          <cell r="B39">
            <v>1</v>
          </cell>
          <cell r="D39">
            <v>-162714.54999999999</v>
          </cell>
          <cell r="E39">
            <v>0</v>
          </cell>
        </row>
        <row r="40">
          <cell r="A40">
            <v>14070.1</v>
          </cell>
          <cell r="B40">
            <v>1</v>
          </cell>
          <cell r="D40">
            <v>430329.65</v>
          </cell>
          <cell r="E40">
            <v>0</v>
          </cell>
        </row>
        <row r="41">
          <cell r="A41">
            <v>14070.2</v>
          </cell>
          <cell r="B41">
            <v>1</v>
          </cell>
          <cell r="D41">
            <v>265000</v>
          </cell>
          <cell r="E41">
            <v>0</v>
          </cell>
        </row>
        <row r="42">
          <cell r="A42">
            <v>14070.4</v>
          </cell>
          <cell r="B42">
            <v>1</v>
          </cell>
          <cell r="D42">
            <v>57130.05</v>
          </cell>
          <cell r="E42">
            <v>0</v>
          </cell>
        </row>
        <row r="43">
          <cell r="A43">
            <v>14071.3</v>
          </cell>
          <cell r="B43">
            <v>1</v>
          </cell>
          <cell r="D43">
            <v>966501.55</v>
          </cell>
          <cell r="E43">
            <v>0</v>
          </cell>
        </row>
        <row r="44">
          <cell r="A44">
            <v>14072.3</v>
          </cell>
          <cell r="B44">
            <v>1</v>
          </cell>
          <cell r="D44">
            <v>45837.75</v>
          </cell>
          <cell r="E44">
            <v>0</v>
          </cell>
        </row>
        <row r="45">
          <cell r="A45">
            <v>14200.01</v>
          </cell>
          <cell r="B45">
            <v>1</v>
          </cell>
          <cell r="D45">
            <v>157081.75</v>
          </cell>
          <cell r="E45">
            <v>0</v>
          </cell>
        </row>
        <row r="46">
          <cell r="A46">
            <v>14200.99</v>
          </cell>
          <cell r="B46">
            <v>1</v>
          </cell>
          <cell r="D46">
            <v>-157080.75</v>
          </cell>
          <cell r="E46">
            <v>0</v>
          </cell>
        </row>
        <row r="47">
          <cell r="A47">
            <v>14272.01</v>
          </cell>
          <cell r="B47">
            <v>1</v>
          </cell>
          <cell r="D47">
            <v>101951.85</v>
          </cell>
          <cell r="E47">
            <v>0</v>
          </cell>
        </row>
        <row r="48">
          <cell r="A48">
            <v>14540.01</v>
          </cell>
          <cell r="B48">
            <v>1</v>
          </cell>
          <cell r="D48">
            <v>431314.5</v>
          </cell>
          <cell r="E48">
            <v>0</v>
          </cell>
        </row>
        <row r="49">
          <cell r="A49">
            <v>14610.01</v>
          </cell>
          <cell r="B49">
            <v>1</v>
          </cell>
          <cell r="D49">
            <v>1077680.45</v>
          </cell>
          <cell r="E49">
            <v>0</v>
          </cell>
        </row>
        <row r="50">
          <cell r="A50">
            <v>14610.99</v>
          </cell>
          <cell r="B50">
            <v>1</v>
          </cell>
          <cell r="D50">
            <v>-287234.55</v>
          </cell>
          <cell r="E50">
            <v>0</v>
          </cell>
        </row>
        <row r="51">
          <cell r="A51">
            <v>14620.01</v>
          </cell>
          <cell r="B51">
            <v>1</v>
          </cell>
          <cell r="D51">
            <v>2444039.4500000002</v>
          </cell>
          <cell r="E51">
            <v>0</v>
          </cell>
        </row>
        <row r="52">
          <cell r="A52">
            <v>14620.99</v>
          </cell>
          <cell r="B52">
            <v>1</v>
          </cell>
          <cell r="D52">
            <v>-641066.44999999995</v>
          </cell>
          <cell r="E52">
            <v>0</v>
          </cell>
        </row>
        <row r="53">
          <cell r="A53">
            <v>14622.01</v>
          </cell>
          <cell r="B53">
            <v>1</v>
          </cell>
          <cell r="D53">
            <v>3019084.9</v>
          </cell>
          <cell r="E53">
            <v>0</v>
          </cell>
        </row>
        <row r="54">
          <cell r="A54">
            <v>14622.99</v>
          </cell>
          <cell r="B54">
            <v>1</v>
          </cell>
          <cell r="D54">
            <v>-1355921.65</v>
          </cell>
          <cell r="E54">
            <v>0</v>
          </cell>
        </row>
        <row r="55">
          <cell r="A55">
            <v>20000.009999999998</v>
          </cell>
          <cell r="B55">
            <v>1</v>
          </cell>
          <cell r="D55">
            <v>0</v>
          </cell>
          <cell r="E55">
            <v>445768.48</v>
          </cell>
        </row>
        <row r="56">
          <cell r="A56">
            <v>20000.11</v>
          </cell>
          <cell r="B56">
            <v>1</v>
          </cell>
          <cell r="D56">
            <v>0</v>
          </cell>
          <cell r="E56">
            <v>175430.85</v>
          </cell>
        </row>
        <row r="57">
          <cell r="A57">
            <v>20001</v>
          </cell>
          <cell r="B57">
            <v>1</v>
          </cell>
          <cell r="D57">
            <v>0</v>
          </cell>
          <cell r="E57">
            <v>563.4</v>
          </cell>
        </row>
        <row r="58">
          <cell r="A58">
            <v>20010.009999999998</v>
          </cell>
          <cell r="B58">
            <v>1</v>
          </cell>
          <cell r="D58">
            <v>0</v>
          </cell>
          <cell r="E58">
            <v>245680.58</v>
          </cell>
        </row>
        <row r="59">
          <cell r="A59">
            <v>20020.009999999998</v>
          </cell>
          <cell r="B59">
            <v>1</v>
          </cell>
          <cell r="D59">
            <v>0</v>
          </cell>
          <cell r="E59">
            <v>483597.95</v>
          </cell>
        </row>
        <row r="60">
          <cell r="A60">
            <v>20020.02</v>
          </cell>
          <cell r="B60">
            <v>1</v>
          </cell>
          <cell r="D60">
            <v>0</v>
          </cell>
          <cell r="E60">
            <v>41698.9</v>
          </cell>
        </row>
        <row r="61">
          <cell r="A61">
            <v>20020.03</v>
          </cell>
          <cell r="B61">
            <v>1</v>
          </cell>
          <cell r="D61">
            <v>0</v>
          </cell>
          <cell r="E61">
            <v>62641.8</v>
          </cell>
        </row>
        <row r="62">
          <cell r="A62">
            <v>20020.04</v>
          </cell>
          <cell r="B62">
            <v>1</v>
          </cell>
          <cell r="D62">
            <v>0</v>
          </cell>
          <cell r="E62">
            <v>1.45</v>
          </cell>
        </row>
        <row r="63">
          <cell r="A63">
            <v>20020.13</v>
          </cell>
          <cell r="B63">
            <v>1</v>
          </cell>
          <cell r="D63">
            <v>0</v>
          </cell>
          <cell r="E63">
            <v>89024.8</v>
          </cell>
        </row>
        <row r="64">
          <cell r="A64">
            <v>20020.14</v>
          </cell>
          <cell r="B64">
            <v>1</v>
          </cell>
          <cell r="D64">
            <v>0</v>
          </cell>
          <cell r="E64">
            <v>793695.79</v>
          </cell>
        </row>
        <row r="65">
          <cell r="A65">
            <v>20022.8</v>
          </cell>
          <cell r="B65">
            <v>1</v>
          </cell>
          <cell r="D65">
            <v>0</v>
          </cell>
          <cell r="E65">
            <v>15401.7</v>
          </cell>
        </row>
        <row r="66">
          <cell r="A66">
            <v>20060.02</v>
          </cell>
          <cell r="B66">
            <v>1</v>
          </cell>
          <cell r="D66">
            <v>0</v>
          </cell>
          <cell r="E66">
            <v>577.15</v>
          </cell>
        </row>
        <row r="67">
          <cell r="A67">
            <v>20400.009999999998</v>
          </cell>
          <cell r="B67">
            <v>1</v>
          </cell>
          <cell r="D67">
            <v>0</v>
          </cell>
          <cell r="E67">
            <v>5200</v>
          </cell>
        </row>
        <row r="68">
          <cell r="A68">
            <v>20410.009999999998</v>
          </cell>
          <cell r="B68">
            <v>1</v>
          </cell>
          <cell r="D68">
            <v>0</v>
          </cell>
          <cell r="E68">
            <v>2729.3</v>
          </cell>
        </row>
        <row r="69">
          <cell r="A69">
            <v>20420</v>
          </cell>
          <cell r="B69">
            <v>1</v>
          </cell>
          <cell r="D69">
            <v>0</v>
          </cell>
          <cell r="E69">
            <v>6981.45</v>
          </cell>
        </row>
        <row r="70">
          <cell r="A70">
            <v>20420.009999999998</v>
          </cell>
          <cell r="B70">
            <v>1</v>
          </cell>
          <cell r="D70">
            <v>0</v>
          </cell>
          <cell r="E70">
            <v>171161.85</v>
          </cell>
        </row>
        <row r="71">
          <cell r="A71">
            <v>20430.009999999998</v>
          </cell>
          <cell r="B71">
            <v>1</v>
          </cell>
          <cell r="D71">
            <v>0</v>
          </cell>
          <cell r="E71">
            <v>58321.55</v>
          </cell>
        </row>
        <row r="72">
          <cell r="A72">
            <v>20440</v>
          </cell>
          <cell r="B72">
            <v>1</v>
          </cell>
          <cell r="D72">
            <v>0</v>
          </cell>
          <cell r="E72">
            <v>1500</v>
          </cell>
        </row>
        <row r="73">
          <cell r="A73">
            <v>20450.009999999998</v>
          </cell>
          <cell r="B73">
            <v>1</v>
          </cell>
          <cell r="D73">
            <v>0</v>
          </cell>
          <cell r="E73">
            <v>14058.65</v>
          </cell>
        </row>
        <row r="74">
          <cell r="A74">
            <v>20500</v>
          </cell>
          <cell r="B74">
            <v>1</v>
          </cell>
          <cell r="D74">
            <v>0</v>
          </cell>
          <cell r="E74">
            <v>17494.830000000002</v>
          </cell>
        </row>
        <row r="75">
          <cell r="A75">
            <v>20687.099999999999</v>
          </cell>
          <cell r="B75">
            <v>1</v>
          </cell>
          <cell r="D75">
            <v>0</v>
          </cell>
          <cell r="E75">
            <v>1197867.75</v>
          </cell>
        </row>
        <row r="76">
          <cell r="A76">
            <v>20687.2</v>
          </cell>
          <cell r="B76">
            <v>1</v>
          </cell>
          <cell r="D76">
            <v>0</v>
          </cell>
          <cell r="E76">
            <v>2528054.5</v>
          </cell>
        </row>
        <row r="77">
          <cell r="A77">
            <v>20890.21</v>
          </cell>
          <cell r="B77">
            <v>1</v>
          </cell>
          <cell r="D77">
            <v>0</v>
          </cell>
          <cell r="E77">
            <v>15607.3</v>
          </cell>
        </row>
        <row r="78">
          <cell r="A78">
            <v>20890.22</v>
          </cell>
          <cell r="B78">
            <v>1</v>
          </cell>
          <cell r="D78">
            <v>0</v>
          </cell>
          <cell r="E78">
            <v>20000</v>
          </cell>
        </row>
        <row r="79">
          <cell r="A79">
            <v>20910.009999999998</v>
          </cell>
          <cell r="B79">
            <v>1</v>
          </cell>
          <cell r="D79">
            <v>0</v>
          </cell>
          <cell r="E79">
            <v>202204.37</v>
          </cell>
        </row>
        <row r="80">
          <cell r="A80">
            <v>29001.01</v>
          </cell>
          <cell r="B80">
            <v>1</v>
          </cell>
          <cell r="D80">
            <v>0</v>
          </cell>
          <cell r="E80">
            <v>3338810.96</v>
          </cell>
        </row>
        <row r="81">
          <cell r="A81">
            <v>29002.01</v>
          </cell>
          <cell r="B81">
            <v>1</v>
          </cell>
          <cell r="D81">
            <v>0</v>
          </cell>
          <cell r="E81">
            <v>2562245.0499999998</v>
          </cell>
        </row>
        <row r="82">
          <cell r="A82">
            <v>29003.01</v>
          </cell>
          <cell r="B82">
            <v>1</v>
          </cell>
          <cell r="D82">
            <v>0</v>
          </cell>
          <cell r="E82">
            <v>485336.42</v>
          </cell>
        </row>
        <row r="83">
          <cell r="A83">
            <v>29500.01</v>
          </cell>
          <cell r="B83">
            <v>1</v>
          </cell>
          <cell r="D83">
            <v>0</v>
          </cell>
          <cell r="E83">
            <v>5006725.28</v>
          </cell>
        </row>
        <row r="84">
          <cell r="A84">
            <v>29500.02</v>
          </cell>
          <cell r="B84">
            <v>1</v>
          </cell>
          <cell r="D84">
            <v>0</v>
          </cell>
          <cell r="E84">
            <v>9088960</v>
          </cell>
        </row>
        <row r="85">
          <cell r="A85">
            <v>29900</v>
          </cell>
          <cell r="B85">
            <v>1</v>
          </cell>
          <cell r="D85">
            <v>0</v>
          </cell>
          <cell r="E85">
            <v>598551.59</v>
          </cell>
        </row>
        <row r="86">
          <cell r="A86">
            <v>29990</v>
          </cell>
          <cell r="B86">
            <v>1</v>
          </cell>
          <cell r="D86">
            <v>0</v>
          </cell>
          <cell r="E86">
            <v>8867514.6099999994</v>
          </cell>
        </row>
        <row r="87">
          <cell r="A87">
            <v>10100.01</v>
          </cell>
          <cell r="B87">
            <v>2</v>
          </cell>
          <cell r="D87">
            <v>1000</v>
          </cell>
          <cell r="E87">
            <v>0</v>
          </cell>
        </row>
        <row r="88">
          <cell r="A88">
            <v>10110.01</v>
          </cell>
          <cell r="B88">
            <v>2</v>
          </cell>
          <cell r="D88">
            <v>245680.58</v>
          </cell>
          <cell r="E88">
            <v>0</v>
          </cell>
        </row>
        <row r="89">
          <cell r="A89">
            <v>10440</v>
          </cell>
          <cell r="B89">
            <v>2</v>
          </cell>
          <cell r="D89">
            <v>5161.1499999999996</v>
          </cell>
          <cell r="E89">
            <v>0</v>
          </cell>
        </row>
        <row r="90">
          <cell r="A90">
            <v>10800.01</v>
          </cell>
          <cell r="B90">
            <v>2</v>
          </cell>
          <cell r="D90">
            <v>155439</v>
          </cell>
          <cell r="E90">
            <v>0</v>
          </cell>
        </row>
        <row r="91">
          <cell r="A91">
            <v>14010.01</v>
          </cell>
          <cell r="B91">
            <v>2</v>
          </cell>
          <cell r="D91">
            <v>1</v>
          </cell>
          <cell r="E91">
            <v>0</v>
          </cell>
        </row>
        <row r="92">
          <cell r="A92">
            <v>14040.01</v>
          </cell>
          <cell r="B92">
            <v>2</v>
          </cell>
          <cell r="D92">
            <v>3</v>
          </cell>
          <cell r="E92">
            <v>0</v>
          </cell>
        </row>
        <row r="93">
          <cell r="A93">
            <v>14050.01</v>
          </cell>
          <cell r="B93">
            <v>2</v>
          </cell>
          <cell r="D93">
            <v>1131958</v>
          </cell>
          <cell r="E93">
            <v>0</v>
          </cell>
        </row>
        <row r="94">
          <cell r="A94">
            <v>14060.01</v>
          </cell>
          <cell r="B94">
            <v>2</v>
          </cell>
          <cell r="D94">
            <v>34656.9</v>
          </cell>
          <cell r="E94">
            <v>0</v>
          </cell>
        </row>
        <row r="95">
          <cell r="A95">
            <v>14060.99</v>
          </cell>
          <cell r="B95">
            <v>2</v>
          </cell>
          <cell r="D95">
            <v>-34656.9</v>
          </cell>
          <cell r="E95">
            <v>0</v>
          </cell>
        </row>
        <row r="96">
          <cell r="A96">
            <v>14540.01</v>
          </cell>
          <cell r="B96">
            <v>2</v>
          </cell>
          <cell r="D96">
            <v>5000</v>
          </cell>
          <cell r="E96">
            <v>0</v>
          </cell>
        </row>
        <row r="97">
          <cell r="A97">
            <v>20000.009999999998</v>
          </cell>
          <cell r="B97">
            <v>2</v>
          </cell>
          <cell r="D97">
            <v>0</v>
          </cell>
          <cell r="E97">
            <v>7199.35</v>
          </cell>
        </row>
        <row r="98">
          <cell r="A98">
            <v>20410.009999999998</v>
          </cell>
          <cell r="B98">
            <v>2</v>
          </cell>
          <cell r="D98">
            <v>0</v>
          </cell>
          <cell r="E98">
            <v>1000</v>
          </cell>
        </row>
        <row r="99">
          <cell r="A99">
            <v>29500.02</v>
          </cell>
          <cell r="B99">
            <v>2</v>
          </cell>
          <cell r="D99">
            <v>0</v>
          </cell>
          <cell r="E99">
            <v>1131962</v>
          </cell>
        </row>
        <row r="100">
          <cell r="A100">
            <v>29900</v>
          </cell>
          <cell r="B100">
            <v>2</v>
          </cell>
          <cell r="D100">
            <v>0</v>
          </cell>
          <cell r="E100">
            <v>-764.1</v>
          </cell>
        </row>
        <row r="101">
          <cell r="A101">
            <v>29990</v>
          </cell>
          <cell r="B101">
            <v>2</v>
          </cell>
          <cell r="D101">
            <v>0</v>
          </cell>
          <cell r="E101">
            <v>404845.48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R38"/>
  <sheetViews>
    <sheetView showGridLines="0" zoomScale="80" zoomScaleNormal="80" workbookViewId="0">
      <pane ySplit="2" topLeftCell="A3" activePane="bottomLeft" state="frozen"/>
      <selection pane="bottomLeft" activeCell="C30" sqref="C30"/>
    </sheetView>
  </sheetViews>
  <sheetFormatPr baseColWidth="10" defaultColWidth="11.42578125" defaultRowHeight="16.5" customHeight="1" x14ac:dyDescent="0.2"/>
  <cols>
    <col min="1" max="4" width="20.85546875" style="3" customWidth="1"/>
    <col min="5" max="5" width="13" style="3" customWidth="1"/>
    <col min="6" max="6" width="56.7109375" style="3" bestFit="1" customWidth="1"/>
    <col min="7" max="10" width="13" style="3" customWidth="1"/>
    <col min="11" max="16384" width="11.42578125" style="3"/>
  </cols>
  <sheetData>
    <row r="1" spans="1:18" ht="16.5" customHeight="1" x14ac:dyDescent="0.2">
      <c r="A1" s="1" t="s">
        <v>52</v>
      </c>
      <c r="B1" s="2"/>
      <c r="C1" s="2"/>
      <c r="D1" s="2"/>
      <c r="E1" s="2"/>
      <c r="F1" s="2"/>
      <c r="G1" s="2"/>
      <c r="H1" s="212"/>
      <c r="I1" s="212"/>
      <c r="J1" s="212"/>
    </row>
    <row r="2" spans="1:18" ht="16.5" customHeight="1" x14ac:dyDescent="0.2">
      <c r="A2" s="4" t="s">
        <v>171</v>
      </c>
      <c r="B2" s="5"/>
      <c r="C2" s="5"/>
      <c r="D2" s="5"/>
      <c r="E2" s="5"/>
      <c r="F2" s="5"/>
      <c r="G2" s="5"/>
    </row>
    <row r="4" spans="1:18" ht="16.5" customHeight="1" x14ac:dyDescent="0.2">
      <c r="E4" s="213" t="s">
        <v>72</v>
      </c>
      <c r="F4" s="214"/>
      <c r="G4" s="215">
        <f>B12-2</f>
        <v>2023</v>
      </c>
    </row>
    <row r="5" spans="1:18" ht="16.5" customHeight="1" x14ac:dyDescent="0.2">
      <c r="A5" s="6" t="s">
        <v>206</v>
      </c>
      <c r="B5" s="314"/>
      <c r="C5" s="315"/>
      <c r="E5" s="216" t="s">
        <v>70</v>
      </c>
      <c r="F5" s="217"/>
      <c r="G5" s="7" t="s">
        <v>119</v>
      </c>
    </row>
    <row r="6" spans="1:18" ht="16.5" customHeight="1" x14ac:dyDescent="0.2">
      <c r="A6" s="6"/>
      <c r="B6" s="316"/>
      <c r="C6" s="317"/>
      <c r="E6" s="218" t="s">
        <v>172</v>
      </c>
      <c r="F6" s="219" t="s">
        <v>20</v>
      </c>
      <c r="G6" s="8">
        <v>0</v>
      </c>
    </row>
    <row r="7" spans="1:18" s="10" customFormat="1" ht="16.5" customHeight="1" x14ac:dyDescent="0.2">
      <c r="A7" s="9"/>
      <c r="B7" s="316"/>
      <c r="C7" s="317"/>
      <c r="E7" s="220" t="s">
        <v>173</v>
      </c>
      <c r="F7" s="11" t="s">
        <v>19</v>
      </c>
      <c r="G7" s="8">
        <v>0</v>
      </c>
      <c r="J7" s="221"/>
      <c r="K7" s="222"/>
    </row>
    <row r="8" spans="1:18" s="10" customFormat="1" ht="16.5" customHeight="1" x14ac:dyDescent="0.2">
      <c r="B8" s="316"/>
      <c r="C8" s="317"/>
      <c r="D8" s="12"/>
      <c r="E8" s="220" t="s">
        <v>174</v>
      </c>
      <c r="F8" s="11" t="s">
        <v>18</v>
      </c>
      <c r="G8" s="8">
        <v>0</v>
      </c>
      <c r="H8" s="12"/>
      <c r="I8" s="12"/>
      <c r="J8" s="12"/>
      <c r="K8" s="222"/>
    </row>
    <row r="9" spans="1:18" s="223" customFormat="1" ht="16.5" customHeight="1" x14ac:dyDescent="0.2">
      <c r="B9" s="318"/>
      <c r="C9" s="319"/>
      <c r="D9" s="224"/>
      <c r="E9" s="220" t="s">
        <v>175</v>
      </c>
      <c r="F9" s="11" t="s">
        <v>17</v>
      </c>
      <c r="G9" s="8">
        <v>0</v>
      </c>
      <c r="H9" s="224"/>
      <c r="I9" s="224"/>
      <c r="J9" s="224"/>
    </row>
    <row r="10" spans="1:18" s="13" customFormat="1" ht="16.5" customHeight="1" x14ac:dyDescent="0.2">
      <c r="D10" s="14"/>
      <c r="E10" s="220" t="s">
        <v>176</v>
      </c>
      <c r="F10" s="11" t="s">
        <v>16</v>
      </c>
      <c r="G10" s="8">
        <v>0</v>
      </c>
      <c r="H10" s="14"/>
      <c r="I10" s="14"/>
      <c r="J10" s="14"/>
      <c r="K10" s="15"/>
      <c r="M10" s="15"/>
      <c r="N10" s="15"/>
      <c r="O10" s="15"/>
      <c r="P10" s="15"/>
      <c r="R10" s="225"/>
    </row>
    <row r="11" spans="1:18" s="10" customFormat="1" ht="16.5" customHeight="1" x14ac:dyDescent="0.2">
      <c r="C11" s="16"/>
      <c r="D11" s="16"/>
      <c r="E11" s="220" t="s">
        <v>177</v>
      </c>
      <c r="F11" s="11" t="s">
        <v>15</v>
      </c>
      <c r="G11" s="8">
        <v>0</v>
      </c>
      <c r="H11" s="16"/>
      <c r="I11" s="16"/>
      <c r="J11" s="16"/>
      <c r="K11" s="17"/>
      <c r="M11" s="16"/>
      <c r="N11" s="16"/>
      <c r="O11" s="226"/>
      <c r="P11" s="226"/>
    </row>
    <row r="12" spans="1:18" s="10" customFormat="1" ht="16.5" customHeight="1" x14ac:dyDescent="0.2">
      <c r="A12" s="6" t="s">
        <v>207</v>
      </c>
      <c r="B12" s="18">
        <v>2025</v>
      </c>
      <c r="C12" s="16"/>
      <c r="D12" s="16"/>
      <c r="E12" s="220" t="s">
        <v>178</v>
      </c>
      <c r="F12" s="11" t="s">
        <v>14</v>
      </c>
      <c r="G12" s="8">
        <v>0</v>
      </c>
      <c r="H12" s="16"/>
      <c r="I12" s="16"/>
      <c r="J12" s="16"/>
      <c r="K12" s="17"/>
      <c r="M12" s="16"/>
      <c r="N12" s="16"/>
      <c r="O12" s="226"/>
      <c r="P12" s="226"/>
    </row>
    <row r="13" spans="1:18" s="10" customFormat="1" ht="16.5" customHeight="1" x14ac:dyDescent="0.2">
      <c r="A13" s="223"/>
      <c r="B13" s="223"/>
      <c r="C13" s="3"/>
      <c r="D13" s="227"/>
      <c r="E13" s="220" t="s">
        <v>179</v>
      </c>
      <c r="F13" s="11" t="s">
        <v>13</v>
      </c>
      <c r="G13" s="8">
        <v>0</v>
      </c>
      <c r="H13" s="16"/>
      <c r="I13" s="16"/>
      <c r="J13" s="16"/>
      <c r="K13" s="17"/>
      <c r="M13" s="16"/>
      <c r="N13" s="16"/>
      <c r="O13" s="226"/>
      <c r="P13" s="226"/>
    </row>
    <row r="14" spans="1:18" s="10" customFormat="1" ht="16.5" customHeight="1" x14ac:dyDescent="0.2">
      <c r="A14" s="13"/>
      <c r="B14" s="13"/>
      <c r="C14" s="3"/>
      <c r="D14" s="3"/>
      <c r="E14" s="220" t="s">
        <v>180</v>
      </c>
      <c r="F14" s="11" t="s">
        <v>12</v>
      </c>
      <c r="G14" s="8">
        <v>0</v>
      </c>
      <c r="H14" s="16"/>
      <c r="I14" s="16"/>
      <c r="J14" s="16"/>
      <c r="K14" s="17"/>
      <c r="M14" s="16"/>
      <c r="N14" s="16"/>
      <c r="O14" s="226"/>
      <c r="P14" s="226"/>
    </row>
    <row r="15" spans="1:18" s="10" customFormat="1" ht="16.5" customHeight="1" x14ac:dyDescent="0.2">
      <c r="A15" s="6" t="s">
        <v>53</v>
      </c>
      <c r="B15" s="19"/>
      <c r="C15" s="3"/>
      <c r="D15" s="3"/>
      <c r="E15" s="220" t="s">
        <v>181</v>
      </c>
      <c r="F15" s="11" t="s">
        <v>11</v>
      </c>
      <c r="G15" s="8">
        <v>0</v>
      </c>
      <c r="H15" s="16"/>
      <c r="I15" s="16"/>
      <c r="J15" s="16"/>
      <c r="K15" s="20"/>
      <c r="M15" s="21"/>
      <c r="N15" s="21"/>
      <c r="O15" s="228"/>
      <c r="P15" s="228"/>
      <c r="Q15" s="229"/>
    </row>
    <row r="16" spans="1:18" s="10" customFormat="1" ht="16.5" customHeight="1" x14ac:dyDescent="0.2">
      <c r="C16" s="16"/>
      <c r="D16" s="16"/>
      <c r="E16" s="220" t="s">
        <v>182</v>
      </c>
      <c r="F16" s="11" t="s">
        <v>10</v>
      </c>
      <c r="G16" s="8">
        <v>0</v>
      </c>
      <c r="H16" s="16"/>
      <c r="I16" s="16"/>
      <c r="J16" s="16"/>
      <c r="K16" s="17"/>
      <c r="M16" s="16"/>
      <c r="N16" s="16"/>
      <c r="O16" s="226"/>
      <c r="P16" s="226"/>
    </row>
    <row r="17" spans="1:17" s="10" customFormat="1" ht="16.5" customHeight="1" x14ac:dyDescent="0.2">
      <c r="C17" s="16"/>
      <c r="D17" s="16"/>
      <c r="E17" s="220" t="s">
        <v>183</v>
      </c>
      <c r="F17" s="11" t="s">
        <v>9</v>
      </c>
      <c r="G17" s="8">
        <v>0</v>
      </c>
      <c r="H17" s="16"/>
      <c r="I17" s="16"/>
      <c r="J17" s="16"/>
      <c r="K17" s="17"/>
      <c r="M17" s="16"/>
      <c r="N17" s="16"/>
      <c r="O17" s="226"/>
      <c r="P17" s="226"/>
    </row>
    <row r="18" spans="1:17" s="10" customFormat="1" ht="16.5" customHeight="1" x14ac:dyDescent="0.2">
      <c r="A18" s="13"/>
      <c r="C18" s="16"/>
      <c r="D18" s="16"/>
      <c r="E18" s="220" t="s">
        <v>184</v>
      </c>
      <c r="F18" s="11" t="s">
        <v>8</v>
      </c>
      <c r="G18" s="8">
        <v>0</v>
      </c>
      <c r="H18" s="16"/>
      <c r="I18" s="16"/>
      <c r="J18" s="16"/>
      <c r="K18" s="17"/>
      <c r="M18" s="16"/>
      <c r="N18" s="16"/>
      <c r="O18" s="226"/>
      <c r="P18" s="226"/>
    </row>
    <row r="19" spans="1:17" s="10" customFormat="1" ht="16.5" customHeight="1" x14ac:dyDescent="0.2">
      <c r="B19" s="230" t="s">
        <v>110</v>
      </c>
      <c r="C19" s="16"/>
      <c r="D19" s="16"/>
      <c r="E19" s="220" t="s">
        <v>185</v>
      </c>
      <c r="F19" s="11" t="s">
        <v>7</v>
      </c>
      <c r="G19" s="8">
        <v>0</v>
      </c>
      <c r="H19" s="16"/>
      <c r="I19" s="16"/>
      <c r="J19" s="16"/>
      <c r="K19" s="17"/>
      <c r="M19" s="16"/>
      <c r="N19" s="16"/>
      <c r="O19" s="226"/>
      <c r="P19" s="226"/>
    </row>
    <row r="20" spans="1:17" s="10" customFormat="1" ht="16.5" customHeight="1" x14ac:dyDescent="0.2">
      <c r="B20" s="230" t="s">
        <v>109</v>
      </c>
      <c r="C20" s="16"/>
      <c r="D20" s="16"/>
      <c r="E20" s="220" t="s">
        <v>186</v>
      </c>
      <c r="F20" s="11" t="s">
        <v>92</v>
      </c>
      <c r="G20" s="8">
        <v>0</v>
      </c>
      <c r="H20" s="16"/>
      <c r="I20" s="16"/>
      <c r="J20" s="16"/>
      <c r="K20" s="17"/>
      <c r="M20" s="16"/>
      <c r="N20" s="16"/>
      <c r="O20" s="226"/>
      <c r="P20" s="226"/>
    </row>
    <row r="21" spans="1:17" s="10" customFormat="1" ht="16.5" customHeight="1" x14ac:dyDescent="0.2">
      <c r="C21" s="16"/>
      <c r="D21" s="16"/>
      <c r="E21" s="220" t="s">
        <v>187</v>
      </c>
      <c r="F21" s="11" t="s">
        <v>112</v>
      </c>
      <c r="G21" s="8">
        <v>0</v>
      </c>
      <c r="H21" s="16"/>
      <c r="I21" s="16"/>
      <c r="J21" s="16"/>
      <c r="K21" s="17"/>
      <c r="M21" s="16"/>
      <c r="N21" s="16"/>
      <c r="O21" s="226"/>
      <c r="P21" s="226"/>
    </row>
    <row r="22" spans="1:17" s="10" customFormat="1" ht="16.5" customHeight="1" x14ac:dyDescent="0.2">
      <c r="C22" s="16"/>
      <c r="D22" s="16"/>
      <c r="E22" s="220" t="s">
        <v>188</v>
      </c>
      <c r="F22" s="11" t="s">
        <v>6</v>
      </c>
      <c r="G22" s="8">
        <v>0</v>
      </c>
      <c r="H22" s="16"/>
      <c r="I22" s="16"/>
      <c r="J22" s="16"/>
      <c r="K22" s="17"/>
      <c r="M22" s="16"/>
      <c r="N22" s="16"/>
      <c r="O22" s="226"/>
      <c r="P22" s="226"/>
    </row>
    <row r="23" spans="1:17" s="10" customFormat="1" ht="16.5" customHeight="1" x14ac:dyDescent="0.2">
      <c r="C23" s="16"/>
      <c r="D23" s="16"/>
      <c r="E23" s="220" t="s">
        <v>189</v>
      </c>
      <c r="F23" s="11" t="s">
        <v>5</v>
      </c>
      <c r="G23" s="8">
        <v>0</v>
      </c>
      <c r="H23" s="16"/>
      <c r="I23" s="16"/>
      <c r="J23" s="16"/>
      <c r="K23" s="17"/>
      <c r="M23" s="16"/>
      <c r="N23" s="16"/>
      <c r="O23" s="226"/>
      <c r="P23" s="226"/>
    </row>
    <row r="24" spans="1:17" s="10" customFormat="1" ht="16.5" customHeight="1" x14ac:dyDescent="0.2">
      <c r="C24" s="16"/>
      <c r="D24" s="16"/>
      <c r="E24" s="220" t="s">
        <v>190</v>
      </c>
      <c r="F24" s="11" t="s">
        <v>4</v>
      </c>
      <c r="G24" s="8">
        <v>0</v>
      </c>
      <c r="H24" s="16"/>
      <c r="I24" s="16"/>
      <c r="J24" s="16"/>
      <c r="K24" s="17"/>
      <c r="M24" s="16"/>
      <c r="N24" s="16"/>
      <c r="O24" s="226"/>
      <c r="P24" s="226"/>
    </row>
    <row r="25" spans="1:17" s="10" customFormat="1" ht="16.5" customHeight="1" x14ac:dyDescent="0.2">
      <c r="C25" s="16"/>
      <c r="D25" s="16"/>
      <c r="E25" s="220" t="s">
        <v>191</v>
      </c>
      <c r="F25" s="11" t="s">
        <v>3</v>
      </c>
      <c r="G25" s="8">
        <v>0</v>
      </c>
      <c r="H25" s="16"/>
      <c r="I25" s="16"/>
      <c r="J25" s="16"/>
      <c r="K25" s="17"/>
      <c r="M25" s="16"/>
      <c r="N25" s="16"/>
      <c r="O25" s="226"/>
      <c r="P25" s="226"/>
    </row>
    <row r="26" spans="1:17" s="10" customFormat="1" ht="16.5" customHeight="1" x14ac:dyDescent="0.2">
      <c r="C26" s="16"/>
      <c r="D26" s="16"/>
      <c r="E26" s="220" t="s">
        <v>192</v>
      </c>
      <c r="F26" s="11" t="s">
        <v>2</v>
      </c>
      <c r="G26" s="8">
        <v>0</v>
      </c>
      <c r="H26" s="16"/>
      <c r="I26" s="16"/>
      <c r="J26" s="16"/>
      <c r="K26" s="17"/>
      <c r="M26" s="16"/>
      <c r="N26" s="16"/>
      <c r="O26" s="226"/>
      <c r="P26" s="226"/>
    </row>
    <row r="27" spans="1:17" s="10" customFormat="1" ht="16.5" customHeight="1" x14ac:dyDescent="0.2">
      <c r="C27" s="16"/>
      <c r="D27" s="16"/>
      <c r="E27" s="220" t="s">
        <v>193</v>
      </c>
      <c r="F27" s="11" t="s">
        <v>1</v>
      </c>
      <c r="G27" s="8">
        <v>0</v>
      </c>
      <c r="H27" s="16"/>
      <c r="I27" s="16"/>
      <c r="J27" s="16"/>
      <c r="K27" s="17"/>
      <c r="M27" s="16"/>
      <c r="N27" s="16"/>
      <c r="O27" s="226"/>
      <c r="P27" s="226"/>
    </row>
    <row r="28" spans="1:17" s="10" customFormat="1" ht="16.5" customHeight="1" x14ac:dyDescent="0.2">
      <c r="C28" s="16"/>
      <c r="D28" s="16"/>
      <c r="E28" s="231" t="s">
        <v>194</v>
      </c>
      <c r="F28" s="232" t="s">
        <v>0</v>
      </c>
      <c r="G28" s="8">
        <v>0</v>
      </c>
      <c r="H28" s="16"/>
      <c r="I28" s="16"/>
      <c r="J28" s="16"/>
      <c r="K28" s="17"/>
      <c r="M28" s="16"/>
      <c r="N28" s="16"/>
      <c r="O28" s="226"/>
      <c r="P28" s="226"/>
    </row>
    <row r="29" spans="1:17" s="10" customFormat="1" ht="16.5" customHeight="1" x14ac:dyDescent="0.2">
      <c r="C29" s="16"/>
      <c r="D29" s="16"/>
      <c r="E29" s="22"/>
      <c r="H29" s="16"/>
      <c r="I29" s="16"/>
      <c r="J29" s="16"/>
      <c r="K29" s="17"/>
      <c r="M29" s="16"/>
      <c r="N29" s="16"/>
      <c r="O29" s="226"/>
      <c r="P29" s="226"/>
    </row>
    <row r="30" spans="1:17" s="10" customFormat="1" ht="28.5" x14ac:dyDescent="0.2">
      <c r="C30" s="16"/>
      <c r="D30" s="16"/>
      <c r="E30" s="233"/>
      <c r="F30" s="234" t="s">
        <v>67</v>
      </c>
      <c r="G30" s="23">
        <f>SUM(G6:G26)-SUM(G27:G28)</f>
        <v>0</v>
      </c>
      <c r="H30" s="16"/>
      <c r="I30" s="24"/>
      <c r="J30" s="16"/>
      <c r="K30" s="17"/>
      <c r="M30" s="16"/>
      <c r="N30" s="16"/>
      <c r="O30" s="226"/>
      <c r="P30" s="226"/>
    </row>
    <row r="31" spans="1:17" s="10" customFormat="1" ht="16.5" customHeight="1" x14ac:dyDescent="0.2">
      <c r="C31" s="16"/>
      <c r="D31" s="16"/>
      <c r="E31" s="227"/>
      <c r="F31" s="3"/>
      <c r="G31" s="3"/>
      <c r="H31" s="16"/>
      <c r="I31" s="3"/>
      <c r="J31" s="16"/>
      <c r="K31" s="17"/>
      <c r="M31" s="16"/>
      <c r="N31" s="16"/>
      <c r="O31" s="226"/>
      <c r="P31" s="226"/>
    </row>
    <row r="32" spans="1:17" s="10" customFormat="1" ht="16.5" customHeight="1" x14ac:dyDescent="0.2">
      <c r="C32" s="16"/>
      <c r="D32" s="16"/>
      <c r="E32" s="3"/>
      <c r="F32" s="3"/>
      <c r="G32" s="3"/>
      <c r="H32" s="16"/>
      <c r="I32" s="3"/>
      <c r="J32" s="16"/>
      <c r="K32" s="17"/>
      <c r="M32" s="16"/>
      <c r="N32" s="16"/>
      <c r="O32" s="226"/>
      <c r="P32" s="226"/>
      <c r="Q32" s="229"/>
    </row>
    <row r="33" spans="3:16" s="10" customFormat="1" ht="16.5" customHeight="1" x14ac:dyDescent="0.2">
      <c r="C33" s="16"/>
      <c r="D33" s="16"/>
      <c r="E33" s="3"/>
      <c r="F33" s="3"/>
      <c r="G33" s="235"/>
      <c r="H33" s="16"/>
      <c r="I33" s="236"/>
      <c r="J33" s="16"/>
      <c r="K33" s="17"/>
      <c r="M33" s="16"/>
      <c r="N33" s="16"/>
      <c r="O33" s="226"/>
      <c r="P33" s="226"/>
    </row>
    <row r="34" spans="3:16" s="10" customFormat="1" ht="16.5" customHeight="1" x14ac:dyDescent="0.2">
      <c r="K34" s="222"/>
    </row>
    <row r="35" spans="3:16" ht="16.5" customHeight="1" x14ac:dyDescent="0.2">
      <c r="D35" s="25"/>
      <c r="E35" s="25"/>
      <c r="F35" s="25"/>
      <c r="G35" s="25"/>
      <c r="H35" s="25"/>
      <c r="I35" s="25"/>
      <c r="J35" s="25"/>
    </row>
    <row r="38" spans="3:16" ht="16.5" customHeight="1" x14ac:dyDescent="0.2">
      <c r="D38" s="235"/>
      <c r="E38" s="235"/>
      <c r="F38" s="235"/>
      <c r="G38" s="235"/>
      <c r="H38" s="235"/>
      <c r="I38" s="235"/>
      <c r="J38" s="235"/>
    </row>
  </sheetData>
  <sheetProtection sheet="1" objects="1" scenarios="1"/>
  <mergeCells count="1">
    <mergeCell ref="B5:C9"/>
  </mergeCells>
  <pageMargins left="0.7" right="0.7" top="0.78740157499999996" bottom="0.78740157499999996" header="0.3" footer="0.3"/>
  <pageSetup paperSize="9" scale="80" orientation="landscape" r:id="rId1"/>
  <ignoredErrors>
    <ignoredError sqref="E6:E10 E11:E26 E27:E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3300"/>
  </sheetPr>
  <dimension ref="A1:T58"/>
  <sheetViews>
    <sheetView showGridLines="0"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S29" sqref="S29"/>
    </sheetView>
  </sheetViews>
  <sheetFormatPr baseColWidth="10" defaultColWidth="11.42578125" defaultRowHeight="16.5" customHeight="1" x14ac:dyDescent="0.2"/>
  <cols>
    <col min="1" max="1" width="16.28515625" style="3" customWidth="1"/>
    <col min="2" max="2" width="46.42578125" style="3" customWidth="1"/>
    <col min="3" max="3" width="15.42578125" style="3" bestFit="1" customWidth="1"/>
    <col min="4" max="4" width="15.42578125" style="3" customWidth="1"/>
    <col min="5" max="5" width="7.7109375" style="3" customWidth="1"/>
    <col min="6" max="15" width="13.140625" style="3" customWidth="1"/>
    <col min="16" max="16384" width="11.42578125" style="3"/>
  </cols>
  <sheetData>
    <row r="1" spans="1:18" ht="16.5" customHeight="1" x14ac:dyDescent="0.2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6"/>
    </row>
    <row r="2" spans="1:18" ht="16.5" customHeight="1" x14ac:dyDescent="0.2">
      <c r="A2" s="4" t="s">
        <v>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7"/>
    </row>
    <row r="3" spans="1:18" ht="16.5" customHeight="1" x14ac:dyDescent="0.2">
      <c r="F3" s="28" t="s">
        <v>209</v>
      </c>
      <c r="G3" s="29"/>
      <c r="H3" s="29"/>
      <c r="I3" s="29"/>
      <c r="J3" s="29"/>
      <c r="K3" s="29"/>
      <c r="L3" s="29"/>
      <c r="M3" s="29"/>
      <c r="N3" s="29"/>
      <c r="O3" s="30"/>
    </row>
    <row r="4" spans="1:18" ht="16.5" customHeight="1" x14ac:dyDescent="0.2">
      <c r="A4" s="237" t="s">
        <v>84</v>
      </c>
      <c r="B4" s="238" t="s">
        <v>85</v>
      </c>
      <c r="C4" s="31" t="str">
        <f>"Budget " &amp; F4-1</f>
        <v>Budget 2024</v>
      </c>
      <c r="D4" s="31" t="str">
        <f>"Prognose " &amp; F4-1</f>
        <v>Prognose 2024</v>
      </c>
      <c r="E4" s="31" t="s">
        <v>91</v>
      </c>
      <c r="F4" s="32">
        <f>Ausgangslage!B12</f>
        <v>2025</v>
      </c>
      <c r="G4" s="32">
        <f t="shared" ref="G4:H4" si="0">F4+1</f>
        <v>2026</v>
      </c>
      <c r="H4" s="32">
        <f t="shared" si="0"/>
        <v>2027</v>
      </c>
      <c r="I4" s="32">
        <f t="shared" ref="I4:O4" si="1">H4+1</f>
        <v>2028</v>
      </c>
      <c r="J4" s="32">
        <f t="shared" si="1"/>
        <v>2029</v>
      </c>
      <c r="K4" s="32">
        <f t="shared" si="1"/>
        <v>2030</v>
      </c>
      <c r="L4" s="32">
        <f t="shared" si="1"/>
        <v>2031</v>
      </c>
      <c r="M4" s="32">
        <f t="shared" si="1"/>
        <v>2032</v>
      </c>
      <c r="N4" s="32">
        <f t="shared" si="1"/>
        <v>2033</v>
      </c>
      <c r="O4" s="32">
        <f t="shared" si="1"/>
        <v>2034</v>
      </c>
      <c r="R4" s="27"/>
    </row>
    <row r="5" spans="1:18" ht="16.5" customHeight="1" x14ac:dyDescent="0.2">
      <c r="A5" s="239"/>
      <c r="B5" s="6"/>
      <c r="C5" s="33"/>
      <c r="D5" s="34"/>
      <c r="E5" s="35" t="s">
        <v>98</v>
      </c>
      <c r="F5" s="36">
        <v>0.01</v>
      </c>
      <c r="G5" s="36"/>
      <c r="H5" s="36"/>
      <c r="I5" s="36"/>
      <c r="J5" s="36"/>
      <c r="K5" s="36"/>
      <c r="L5" s="36"/>
      <c r="M5" s="36"/>
      <c r="N5" s="36"/>
      <c r="O5" s="36"/>
    </row>
    <row r="6" spans="1:18" ht="16.5" customHeight="1" x14ac:dyDescent="0.2">
      <c r="A6" s="240">
        <v>30</v>
      </c>
      <c r="B6" s="37" t="s">
        <v>49</v>
      </c>
      <c r="C6" s="38">
        <v>0</v>
      </c>
      <c r="D6" s="38">
        <v>0</v>
      </c>
      <c r="E6" s="39" t="str">
        <f>IF(AND(C6&lt;&gt;0,D6&lt;&gt;0),D6/C6-1,"")</f>
        <v/>
      </c>
      <c r="F6" s="40">
        <f>D6*F5+D6</f>
        <v>0</v>
      </c>
      <c r="G6" s="40">
        <f t="shared" ref="G6:O6" si="2">F6*G5+F6</f>
        <v>0</v>
      </c>
      <c r="H6" s="40">
        <f t="shared" si="2"/>
        <v>0</v>
      </c>
      <c r="I6" s="40">
        <f t="shared" si="2"/>
        <v>0</v>
      </c>
      <c r="J6" s="40">
        <f t="shared" si="2"/>
        <v>0</v>
      </c>
      <c r="K6" s="40">
        <f t="shared" si="2"/>
        <v>0</v>
      </c>
      <c r="L6" s="40">
        <f t="shared" si="2"/>
        <v>0</v>
      </c>
      <c r="M6" s="40">
        <f t="shared" si="2"/>
        <v>0</v>
      </c>
      <c r="N6" s="40">
        <f t="shared" si="2"/>
        <v>0</v>
      </c>
      <c r="O6" s="40">
        <f t="shared" si="2"/>
        <v>0</v>
      </c>
    </row>
    <row r="7" spans="1:18" ht="16.5" customHeight="1" x14ac:dyDescent="0.2">
      <c r="A7" s="241"/>
      <c r="B7" s="242" t="s">
        <v>94</v>
      </c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</row>
    <row r="8" spans="1:18" ht="16.5" customHeight="1" x14ac:dyDescent="0.2">
      <c r="A8" s="243"/>
      <c r="B8" s="41"/>
      <c r="C8" s="42"/>
      <c r="D8" s="42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8" ht="16.5" customHeight="1" x14ac:dyDescent="0.2">
      <c r="A9" s="240">
        <v>31</v>
      </c>
      <c r="B9" s="37" t="s">
        <v>48</v>
      </c>
      <c r="C9" s="44">
        <f>SUM(C11:C19)</f>
        <v>0</v>
      </c>
      <c r="D9" s="44">
        <f>SUM(D11:D19)</f>
        <v>0</v>
      </c>
      <c r="E9" s="39" t="str">
        <f>IF(AND(C9&lt;&gt;0,D9&lt;&gt;0),D9/C9-1,"")</f>
        <v/>
      </c>
      <c r="F9" s="44">
        <f t="shared" ref="F9:O9" si="3">SUM(F11:F19)</f>
        <v>0</v>
      </c>
      <c r="G9" s="44">
        <f t="shared" si="3"/>
        <v>0</v>
      </c>
      <c r="H9" s="44">
        <f t="shared" si="3"/>
        <v>0</v>
      </c>
      <c r="I9" s="44">
        <f t="shared" si="3"/>
        <v>0</v>
      </c>
      <c r="J9" s="44">
        <f t="shared" si="3"/>
        <v>0</v>
      </c>
      <c r="K9" s="44">
        <f t="shared" si="3"/>
        <v>0</v>
      </c>
      <c r="L9" s="44">
        <f t="shared" si="3"/>
        <v>0</v>
      </c>
      <c r="M9" s="44">
        <f t="shared" si="3"/>
        <v>0</v>
      </c>
      <c r="N9" s="44">
        <f t="shared" si="3"/>
        <v>0</v>
      </c>
      <c r="O9" s="44">
        <f t="shared" si="3"/>
        <v>0</v>
      </c>
      <c r="R9" s="27"/>
    </row>
    <row r="10" spans="1:18" ht="16.5" customHeight="1" x14ac:dyDescent="0.2">
      <c r="A10" s="244"/>
      <c r="B10" s="45"/>
      <c r="C10" s="46"/>
      <c r="D10" s="34"/>
      <c r="E10" s="35" t="s">
        <v>203</v>
      </c>
      <c r="F10" s="47">
        <v>0.01</v>
      </c>
      <c r="G10" s="47"/>
      <c r="H10" s="47"/>
      <c r="I10" s="47"/>
      <c r="J10" s="47"/>
      <c r="K10" s="47"/>
      <c r="L10" s="47"/>
      <c r="M10" s="47"/>
      <c r="N10" s="47"/>
      <c r="O10" s="47"/>
    </row>
    <row r="11" spans="1:18" ht="16.5" customHeight="1" x14ac:dyDescent="0.2">
      <c r="A11" s="245"/>
      <c r="B11" s="260" t="s">
        <v>195</v>
      </c>
      <c r="C11" s="78"/>
      <c r="D11" s="78"/>
      <c r="E11" s="48" t="str">
        <f t="shared" ref="E11:E18" si="4">IF(AND(C11&lt;&gt;0,D11&lt;&gt;0),D11/C11-1,"")</f>
        <v/>
      </c>
      <c r="F11" s="326">
        <f>D11*F10+D11</f>
        <v>0</v>
      </c>
      <c r="G11" s="326">
        <f t="shared" ref="G11:O11" si="5">F11*G10+F11</f>
        <v>0</v>
      </c>
      <c r="H11" s="326">
        <f t="shared" si="5"/>
        <v>0</v>
      </c>
      <c r="I11" s="326">
        <f t="shared" si="5"/>
        <v>0</v>
      </c>
      <c r="J11" s="326">
        <f t="shared" si="5"/>
        <v>0</v>
      </c>
      <c r="K11" s="326">
        <f t="shared" si="5"/>
        <v>0</v>
      </c>
      <c r="L11" s="326">
        <f t="shared" si="5"/>
        <v>0</v>
      </c>
      <c r="M11" s="326">
        <f t="shared" si="5"/>
        <v>0</v>
      </c>
      <c r="N11" s="326">
        <f t="shared" si="5"/>
        <v>0</v>
      </c>
      <c r="O11" s="326">
        <f t="shared" si="5"/>
        <v>0</v>
      </c>
    </row>
    <row r="12" spans="1:18" ht="16.5" customHeight="1" x14ac:dyDescent="0.2">
      <c r="A12" s="247"/>
      <c r="B12" s="260" t="s">
        <v>196</v>
      </c>
      <c r="C12" s="78"/>
      <c r="D12" s="78"/>
      <c r="E12" s="48" t="str">
        <f t="shared" si="4"/>
        <v/>
      </c>
      <c r="F12" s="327"/>
      <c r="G12" s="327"/>
      <c r="H12" s="327"/>
      <c r="I12" s="327"/>
      <c r="J12" s="327"/>
      <c r="K12" s="327"/>
      <c r="L12" s="327"/>
      <c r="M12" s="327"/>
      <c r="N12" s="327"/>
      <c r="O12" s="327"/>
    </row>
    <row r="13" spans="1:18" ht="16.5" customHeight="1" x14ac:dyDescent="0.2">
      <c r="A13" s="247"/>
      <c r="B13" s="260" t="s">
        <v>197</v>
      </c>
      <c r="C13" s="78"/>
      <c r="D13" s="78"/>
      <c r="E13" s="48" t="str">
        <f t="shared" si="4"/>
        <v/>
      </c>
      <c r="F13" s="327"/>
      <c r="G13" s="327"/>
      <c r="H13" s="327"/>
      <c r="I13" s="327"/>
      <c r="J13" s="327"/>
      <c r="K13" s="327"/>
      <c r="L13" s="327"/>
      <c r="M13" s="327"/>
      <c r="N13" s="327"/>
      <c r="O13" s="327"/>
    </row>
    <row r="14" spans="1:18" ht="16.5" customHeight="1" x14ac:dyDescent="0.2">
      <c r="A14" s="247"/>
      <c r="B14" s="260" t="s">
        <v>198</v>
      </c>
      <c r="C14" s="78"/>
      <c r="D14" s="78"/>
      <c r="E14" s="48" t="str">
        <f t="shared" si="4"/>
        <v/>
      </c>
      <c r="F14" s="327"/>
      <c r="G14" s="327"/>
      <c r="H14" s="327"/>
      <c r="I14" s="327"/>
      <c r="J14" s="327"/>
      <c r="K14" s="327"/>
      <c r="L14" s="327"/>
      <c r="M14" s="327"/>
      <c r="N14" s="327"/>
      <c r="O14" s="327"/>
    </row>
    <row r="15" spans="1:18" ht="16.5" customHeight="1" x14ac:dyDescent="0.2">
      <c r="A15" s="247"/>
      <c r="B15" s="260"/>
      <c r="C15" s="78"/>
      <c r="D15" s="78"/>
      <c r="E15" s="48" t="str">
        <f t="shared" si="4"/>
        <v/>
      </c>
      <c r="F15" s="327"/>
      <c r="G15" s="327"/>
      <c r="H15" s="327"/>
      <c r="I15" s="327"/>
      <c r="J15" s="327"/>
      <c r="K15" s="327"/>
      <c r="L15" s="327"/>
      <c r="M15" s="327"/>
      <c r="N15" s="327"/>
      <c r="O15" s="327"/>
    </row>
    <row r="16" spans="1:18" ht="16.5" customHeight="1" x14ac:dyDescent="0.2">
      <c r="A16" s="247"/>
      <c r="B16" s="260"/>
      <c r="C16" s="78"/>
      <c r="D16" s="78"/>
      <c r="E16" s="48" t="str">
        <f t="shared" si="4"/>
        <v/>
      </c>
      <c r="F16" s="327"/>
      <c r="G16" s="327"/>
      <c r="H16" s="327"/>
      <c r="I16" s="327"/>
      <c r="J16" s="327"/>
      <c r="K16" s="327"/>
      <c r="L16" s="327"/>
      <c r="M16" s="327"/>
      <c r="N16" s="327"/>
      <c r="O16" s="327"/>
    </row>
    <row r="17" spans="1:18" ht="16.5" customHeight="1" x14ac:dyDescent="0.2">
      <c r="A17" s="247"/>
      <c r="B17" s="260"/>
      <c r="C17" s="78"/>
      <c r="D17" s="78"/>
      <c r="E17" s="48" t="str">
        <f t="shared" si="4"/>
        <v/>
      </c>
      <c r="F17" s="327"/>
      <c r="G17" s="327"/>
      <c r="H17" s="327"/>
      <c r="I17" s="327"/>
      <c r="J17" s="327"/>
      <c r="K17" s="327"/>
      <c r="L17" s="327"/>
      <c r="M17" s="327"/>
      <c r="N17" s="327"/>
      <c r="O17" s="327"/>
    </row>
    <row r="18" spans="1:18" ht="16.5" customHeight="1" x14ac:dyDescent="0.2">
      <c r="A18" s="247"/>
      <c r="B18" s="260"/>
      <c r="C18" s="78"/>
      <c r="D18" s="78"/>
      <c r="E18" s="48" t="str">
        <f t="shared" si="4"/>
        <v/>
      </c>
      <c r="F18" s="327"/>
      <c r="G18" s="327"/>
      <c r="H18" s="327"/>
      <c r="I18" s="327"/>
      <c r="J18" s="327"/>
      <c r="K18" s="327"/>
      <c r="L18" s="327"/>
      <c r="M18" s="327"/>
      <c r="N18" s="327"/>
      <c r="O18" s="327"/>
    </row>
    <row r="19" spans="1:18" ht="16.5" customHeight="1" x14ac:dyDescent="0.2">
      <c r="A19" s="247"/>
      <c r="B19" s="260"/>
      <c r="C19" s="78"/>
      <c r="D19" s="78"/>
      <c r="E19" s="48" t="str">
        <f t="shared" ref="E19" si="6">IF(AND(C19&lt;&gt;0,D19&lt;&gt;0),D19/C19-1,"")</f>
        <v/>
      </c>
      <c r="F19" s="327"/>
      <c r="G19" s="327"/>
      <c r="H19" s="327"/>
      <c r="I19" s="327"/>
      <c r="J19" s="327"/>
      <c r="K19" s="327"/>
      <c r="L19" s="327"/>
      <c r="M19" s="327"/>
      <c r="N19" s="327"/>
      <c r="O19" s="327"/>
    </row>
    <row r="20" spans="1:18" ht="16.5" customHeight="1" x14ac:dyDescent="0.2">
      <c r="A20" s="245"/>
      <c r="B20" s="242" t="s">
        <v>94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</row>
    <row r="21" spans="1:18" ht="16.5" customHeight="1" x14ac:dyDescent="0.2">
      <c r="A21" s="248"/>
      <c r="B21" s="49"/>
      <c r="C21" s="50"/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8" ht="16.5" customHeight="1" x14ac:dyDescent="0.2">
      <c r="A22" s="240">
        <v>33</v>
      </c>
      <c r="B22" s="37" t="s">
        <v>47</v>
      </c>
      <c r="C22" s="38">
        <v>0</v>
      </c>
      <c r="D22" s="44">
        <f>Investitionsrechnung!K66</f>
        <v>0</v>
      </c>
      <c r="E22" s="39" t="str">
        <f t="shared" ref="E22" si="7">IF(AND(C22&lt;&gt;0,D22&lt;&gt;0),D22/C22-1,"")</f>
        <v/>
      </c>
      <c r="F22" s="44">
        <f>Investitionsrechnung!L66</f>
        <v>0</v>
      </c>
      <c r="G22" s="44">
        <f>Investitionsrechnung!M66</f>
        <v>0</v>
      </c>
      <c r="H22" s="44">
        <f>Investitionsrechnung!N66</f>
        <v>0</v>
      </c>
      <c r="I22" s="44">
        <f>Investitionsrechnung!O66</f>
        <v>0</v>
      </c>
      <c r="J22" s="44">
        <f>Investitionsrechnung!P66</f>
        <v>0</v>
      </c>
      <c r="K22" s="44">
        <f>Investitionsrechnung!Q66</f>
        <v>0</v>
      </c>
      <c r="L22" s="44">
        <f>Investitionsrechnung!R66</f>
        <v>0</v>
      </c>
      <c r="M22" s="44">
        <f>Investitionsrechnung!S66</f>
        <v>0</v>
      </c>
      <c r="N22" s="44">
        <f>Investitionsrechnung!T66</f>
        <v>0</v>
      </c>
      <c r="O22" s="44">
        <f>Investitionsrechnung!U66</f>
        <v>0</v>
      </c>
    </row>
    <row r="23" spans="1:18" ht="16.5" customHeight="1" x14ac:dyDescent="0.2">
      <c r="A23" s="245"/>
      <c r="B23" s="242" t="s">
        <v>94</v>
      </c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</row>
    <row r="24" spans="1:18" ht="16.5" customHeight="1" x14ac:dyDescent="0.2">
      <c r="A24" s="248"/>
      <c r="C24" s="33"/>
      <c r="D24" s="33"/>
      <c r="E24" s="53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8" ht="16.5" customHeight="1" x14ac:dyDescent="0.2">
      <c r="A25" s="243"/>
      <c r="B25" s="41"/>
      <c r="C25" s="54"/>
      <c r="D25" s="55"/>
      <c r="E25" s="55" t="s">
        <v>163</v>
      </c>
      <c r="F25" s="56">
        <v>0.01</v>
      </c>
      <c r="G25" s="56">
        <f>F25</f>
        <v>0.01</v>
      </c>
      <c r="H25" s="56">
        <f t="shared" ref="H25:O25" si="8">G25</f>
        <v>0.01</v>
      </c>
      <c r="I25" s="56">
        <f t="shared" si="8"/>
        <v>0.01</v>
      </c>
      <c r="J25" s="56">
        <f t="shared" si="8"/>
        <v>0.01</v>
      </c>
      <c r="K25" s="56">
        <f t="shared" si="8"/>
        <v>0.01</v>
      </c>
      <c r="L25" s="56">
        <f t="shared" si="8"/>
        <v>0.01</v>
      </c>
      <c r="M25" s="56">
        <f t="shared" si="8"/>
        <v>0.01</v>
      </c>
      <c r="N25" s="56">
        <f t="shared" si="8"/>
        <v>0.01</v>
      </c>
      <c r="O25" s="56">
        <f t="shared" si="8"/>
        <v>0.01</v>
      </c>
    </row>
    <row r="26" spans="1:18" ht="16.5" customHeight="1" x14ac:dyDescent="0.2">
      <c r="A26" s="240">
        <v>34</v>
      </c>
      <c r="B26" s="37" t="s">
        <v>36</v>
      </c>
      <c r="C26" s="38">
        <v>0</v>
      </c>
      <c r="D26" s="38">
        <v>0</v>
      </c>
      <c r="E26" s="39" t="str">
        <f>IF(AND(C26&lt;&gt;0,D26&lt;&gt;0),D26/C26-1,"")</f>
        <v/>
      </c>
      <c r="F26" s="57" t="str">
        <f>IF('Ergebnis Finanzplanung'!D51&gt;0,'Ergebnis Finanzplanung'!D51*F25,"0")</f>
        <v>0</v>
      </c>
      <c r="G26" s="57" t="str">
        <f>IF('Ergebnis Finanzplanung'!E51&gt;0,'Ergebnis Finanzplanung'!E51*G25,"0")</f>
        <v>0</v>
      </c>
      <c r="H26" s="57" t="str">
        <f>IF('Ergebnis Finanzplanung'!F51&gt;0,'Ergebnis Finanzplanung'!F51*H25,"0")</f>
        <v>0</v>
      </c>
      <c r="I26" s="57" t="str">
        <f>IF('Ergebnis Finanzplanung'!G51&gt;0,'Ergebnis Finanzplanung'!G51*I25,"0")</f>
        <v>0</v>
      </c>
      <c r="J26" s="57" t="str">
        <f>IF('Ergebnis Finanzplanung'!H51&gt;0,'Ergebnis Finanzplanung'!H51*J25,"0")</f>
        <v>0</v>
      </c>
      <c r="K26" s="57" t="str">
        <f>IF('Ergebnis Finanzplanung'!I51&gt;0,'Ergebnis Finanzplanung'!I51*K25,"0")</f>
        <v>0</v>
      </c>
      <c r="L26" s="57" t="str">
        <f>IF('Ergebnis Finanzplanung'!J51&gt;0,'Ergebnis Finanzplanung'!J51*L25,"0")</f>
        <v>0</v>
      </c>
      <c r="M26" s="57" t="str">
        <f>IF('Ergebnis Finanzplanung'!K51&gt;0,'Ergebnis Finanzplanung'!K51*M25,"0")</f>
        <v>0</v>
      </c>
      <c r="N26" s="57" t="str">
        <f>IF('Ergebnis Finanzplanung'!L51&gt;0,'Ergebnis Finanzplanung'!L51*N25,"0")</f>
        <v>0</v>
      </c>
      <c r="O26" s="57" t="str">
        <f>IF('Ergebnis Finanzplanung'!M51&gt;0,'Ergebnis Finanzplanung'!M51*O25,"0")</f>
        <v>0</v>
      </c>
    </row>
    <row r="27" spans="1:18" ht="16.5" customHeight="1" x14ac:dyDescent="0.2">
      <c r="A27" s="241"/>
      <c r="B27" s="242" t="s">
        <v>94</v>
      </c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</row>
    <row r="28" spans="1:18" ht="16.5" customHeight="1" x14ac:dyDescent="0.2">
      <c r="A28" s="243"/>
      <c r="B28" s="58"/>
      <c r="C28" s="52"/>
      <c r="D28" s="52"/>
      <c r="E28" s="59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8" ht="16.5" customHeight="1" x14ac:dyDescent="0.2">
      <c r="A29" s="240">
        <v>35</v>
      </c>
      <c r="B29" s="37" t="s">
        <v>46</v>
      </c>
      <c r="C29" s="38">
        <v>0</v>
      </c>
      <c r="D29" s="38">
        <v>0</v>
      </c>
      <c r="E29" s="39" t="str">
        <f>IF(AND(C29&lt;&gt;0,D29&lt;&gt;0),D29/C29-1,"")</f>
        <v/>
      </c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1:18" ht="16.5" customHeight="1" x14ac:dyDescent="0.2">
      <c r="A30" s="241"/>
      <c r="B30" s="242" t="s">
        <v>94</v>
      </c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</row>
    <row r="31" spans="1:18" ht="16.5" customHeight="1" x14ac:dyDescent="0.2">
      <c r="A31" s="243"/>
      <c r="B31" s="58"/>
      <c r="C31" s="46"/>
      <c r="D31" s="46"/>
      <c r="E31" s="61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8" ht="16.5" customHeight="1" x14ac:dyDescent="0.2">
      <c r="A32" s="240">
        <v>36</v>
      </c>
      <c r="B32" s="37" t="s">
        <v>45</v>
      </c>
      <c r="C32" s="44">
        <f>C34+C35</f>
        <v>0</v>
      </c>
      <c r="D32" s="44">
        <f>D34+D35</f>
        <v>0</v>
      </c>
      <c r="E32" s="39" t="str">
        <f>IF(AND(C32&lt;&gt;0,D32&lt;&gt;0),D32/C32-1,"")</f>
        <v/>
      </c>
      <c r="F32" s="44">
        <f>F34+F35</f>
        <v>0</v>
      </c>
      <c r="G32" s="44">
        <f t="shared" ref="G32:I32" si="9">G34+G35</f>
        <v>0</v>
      </c>
      <c r="H32" s="44">
        <f t="shared" si="9"/>
        <v>0</v>
      </c>
      <c r="I32" s="44">
        <f t="shared" si="9"/>
        <v>0</v>
      </c>
      <c r="J32" s="44">
        <f t="shared" ref="J32:O32" si="10">J34+J35</f>
        <v>0</v>
      </c>
      <c r="K32" s="44">
        <f t="shared" si="10"/>
        <v>0</v>
      </c>
      <c r="L32" s="44">
        <f t="shared" si="10"/>
        <v>0</v>
      </c>
      <c r="M32" s="44">
        <f t="shared" si="10"/>
        <v>0</v>
      </c>
      <c r="N32" s="44">
        <f t="shared" si="10"/>
        <v>0</v>
      </c>
      <c r="O32" s="44">
        <f t="shared" si="10"/>
        <v>0</v>
      </c>
      <c r="R32" s="27"/>
    </row>
    <row r="33" spans="1:20" ht="16.5" customHeight="1" x14ac:dyDescent="0.2">
      <c r="A33" s="249"/>
      <c r="B33" s="45"/>
      <c r="C33" s="46"/>
      <c r="D33" s="52"/>
      <c r="E33" s="62" t="s">
        <v>99</v>
      </c>
      <c r="F33" s="47">
        <v>0.01</v>
      </c>
      <c r="G33" s="47"/>
      <c r="H33" s="47"/>
      <c r="I33" s="47"/>
      <c r="J33" s="47"/>
      <c r="K33" s="47"/>
      <c r="L33" s="47"/>
      <c r="M33" s="47"/>
      <c r="N33" s="47"/>
      <c r="O33" s="47"/>
    </row>
    <row r="34" spans="1:20" ht="16.5" customHeight="1" x14ac:dyDescent="0.2">
      <c r="A34" s="250">
        <v>36</v>
      </c>
      <c r="B34" s="246" t="s">
        <v>96</v>
      </c>
      <c r="C34" s="63"/>
      <c r="D34" s="63"/>
      <c r="E34" s="48" t="str">
        <f t="shared" ref="E34:E35" si="11">IF(AND(C34&lt;&gt;0,D34&lt;&gt;0),D34/C34-1,"")</f>
        <v/>
      </c>
      <c r="F34" s="64">
        <f>D34*(1+F33)</f>
        <v>0</v>
      </c>
      <c r="G34" s="64">
        <f>F34*(1+G33)</f>
        <v>0</v>
      </c>
      <c r="H34" s="64">
        <f t="shared" ref="H34:O34" si="12">G34*(1+H33)</f>
        <v>0</v>
      </c>
      <c r="I34" s="64">
        <f t="shared" si="12"/>
        <v>0</v>
      </c>
      <c r="J34" s="64">
        <f t="shared" si="12"/>
        <v>0</v>
      </c>
      <c r="K34" s="64">
        <f t="shared" si="12"/>
        <v>0</v>
      </c>
      <c r="L34" s="64">
        <f t="shared" si="12"/>
        <v>0</v>
      </c>
      <c r="M34" s="64">
        <f t="shared" si="12"/>
        <v>0</v>
      </c>
      <c r="N34" s="64">
        <f t="shared" si="12"/>
        <v>0</v>
      </c>
      <c r="O34" s="64">
        <f t="shared" si="12"/>
        <v>0</v>
      </c>
    </row>
    <row r="35" spans="1:20" ht="16.5" customHeight="1" x14ac:dyDescent="0.2">
      <c r="A35" s="241">
        <v>366</v>
      </c>
      <c r="B35" s="246" t="s">
        <v>95</v>
      </c>
      <c r="C35" s="63"/>
      <c r="D35" s="65">
        <f>Investitionsrechnung!K70</f>
        <v>0</v>
      </c>
      <c r="E35" s="48" t="str">
        <f t="shared" si="11"/>
        <v/>
      </c>
      <c r="F35" s="65">
        <f>Investitionsrechnung!L70</f>
        <v>0</v>
      </c>
      <c r="G35" s="65">
        <f>Investitionsrechnung!M70</f>
        <v>0</v>
      </c>
      <c r="H35" s="65">
        <f>Investitionsrechnung!N70</f>
        <v>0</v>
      </c>
      <c r="I35" s="65">
        <f>Investitionsrechnung!O70</f>
        <v>0</v>
      </c>
      <c r="J35" s="65">
        <f>Investitionsrechnung!P70</f>
        <v>0</v>
      </c>
      <c r="K35" s="65">
        <f>Investitionsrechnung!Q70</f>
        <v>0</v>
      </c>
      <c r="L35" s="65">
        <f>Investitionsrechnung!R70</f>
        <v>0</v>
      </c>
      <c r="M35" s="65">
        <f>Investitionsrechnung!S70</f>
        <v>0</v>
      </c>
      <c r="N35" s="65">
        <f>Investitionsrechnung!T70</f>
        <v>0</v>
      </c>
      <c r="O35" s="65">
        <f>Investitionsrechnung!U70</f>
        <v>0</v>
      </c>
      <c r="T35" s="27"/>
    </row>
    <row r="36" spans="1:20" ht="16.5" customHeight="1" x14ac:dyDescent="0.2">
      <c r="A36" s="241"/>
      <c r="B36" s="242" t="s">
        <v>94</v>
      </c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</row>
    <row r="37" spans="1:20" ht="16.5" customHeight="1" x14ac:dyDescent="0.2">
      <c r="A37" s="243"/>
      <c r="B37" s="58"/>
      <c r="C37" s="46"/>
      <c r="D37" s="46"/>
      <c r="E37" s="61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20" ht="16.5" customHeight="1" x14ac:dyDescent="0.2">
      <c r="A38" s="240">
        <v>37</v>
      </c>
      <c r="B38" s="37" t="s">
        <v>38</v>
      </c>
      <c r="C38" s="38">
        <v>0</v>
      </c>
      <c r="D38" s="38">
        <v>0</v>
      </c>
      <c r="E38" s="39" t="str">
        <f>IF(AND(C38&lt;&gt;0,D38&lt;&gt;0),D38/C38-1,"")</f>
        <v/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</row>
    <row r="39" spans="1:20" ht="16.5" customHeight="1" x14ac:dyDescent="0.2">
      <c r="A39" s="241"/>
      <c r="B39" s="242" t="s">
        <v>94</v>
      </c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</row>
    <row r="40" spans="1:20" ht="16.5" customHeight="1" x14ac:dyDescent="0.2">
      <c r="A40" s="243"/>
      <c r="B40" s="58"/>
      <c r="C40" s="52"/>
      <c r="D40" s="52"/>
      <c r="E40" s="59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20" ht="16.5" customHeight="1" x14ac:dyDescent="0.2">
      <c r="A41" s="240">
        <v>38</v>
      </c>
      <c r="B41" s="66" t="s">
        <v>32</v>
      </c>
      <c r="C41" s="44">
        <f>C42+C43</f>
        <v>0</v>
      </c>
      <c r="D41" s="44">
        <f>D42+D43</f>
        <v>0</v>
      </c>
      <c r="E41" s="39" t="str">
        <f t="shared" ref="E41:E43" si="13">IF(AND(C41&lt;&gt;0,D41&lt;&gt;0),D41/C41-1,"")</f>
        <v/>
      </c>
      <c r="F41" s="44">
        <f t="shared" ref="F41:O41" si="14">F42+F43</f>
        <v>0</v>
      </c>
      <c r="G41" s="44">
        <f t="shared" si="14"/>
        <v>0</v>
      </c>
      <c r="H41" s="44">
        <f t="shared" si="14"/>
        <v>0</v>
      </c>
      <c r="I41" s="44">
        <f t="shared" si="14"/>
        <v>0</v>
      </c>
      <c r="J41" s="44">
        <f t="shared" si="14"/>
        <v>0</v>
      </c>
      <c r="K41" s="44">
        <f t="shared" si="14"/>
        <v>0</v>
      </c>
      <c r="L41" s="44">
        <f t="shared" si="14"/>
        <v>0</v>
      </c>
      <c r="M41" s="44">
        <f t="shared" si="14"/>
        <v>0</v>
      </c>
      <c r="N41" s="44">
        <f t="shared" si="14"/>
        <v>0</v>
      </c>
      <c r="O41" s="44">
        <f t="shared" si="14"/>
        <v>0</v>
      </c>
    </row>
    <row r="42" spans="1:20" ht="16.5" customHeight="1" x14ac:dyDescent="0.2">
      <c r="A42" s="250">
        <v>38</v>
      </c>
      <c r="B42" s="67" t="s">
        <v>155</v>
      </c>
      <c r="C42" s="63"/>
      <c r="D42" s="63"/>
      <c r="E42" s="48" t="str">
        <f t="shared" si="13"/>
        <v/>
      </c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20" ht="16.5" customHeight="1" x14ac:dyDescent="0.2">
      <c r="A43" s="250">
        <v>389</v>
      </c>
      <c r="B43" s="67" t="s">
        <v>167</v>
      </c>
      <c r="C43" s="63"/>
      <c r="D43" s="63"/>
      <c r="E43" s="48" t="str">
        <f t="shared" si="13"/>
        <v/>
      </c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20" ht="16.5" customHeight="1" x14ac:dyDescent="0.2">
      <c r="A44" s="241"/>
      <c r="B44" s="242" t="s">
        <v>94</v>
      </c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</row>
    <row r="45" spans="1:20" ht="16.5" customHeight="1" x14ac:dyDescent="0.2"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</row>
    <row r="46" spans="1:20" ht="16.5" customHeight="1" thickBot="1" x14ac:dyDescent="0.25">
      <c r="A46" s="252"/>
      <c r="B46" s="252" t="s">
        <v>120</v>
      </c>
      <c r="C46" s="253">
        <f>C6+C9+C22+C26+C29+C32+C38+C41</f>
        <v>0</v>
      </c>
      <c r="D46" s="253">
        <f>D6+D9+D22+D26+D29+D32+D38+D41</f>
        <v>0</v>
      </c>
      <c r="E46" s="254" t="str">
        <f>IF(AND(C46&lt;&gt;0,D46&lt;&gt;0),D46/C46-1,"")</f>
        <v/>
      </c>
      <c r="F46" s="253">
        <f t="shared" ref="F46:O46" si="15">F6+F9+F22+F26+F29+F32+F38+F41</f>
        <v>0</v>
      </c>
      <c r="G46" s="253">
        <f t="shared" si="15"/>
        <v>0</v>
      </c>
      <c r="H46" s="253">
        <f t="shared" si="15"/>
        <v>0</v>
      </c>
      <c r="I46" s="253">
        <f t="shared" si="15"/>
        <v>0</v>
      </c>
      <c r="J46" s="253">
        <f t="shared" si="15"/>
        <v>0</v>
      </c>
      <c r="K46" s="253">
        <f t="shared" si="15"/>
        <v>0</v>
      </c>
      <c r="L46" s="253">
        <f t="shared" si="15"/>
        <v>0</v>
      </c>
      <c r="M46" s="253">
        <f t="shared" si="15"/>
        <v>0</v>
      </c>
      <c r="N46" s="253">
        <f t="shared" si="15"/>
        <v>0</v>
      </c>
      <c r="O46" s="253">
        <f t="shared" si="15"/>
        <v>0</v>
      </c>
    </row>
    <row r="47" spans="1:20" ht="16.5" customHeight="1" thickTop="1" x14ac:dyDescent="0.2">
      <c r="A47" s="255"/>
      <c r="C47" s="256"/>
      <c r="D47" s="256"/>
      <c r="E47" s="256"/>
      <c r="F47" s="256"/>
    </row>
    <row r="48" spans="1:20" ht="16.5" customHeight="1" x14ac:dyDescent="0.2">
      <c r="A48" s="255"/>
      <c r="B48" s="255"/>
      <c r="C48" s="256"/>
      <c r="D48" s="256"/>
      <c r="E48" s="256"/>
      <c r="F48" s="256"/>
    </row>
    <row r="49" spans="1:6" ht="16.5" customHeight="1" x14ac:dyDescent="0.2">
      <c r="A49" s="255"/>
      <c r="C49" s="256"/>
      <c r="D49" s="256"/>
      <c r="E49" s="256"/>
      <c r="F49" s="256"/>
    </row>
    <row r="53" spans="1:6" ht="16.5" customHeight="1" x14ac:dyDescent="0.2">
      <c r="A53" s="257"/>
    </row>
    <row r="55" spans="1:6" ht="16.5" customHeight="1" x14ac:dyDescent="0.2">
      <c r="A55" s="258"/>
    </row>
    <row r="56" spans="1:6" ht="16.5" customHeight="1" x14ac:dyDescent="0.2">
      <c r="A56" s="258"/>
    </row>
    <row r="58" spans="1:6" ht="16.5" customHeight="1" x14ac:dyDescent="0.2">
      <c r="A58" s="259"/>
    </row>
  </sheetData>
  <sheetProtection sheet="1" objects="1" scenarios="1"/>
  <mergeCells count="8">
    <mergeCell ref="C30:O30"/>
    <mergeCell ref="C36:O36"/>
    <mergeCell ref="C39:O39"/>
    <mergeCell ref="C44:O44"/>
    <mergeCell ref="C7:O7"/>
    <mergeCell ref="C20:O20"/>
    <mergeCell ref="C27:O27"/>
    <mergeCell ref="C23:O23"/>
  </mergeCells>
  <pageMargins left="0.7" right="0.7" top="0.78740157499999996" bottom="0.78740157499999996" header="0.3" footer="0.3"/>
  <pageSetup paperSize="9" scale="57" orientation="landscape" r:id="rId1"/>
  <ignoredErrors>
    <ignoredError sqref="F32:I32 F6:I6 F11:I11 F34:I34 J11:O11 J6:O6 J34:O34 C41:D41 F26:O26 D22 F41:O41 C32:D32 G25:O25" unlockedFormula="1"/>
    <ignoredError sqref="E9 E32 E46" formula="1"/>
    <ignoredError sqref="E41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3300"/>
    <pageSetUpPr fitToPage="1"/>
  </sheetPr>
  <dimension ref="A1:T60"/>
  <sheetViews>
    <sheetView showGridLines="0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15" sqref="C15"/>
    </sheetView>
  </sheetViews>
  <sheetFormatPr baseColWidth="10" defaultColWidth="11.42578125" defaultRowHeight="16.5" customHeight="1" x14ac:dyDescent="0.2"/>
  <cols>
    <col min="1" max="1" width="16.28515625" style="3" customWidth="1"/>
    <col min="2" max="2" width="46.42578125" style="3" customWidth="1"/>
    <col min="3" max="4" width="15.42578125" style="3" customWidth="1"/>
    <col min="5" max="5" width="7.7109375" style="3" customWidth="1"/>
    <col min="6" max="15" width="13.140625" style="3" customWidth="1"/>
    <col min="16" max="16384" width="11.42578125" style="3"/>
  </cols>
  <sheetData>
    <row r="1" spans="1:15" ht="16.5" customHeight="1" x14ac:dyDescent="0.2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6"/>
    </row>
    <row r="2" spans="1:15" ht="16.5" customHeight="1" x14ac:dyDescent="0.2">
      <c r="A2" s="4" t="s">
        <v>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6.5" customHeight="1" x14ac:dyDescent="0.2">
      <c r="F3" s="28" t="s">
        <v>209</v>
      </c>
      <c r="G3" s="29"/>
      <c r="H3" s="29"/>
      <c r="I3" s="29"/>
      <c r="J3" s="29"/>
      <c r="K3" s="29"/>
      <c r="L3" s="29"/>
      <c r="M3" s="29"/>
      <c r="N3" s="29"/>
      <c r="O3" s="30"/>
    </row>
    <row r="4" spans="1:15" ht="16.5" customHeight="1" x14ac:dyDescent="0.2">
      <c r="A4" s="237" t="s">
        <v>84</v>
      </c>
      <c r="B4" s="238" t="s">
        <v>85</v>
      </c>
      <c r="C4" s="31" t="str">
        <f>"Budget " &amp; F4-1</f>
        <v>Budget 2024</v>
      </c>
      <c r="D4" s="31" t="str">
        <f>"Prognose " &amp; F4-1</f>
        <v>Prognose 2024</v>
      </c>
      <c r="E4" s="31" t="s">
        <v>91</v>
      </c>
      <c r="F4" s="32">
        <f>Ausgangslage!B12</f>
        <v>2025</v>
      </c>
      <c r="G4" s="32">
        <f t="shared" ref="G4:H4" si="0">F4+1</f>
        <v>2026</v>
      </c>
      <c r="H4" s="32">
        <f t="shared" si="0"/>
        <v>2027</v>
      </c>
      <c r="I4" s="32">
        <f t="shared" ref="I4:O4" si="1">H4+1</f>
        <v>2028</v>
      </c>
      <c r="J4" s="32">
        <f t="shared" si="1"/>
        <v>2029</v>
      </c>
      <c r="K4" s="32">
        <f t="shared" si="1"/>
        <v>2030</v>
      </c>
      <c r="L4" s="32">
        <f t="shared" si="1"/>
        <v>2031</v>
      </c>
      <c r="M4" s="32">
        <f t="shared" si="1"/>
        <v>2032</v>
      </c>
      <c r="N4" s="32">
        <f t="shared" si="1"/>
        <v>2033</v>
      </c>
      <c r="O4" s="32">
        <f t="shared" si="1"/>
        <v>2034</v>
      </c>
    </row>
    <row r="5" spans="1:15" ht="16.5" customHeight="1" x14ac:dyDescent="0.2">
      <c r="A5" s="41"/>
      <c r="B5" s="41"/>
      <c r="C5" s="69"/>
      <c r="D5" s="42"/>
      <c r="E5" s="70" t="s">
        <v>100</v>
      </c>
      <c r="F5" s="47">
        <v>0.01</v>
      </c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71">
        <v>41</v>
      </c>
      <c r="B6" s="37" t="s">
        <v>43</v>
      </c>
      <c r="C6" s="38">
        <v>0</v>
      </c>
      <c r="D6" s="38">
        <v>0</v>
      </c>
      <c r="E6" s="39" t="str">
        <f>IF(AND(C6&lt;&gt;0,D6&lt;&gt;0),D6/C6-1,"")</f>
        <v/>
      </c>
      <c r="F6" s="72">
        <f>D6*F5+D6</f>
        <v>0</v>
      </c>
      <c r="G6" s="72">
        <f t="shared" ref="G6:O6" si="2">F6*G5+F6</f>
        <v>0</v>
      </c>
      <c r="H6" s="72">
        <f t="shared" si="2"/>
        <v>0</v>
      </c>
      <c r="I6" s="72">
        <f t="shared" si="2"/>
        <v>0</v>
      </c>
      <c r="J6" s="72">
        <f t="shared" si="2"/>
        <v>0</v>
      </c>
      <c r="K6" s="72">
        <f t="shared" si="2"/>
        <v>0</v>
      </c>
      <c r="L6" s="72">
        <f t="shared" si="2"/>
        <v>0</v>
      </c>
      <c r="M6" s="72">
        <f t="shared" si="2"/>
        <v>0</v>
      </c>
      <c r="N6" s="72">
        <f t="shared" si="2"/>
        <v>0</v>
      </c>
      <c r="O6" s="72">
        <f t="shared" si="2"/>
        <v>0</v>
      </c>
    </row>
    <row r="7" spans="1:15" ht="16.5" customHeight="1" x14ac:dyDescent="0.2">
      <c r="A7" s="241"/>
      <c r="B7" s="242" t="s">
        <v>94</v>
      </c>
      <c r="C7" s="321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3"/>
    </row>
    <row r="8" spans="1:15" ht="16.5" customHeight="1" x14ac:dyDescent="0.2">
      <c r="A8" s="41"/>
      <c r="B8" s="58"/>
      <c r="C8" s="299"/>
      <c r="D8" s="299"/>
      <c r="E8" s="299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6.5" customHeight="1" x14ac:dyDescent="0.2">
      <c r="A9" s="71">
        <v>42</v>
      </c>
      <c r="B9" s="37" t="s">
        <v>42</v>
      </c>
      <c r="C9" s="74">
        <f>C14+C15+SUM(C18:C21)</f>
        <v>0</v>
      </c>
      <c r="D9" s="74">
        <f>D14+D15+SUM(D18:D21)</f>
        <v>0</v>
      </c>
      <c r="E9" s="48" t="str">
        <f t="shared" ref="E9:E15" si="3">IF(AND(C9&lt;&gt;0,D9&lt;&gt;0),D9/C9-1,"")</f>
        <v/>
      </c>
      <c r="F9" s="74">
        <f t="shared" ref="F9:O9" si="4">F14+F15+SUM(F18:F21)</f>
        <v>0</v>
      </c>
      <c r="G9" s="74">
        <f t="shared" si="4"/>
        <v>0</v>
      </c>
      <c r="H9" s="74">
        <f t="shared" si="4"/>
        <v>0</v>
      </c>
      <c r="I9" s="74">
        <f t="shared" si="4"/>
        <v>0</v>
      </c>
      <c r="J9" s="74">
        <f t="shared" si="4"/>
        <v>0</v>
      </c>
      <c r="K9" s="74">
        <f t="shared" si="4"/>
        <v>0</v>
      </c>
      <c r="L9" s="74">
        <f t="shared" si="4"/>
        <v>0</v>
      </c>
      <c r="M9" s="74">
        <f t="shared" si="4"/>
        <v>0</v>
      </c>
      <c r="N9" s="74">
        <f t="shared" si="4"/>
        <v>0</v>
      </c>
      <c r="O9" s="74">
        <f t="shared" si="4"/>
        <v>0</v>
      </c>
    </row>
    <row r="10" spans="1:15" ht="16.5" customHeight="1" x14ac:dyDescent="0.2">
      <c r="A10" s="300" t="s">
        <v>59</v>
      </c>
      <c r="B10" s="246" t="s">
        <v>199</v>
      </c>
      <c r="C10" s="297"/>
      <c r="D10" s="297"/>
      <c r="E10" s="48" t="str">
        <f t="shared" si="3"/>
        <v/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16.5" customHeight="1" x14ac:dyDescent="0.2">
      <c r="A11" s="300" t="s">
        <v>60</v>
      </c>
      <c r="B11" s="246" t="s">
        <v>205</v>
      </c>
      <c r="C11" s="298"/>
      <c r="D11" s="298"/>
      <c r="E11" s="48" t="str">
        <f t="shared" si="3"/>
        <v/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 ht="16.5" customHeight="1" x14ac:dyDescent="0.2">
      <c r="A12" s="301" t="s">
        <v>62</v>
      </c>
      <c r="B12" s="246" t="s">
        <v>61</v>
      </c>
      <c r="C12" s="297"/>
      <c r="D12" s="297"/>
      <c r="E12" s="48" t="str">
        <f t="shared" si="3"/>
        <v/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16.5" customHeight="1" x14ac:dyDescent="0.2">
      <c r="A13" s="301" t="s">
        <v>63</v>
      </c>
      <c r="B13" s="246" t="s">
        <v>204</v>
      </c>
      <c r="C13" s="298"/>
      <c r="D13" s="298"/>
      <c r="E13" s="48" t="str">
        <f t="shared" si="3"/>
        <v/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ht="16.5" customHeight="1" x14ac:dyDescent="0.2">
      <c r="A14" s="300" t="s">
        <v>65</v>
      </c>
      <c r="B14" s="246" t="s">
        <v>64</v>
      </c>
      <c r="C14" s="83">
        <v>0</v>
      </c>
      <c r="D14" s="83">
        <v>0</v>
      </c>
      <c r="E14" s="48" t="str">
        <f t="shared" si="3"/>
        <v/>
      </c>
      <c r="F14" s="81">
        <f t="shared" ref="F14:O14" si="5">F10*F11</f>
        <v>0</v>
      </c>
      <c r="G14" s="81">
        <f t="shared" si="5"/>
        <v>0</v>
      </c>
      <c r="H14" s="81">
        <f t="shared" si="5"/>
        <v>0</v>
      </c>
      <c r="I14" s="81">
        <f t="shared" si="5"/>
        <v>0</v>
      </c>
      <c r="J14" s="81">
        <f t="shared" si="5"/>
        <v>0</v>
      </c>
      <c r="K14" s="81">
        <f t="shared" si="5"/>
        <v>0</v>
      </c>
      <c r="L14" s="81">
        <f t="shared" si="5"/>
        <v>0</v>
      </c>
      <c r="M14" s="81">
        <f t="shared" si="5"/>
        <v>0</v>
      </c>
      <c r="N14" s="81">
        <f t="shared" si="5"/>
        <v>0</v>
      </c>
      <c r="O14" s="81">
        <f t="shared" si="5"/>
        <v>0</v>
      </c>
    </row>
    <row r="15" spans="1:15" ht="16.5" customHeight="1" x14ac:dyDescent="0.2">
      <c r="A15" s="301" t="s">
        <v>66</v>
      </c>
      <c r="B15" s="246" t="s">
        <v>200</v>
      </c>
      <c r="C15" s="83">
        <v>0</v>
      </c>
      <c r="D15" s="83">
        <v>0</v>
      </c>
      <c r="E15" s="48" t="str">
        <f t="shared" si="3"/>
        <v/>
      </c>
      <c r="F15" s="81">
        <f t="shared" ref="F15:O15" si="6">F12*F13</f>
        <v>0</v>
      </c>
      <c r="G15" s="81">
        <f t="shared" si="6"/>
        <v>0</v>
      </c>
      <c r="H15" s="81">
        <f t="shared" si="6"/>
        <v>0</v>
      </c>
      <c r="I15" s="81">
        <f t="shared" si="6"/>
        <v>0</v>
      </c>
      <c r="J15" s="81">
        <f t="shared" si="6"/>
        <v>0</v>
      </c>
      <c r="K15" s="81">
        <f t="shared" si="6"/>
        <v>0</v>
      </c>
      <c r="L15" s="81">
        <f t="shared" si="6"/>
        <v>0</v>
      </c>
      <c r="M15" s="81">
        <f t="shared" si="6"/>
        <v>0</v>
      </c>
      <c r="N15" s="81">
        <f t="shared" si="6"/>
        <v>0</v>
      </c>
      <c r="O15" s="81">
        <f t="shared" si="6"/>
        <v>0</v>
      </c>
    </row>
    <row r="16" spans="1:15" ht="16.5" customHeight="1" x14ac:dyDescent="0.2">
      <c r="A16" s="241"/>
      <c r="B16" s="242" t="s">
        <v>94</v>
      </c>
      <c r="C16" s="321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3"/>
    </row>
    <row r="17" spans="1:15" ht="16.5" customHeight="1" x14ac:dyDescent="0.2">
      <c r="A17" s="302"/>
      <c r="B17" s="58"/>
      <c r="C17" s="82"/>
      <c r="D17" s="82"/>
      <c r="E17" s="61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 ht="16.5" customHeight="1" x14ac:dyDescent="0.2">
      <c r="A18" s="247"/>
      <c r="B18" s="246" t="s">
        <v>201</v>
      </c>
      <c r="C18" s="83"/>
      <c r="D18" s="83"/>
      <c r="E18" s="84" t="str">
        <f t="shared" ref="E18:E21" si="7">IF(AND(C18&lt;&gt;0,D18&lt;&gt;0),D18/C18-1,"")</f>
        <v/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1:15" ht="16.5" customHeight="1" x14ac:dyDescent="0.2">
      <c r="A19" s="247"/>
      <c r="B19" s="246" t="s">
        <v>202</v>
      </c>
      <c r="C19" s="83"/>
      <c r="D19" s="83"/>
      <c r="E19" s="84" t="str">
        <f t="shared" si="7"/>
        <v/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16.5" customHeight="1" x14ac:dyDescent="0.2">
      <c r="A20" s="247"/>
      <c r="B20" s="246"/>
      <c r="C20" s="83"/>
      <c r="D20" s="83"/>
      <c r="E20" s="84" t="str">
        <f t="shared" si="7"/>
        <v/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spans="1:15" ht="16.5" customHeight="1" x14ac:dyDescent="0.2">
      <c r="A21" s="247"/>
      <c r="B21" s="246"/>
      <c r="C21" s="78"/>
      <c r="D21" s="78"/>
      <c r="E21" s="84" t="str">
        <f t="shared" si="7"/>
        <v/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spans="1:15" ht="16.5" customHeight="1" x14ac:dyDescent="0.2">
      <c r="A22" s="245"/>
      <c r="B22" s="242" t="s">
        <v>94</v>
      </c>
      <c r="C22" s="321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3"/>
    </row>
    <row r="23" spans="1:15" ht="16.5" customHeight="1" x14ac:dyDescent="0.2">
      <c r="A23" s="41"/>
      <c r="B23" s="58"/>
      <c r="C23" s="303"/>
      <c r="D23" s="303"/>
      <c r="E23" s="303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ht="16.5" customHeight="1" x14ac:dyDescent="0.2">
      <c r="A24" s="71">
        <v>43</v>
      </c>
      <c r="B24" s="37" t="s">
        <v>41</v>
      </c>
      <c r="C24" s="38">
        <v>0</v>
      </c>
      <c r="D24" s="38">
        <v>0</v>
      </c>
      <c r="E24" s="39" t="str">
        <f>IF(AND(C24&lt;&gt;0,D24&lt;&gt;0),D24/C24-1,"")</f>
        <v/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</row>
    <row r="25" spans="1:15" ht="16.5" customHeight="1" x14ac:dyDescent="0.2">
      <c r="A25" s="241"/>
      <c r="B25" s="242" t="s">
        <v>94</v>
      </c>
      <c r="C25" s="321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3"/>
    </row>
    <row r="26" spans="1:15" ht="16.5" customHeight="1" x14ac:dyDescent="0.2">
      <c r="B26" s="49"/>
      <c r="C26" s="304"/>
      <c r="D26" s="304"/>
      <c r="E26" s="304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1:15" s="87" customFormat="1" ht="16.5" customHeight="1" x14ac:dyDescent="0.25">
      <c r="A27" s="305"/>
      <c r="B27" s="305"/>
      <c r="C27" s="54"/>
      <c r="D27" s="55"/>
      <c r="E27" s="55" t="s">
        <v>164</v>
      </c>
      <c r="F27" s="56">
        <v>0.01</v>
      </c>
      <c r="G27" s="56">
        <f>F27</f>
        <v>0.01</v>
      </c>
      <c r="H27" s="56">
        <f t="shared" ref="H27:O27" si="8">G27</f>
        <v>0.01</v>
      </c>
      <c r="I27" s="56">
        <f t="shared" si="8"/>
        <v>0.01</v>
      </c>
      <c r="J27" s="56">
        <f t="shared" si="8"/>
        <v>0.01</v>
      </c>
      <c r="K27" s="56">
        <f t="shared" si="8"/>
        <v>0.01</v>
      </c>
      <c r="L27" s="56">
        <f t="shared" si="8"/>
        <v>0.01</v>
      </c>
      <c r="M27" s="56">
        <f t="shared" si="8"/>
        <v>0.01</v>
      </c>
      <c r="N27" s="56">
        <f t="shared" si="8"/>
        <v>0.01</v>
      </c>
      <c r="O27" s="56">
        <f t="shared" si="8"/>
        <v>0.01</v>
      </c>
    </row>
    <row r="28" spans="1:15" ht="16.5" customHeight="1" x14ac:dyDescent="0.2">
      <c r="A28" s="71">
        <v>44</v>
      </c>
      <c r="B28" s="37" t="s">
        <v>35</v>
      </c>
      <c r="C28" s="38">
        <v>0</v>
      </c>
      <c r="D28" s="38">
        <v>0</v>
      </c>
      <c r="E28" s="39" t="str">
        <f>IF(AND(C28&lt;&gt;0,D28&lt;&gt;0),D28/C28-1,"")</f>
        <v/>
      </c>
      <c r="F28" s="74" t="str">
        <f>IF('Ergebnis Finanzplanung'!D51&lt;0,'Ergebnis Finanzplanung'!D51*(-F27),"0")</f>
        <v>0</v>
      </c>
      <c r="G28" s="74" t="str">
        <f>IF('Ergebnis Finanzplanung'!E51&lt;0,'Ergebnis Finanzplanung'!E51*(-G27),"0")</f>
        <v>0</v>
      </c>
      <c r="H28" s="74" t="str">
        <f>IF('Ergebnis Finanzplanung'!F51&lt;0,'Ergebnis Finanzplanung'!F51*(-H27),"0")</f>
        <v>0</v>
      </c>
      <c r="I28" s="74" t="str">
        <f>IF('Ergebnis Finanzplanung'!G51&lt;0,'Ergebnis Finanzplanung'!G51*(-I27),"0")</f>
        <v>0</v>
      </c>
      <c r="J28" s="74" t="str">
        <f>IF('Ergebnis Finanzplanung'!H51&lt;0,'Ergebnis Finanzplanung'!H51*(-J27),"0")</f>
        <v>0</v>
      </c>
      <c r="K28" s="74" t="str">
        <f>IF('Ergebnis Finanzplanung'!I51&lt;0,'Ergebnis Finanzplanung'!I51*(-K27),"0")</f>
        <v>0</v>
      </c>
      <c r="L28" s="74" t="str">
        <f>IF('Ergebnis Finanzplanung'!J51&lt;0,'Ergebnis Finanzplanung'!J51*(-L27),"0")</f>
        <v>0</v>
      </c>
      <c r="M28" s="74" t="str">
        <f>IF('Ergebnis Finanzplanung'!K51&lt;0,'Ergebnis Finanzplanung'!K51*(-M27),"0")</f>
        <v>0</v>
      </c>
      <c r="N28" s="74" t="str">
        <f>IF('Ergebnis Finanzplanung'!L51&lt;0,'Ergebnis Finanzplanung'!L51*(-N27),"0")</f>
        <v>0</v>
      </c>
      <c r="O28" s="74" t="str">
        <f>IF('Ergebnis Finanzplanung'!M51&lt;0,'Ergebnis Finanzplanung'!M51*(-O27),"0")</f>
        <v>0</v>
      </c>
    </row>
    <row r="29" spans="1:15" ht="16.5" customHeight="1" x14ac:dyDescent="0.2">
      <c r="A29" s="241"/>
      <c r="B29" s="242" t="s">
        <v>94</v>
      </c>
      <c r="C29" s="321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3"/>
    </row>
    <row r="30" spans="1:15" ht="16.5" customHeight="1" x14ac:dyDescent="0.2">
      <c r="A30" s="41"/>
      <c r="B30" s="58"/>
      <c r="C30" s="299"/>
      <c r="D30" s="299"/>
      <c r="E30" s="299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5" ht="16.5" customHeight="1" x14ac:dyDescent="0.2">
      <c r="A31" s="71">
        <v>45</v>
      </c>
      <c r="B31" s="37" t="s">
        <v>86</v>
      </c>
      <c r="C31" s="38">
        <v>0</v>
      </c>
      <c r="D31" s="38">
        <v>0</v>
      </c>
      <c r="E31" s="39" t="str">
        <f>IF(AND(C31&lt;&gt;0,D31&lt;&gt;0),D31/C31-1,"")</f>
        <v/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</row>
    <row r="32" spans="1:15" ht="16.5" customHeight="1" x14ac:dyDescent="0.2">
      <c r="A32" s="241"/>
      <c r="B32" s="242" t="s">
        <v>94</v>
      </c>
      <c r="C32" s="321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3"/>
    </row>
    <row r="33" spans="1:20" ht="16.5" customHeight="1" x14ac:dyDescent="0.2">
      <c r="A33" s="41"/>
      <c r="B33" s="58"/>
      <c r="C33" s="299"/>
      <c r="D33" s="299"/>
      <c r="E33" s="299"/>
      <c r="F33" s="73"/>
      <c r="G33" s="73"/>
      <c r="H33" s="73"/>
      <c r="I33" s="73"/>
      <c r="J33" s="73"/>
      <c r="K33" s="73"/>
      <c r="L33" s="73"/>
      <c r="M33" s="73"/>
      <c r="N33" s="73"/>
      <c r="O33" s="73"/>
    </row>
    <row r="34" spans="1:20" ht="16.5" customHeight="1" x14ac:dyDescent="0.2">
      <c r="A34" s="306">
        <v>46</v>
      </c>
      <c r="B34" s="307" t="s">
        <v>39</v>
      </c>
      <c r="C34" s="74">
        <f>C36+C37</f>
        <v>0</v>
      </c>
      <c r="D34" s="74">
        <f>D36+D37</f>
        <v>0</v>
      </c>
      <c r="E34" s="39" t="str">
        <f>IF(AND(C34&lt;&gt;0,D34&lt;&gt;0),D34/C34-1,"")</f>
        <v/>
      </c>
      <c r="F34" s="74">
        <f>F36+F37</f>
        <v>0</v>
      </c>
      <c r="G34" s="74">
        <f t="shared" ref="G34:O34" si="9">G36+G37</f>
        <v>0</v>
      </c>
      <c r="H34" s="74">
        <f t="shared" si="9"/>
        <v>0</v>
      </c>
      <c r="I34" s="74">
        <f t="shared" si="9"/>
        <v>0</v>
      </c>
      <c r="J34" s="74">
        <f t="shared" si="9"/>
        <v>0</v>
      </c>
      <c r="K34" s="74">
        <f t="shared" si="9"/>
        <v>0</v>
      </c>
      <c r="L34" s="74">
        <f t="shared" si="9"/>
        <v>0</v>
      </c>
      <c r="M34" s="74">
        <f t="shared" si="9"/>
        <v>0</v>
      </c>
      <c r="N34" s="74">
        <f t="shared" si="9"/>
        <v>0</v>
      </c>
      <c r="O34" s="74">
        <f t="shared" si="9"/>
        <v>0</v>
      </c>
      <c r="R34" s="27"/>
    </row>
    <row r="35" spans="1:20" ht="16.5" customHeight="1" x14ac:dyDescent="0.2">
      <c r="A35" s="75"/>
      <c r="B35" s="45"/>
      <c r="C35" s="46"/>
      <c r="D35" s="52"/>
      <c r="E35" s="76" t="s">
        <v>101</v>
      </c>
      <c r="F35" s="47">
        <v>0.01</v>
      </c>
      <c r="G35" s="47"/>
      <c r="H35" s="47"/>
      <c r="I35" s="47"/>
      <c r="J35" s="47"/>
      <c r="K35" s="47"/>
      <c r="L35" s="47"/>
      <c r="M35" s="47"/>
      <c r="N35" s="47"/>
      <c r="O35" s="47"/>
    </row>
    <row r="36" spans="1:20" ht="16.5" customHeight="1" x14ac:dyDescent="0.2">
      <c r="A36" s="308"/>
      <c r="B36" s="309" t="s">
        <v>103</v>
      </c>
      <c r="C36" s="63"/>
      <c r="D36" s="63"/>
      <c r="E36" s="48" t="str">
        <f t="shared" ref="E36:E37" si="10">IF(AND(C36&lt;&gt;0,D36&lt;&gt;0),D36/C36-1,"")</f>
        <v/>
      </c>
      <c r="F36" s="77">
        <f>D36*F35+D36</f>
        <v>0</v>
      </c>
      <c r="G36" s="77">
        <f t="shared" ref="G36:O36" si="11">F36*G35+F36</f>
        <v>0</v>
      </c>
      <c r="H36" s="77">
        <f t="shared" si="11"/>
        <v>0</v>
      </c>
      <c r="I36" s="77">
        <f t="shared" si="11"/>
        <v>0</v>
      </c>
      <c r="J36" s="77">
        <f t="shared" si="11"/>
        <v>0</v>
      </c>
      <c r="K36" s="77">
        <f t="shared" si="11"/>
        <v>0</v>
      </c>
      <c r="L36" s="77">
        <f t="shared" si="11"/>
        <v>0</v>
      </c>
      <c r="M36" s="77">
        <f t="shared" si="11"/>
        <v>0</v>
      </c>
      <c r="N36" s="77">
        <f t="shared" si="11"/>
        <v>0</v>
      </c>
      <c r="O36" s="77">
        <f t="shared" si="11"/>
        <v>0</v>
      </c>
    </row>
    <row r="37" spans="1:20" ht="16.5" customHeight="1" x14ac:dyDescent="0.2">
      <c r="A37" s="308">
        <v>466</v>
      </c>
      <c r="B37" s="309" t="s">
        <v>87</v>
      </c>
      <c r="C37" s="63"/>
      <c r="D37" s="81">
        <f>Investitionsrechnung!K74</f>
        <v>0</v>
      </c>
      <c r="E37" s="48" t="str">
        <f t="shared" si="10"/>
        <v/>
      </c>
      <c r="F37" s="81">
        <f>Investitionsrechnung!L74</f>
        <v>0</v>
      </c>
      <c r="G37" s="81">
        <f>Investitionsrechnung!M74</f>
        <v>0</v>
      </c>
      <c r="H37" s="81">
        <f>Investitionsrechnung!N74</f>
        <v>0</v>
      </c>
      <c r="I37" s="81">
        <f>Investitionsrechnung!O74</f>
        <v>0</v>
      </c>
      <c r="J37" s="81">
        <f>Investitionsrechnung!P74</f>
        <v>0</v>
      </c>
      <c r="K37" s="81">
        <f>Investitionsrechnung!Q74</f>
        <v>0</v>
      </c>
      <c r="L37" s="81">
        <f>Investitionsrechnung!R74</f>
        <v>0</v>
      </c>
      <c r="M37" s="81">
        <f>Investitionsrechnung!S74</f>
        <v>0</v>
      </c>
      <c r="N37" s="81">
        <f>Investitionsrechnung!T74</f>
        <v>0</v>
      </c>
      <c r="O37" s="81">
        <f>Investitionsrechnung!U74</f>
        <v>0</v>
      </c>
      <c r="T37" s="27"/>
    </row>
    <row r="38" spans="1:20" ht="16.5" customHeight="1" x14ac:dyDescent="0.2">
      <c r="A38" s="241"/>
      <c r="B38" s="242" t="s">
        <v>94</v>
      </c>
      <c r="C38" s="321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3"/>
    </row>
    <row r="39" spans="1:20" ht="16.5" customHeight="1" x14ac:dyDescent="0.2">
      <c r="A39" s="41"/>
      <c r="B39" s="58"/>
      <c r="C39" s="299"/>
      <c r="D39" s="299"/>
      <c r="E39" s="299"/>
      <c r="F39" s="73"/>
      <c r="G39" s="73"/>
      <c r="H39" s="73"/>
      <c r="I39" s="73"/>
      <c r="J39" s="73"/>
      <c r="K39" s="73"/>
      <c r="L39" s="73"/>
      <c r="M39" s="73"/>
      <c r="N39" s="73"/>
      <c r="O39" s="73"/>
    </row>
    <row r="40" spans="1:20" ht="16.5" customHeight="1" x14ac:dyDescent="0.2">
      <c r="A40" s="71">
        <v>47</v>
      </c>
      <c r="B40" s="37" t="s">
        <v>38</v>
      </c>
      <c r="C40" s="38">
        <v>0</v>
      </c>
      <c r="D40" s="38">
        <v>0</v>
      </c>
      <c r="E40" s="39" t="str">
        <f>IF(AND(C40&lt;&gt;0,D40&lt;&gt;0),D40/C40-1,"")</f>
        <v/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</row>
    <row r="41" spans="1:20" ht="16.5" customHeight="1" x14ac:dyDescent="0.2">
      <c r="A41" s="241"/>
      <c r="B41" s="242" t="s">
        <v>94</v>
      </c>
      <c r="C41" s="321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3"/>
    </row>
    <row r="42" spans="1:20" ht="16.5" customHeight="1" x14ac:dyDescent="0.2">
      <c r="A42" s="41"/>
      <c r="B42" s="58"/>
      <c r="C42" s="299"/>
      <c r="D42" s="299"/>
      <c r="E42" s="299"/>
      <c r="F42" s="73"/>
      <c r="G42" s="73"/>
      <c r="H42" s="73"/>
      <c r="I42" s="73"/>
      <c r="J42" s="73"/>
      <c r="K42" s="73"/>
      <c r="L42" s="73"/>
      <c r="M42" s="73"/>
      <c r="N42" s="73"/>
      <c r="O42" s="73"/>
    </row>
    <row r="43" spans="1:20" ht="16.5" customHeight="1" x14ac:dyDescent="0.2">
      <c r="A43" s="310">
        <v>48</v>
      </c>
      <c r="B43" s="66" t="s">
        <v>31</v>
      </c>
      <c r="C43" s="44">
        <f>C44+C45</f>
        <v>0</v>
      </c>
      <c r="D43" s="44">
        <f>D44+D45</f>
        <v>0</v>
      </c>
      <c r="E43" s="39" t="str">
        <f>IF(AND(C43&lt;&gt;0,D43&lt;&gt;0),D43/C43-1,"")</f>
        <v/>
      </c>
      <c r="F43" s="74">
        <f>F44+F45</f>
        <v>0</v>
      </c>
      <c r="G43" s="74">
        <f t="shared" ref="G43:O43" si="12">G44+G45</f>
        <v>0</v>
      </c>
      <c r="H43" s="74">
        <f t="shared" si="12"/>
        <v>0</v>
      </c>
      <c r="I43" s="74">
        <f t="shared" si="12"/>
        <v>0</v>
      </c>
      <c r="J43" s="74">
        <f t="shared" si="12"/>
        <v>0</v>
      </c>
      <c r="K43" s="74">
        <f t="shared" si="12"/>
        <v>0</v>
      </c>
      <c r="L43" s="74">
        <f t="shared" si="12"/>
        <v>0</v>
      </c>
      <c r="M43" s="74">
        <f t="shared" si="12"/>
        <v>0</v>
      </c>
      <c r="N43" s="74">
        <f t="shared" si="12"/>
        <v>0</v>
      </c>
      <c r="O43" s="74">
        <f t="shared" si="12"/>
        <v>0</v>
      </c>
    </row>
    <row r="44" spans="1:20" ht="16.5" customHeight="1" x14ac:dyDescent="0.2">
      <c r="A44" s="88">
        <v>48</v>
      </c>
      <c r="B44" s="67" t="s">
        <v>158</v>
      </c>
      <c r="C44" s="63"/>
      <c r="D44" s="63"/>
      <c r="E44" s="48" t="str">
        <f t="shared" ref="E44:E45" si="13">IF(AND(C44&lt;&gt;0,D44&lt;&gt;0),D44/C44-1,"")</f>
        <v/>
      </c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20" ht="16.5" customHeight="1" x14ac:dyDescent="0.2">
      <c r="A45" s="88">
        <v>489</v>
      </c>
      <c r="B45" s="67" t="s">
        <v>156</v>
      </c>
      <c r="C45" s="63"/>
      <c r="D45" s="63"/>
      <c r="E45" s="48" t="str">
        <f t="shared" si="13"/>
        <v/>
      </c>
      <c r="F45" s="79"/>
      <c r="G45" s="79"/>
      <c r="H45" s="79"/>
      <c r="I45" s="79"/>
      <c r="J45" s="79"/>
      <c r="K45" s="79"/>
      <c r="L45" s="79"/>
      <c r="M45" s="79"/>
      <c r="N45" s="79"/>
      <c r="O45" s="79"/>
    </row>
    <row r="46" spans="1:20" ht="16.5" customHeight="1" x14ac:dyDescent="0.2">
      <c r="A46" s="245"/>
      <c r="B46" s="242" t="s">
        <v>94</v>
      </c>
      <c r="C46" s="321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3"/>
    </row>
    <row r="47" spans="1:20" ht="16.5" customHeight="1" x14ac:dyDescent="0.2">
      <c r="A47" s="255"/>
      <c r="B47" s="255"/>
      <c r="F47" s="311"/>
      <c r="G47" s="89"/>
      <c r="H47" s="89"/>
      <c r="I47" s="89"/>
      <c r="J47" s="89"/>
      <c r="K47" s="89"/>
      <c r="L47" s="89"/>
      <c r="M47" s="89"/>
      <c r="N47" s="89"/>
      <c r="O47" s="89"/>
    </row>
    <row r="48" spans="1:20" ht="16.5" customHeight="1" thickBot="1" x14ac:dyDescent="0.25">
      <c r="A48" s="252"/>
      <c r="B48" s="252" t="s">
        <v>121</v>
      </c>
      <c r="C48" s="312">
        <f>C6+C9+C24+C28+C31+C34+C40+C43</f>
        <v>0</v>
      </c>
      <c r="D48" s="312">
        <f>D6+D9+D24+D28+D31+D34+D40+D43</f>
        <v>0</v>
      </c>
      <c r="E48" s="313" t="str">
        <f>IF(AND(C48&lt;&gt;0,D48&lt;&gt;0),D48/C48-1,"")</f>
        <v/>
      </c>
      <c r="F48" s="312">
        <f t="shared" ref="F48:O48" si="14">F6+F9+F24+F28+F31+F34+F40+F43</f>
        <v>0</v>
      </c>
      <c r="G48" s="312">
        <f t="shared" si="14"/>
        <v>0</v>
      </c>
      <c r="H48" s="312">
        <f t="shared" si="14"/>
        <v>0</v>
      </c>
      <c r="I48" s="312">
        <f t="shared" si="14"/>
        <v>0</v>
      </c>
      <c r="J48" s="312">
        <f t="shared" si="14"/>
        <v>0</v>
      </c>
      <c r="K48" s="312">
        <f t="shared" si="14"/>
        <v>0</v>
      </c>
      <c r="L48" s="312">
        <f t="shared" si="14"/>
        <v>0</v>
      </c>
      <c r="M48" s="312">
        <f t="shared" si="14"/>
        <v>0</v>
      </c>
      <c r="N48" s="312">
        <f t="shared" si="14"/>
        <v>0</v>
      </c>
      <c r="O48" s="312">
        <f t="shared" si="14"/>
        <v>0</v>
      </c>
    </row>
    <row r="49" spans="1:6" ht="16.5" customHeight="1" thickTop="1" x14ac:dyDescent="0.2">
      <c r="A49" s="255"/>
      <c r="B49" s="255"/>
      <c r="F49" s="256"/>
    </row>
    <row r="50" spans="1:6" ht="16.5" customHeight="1" x14ac:dyDescent="0.2">
      <c r="A50" s="255"/>
      <c r="B50" s="255"/>
      <c r="F50" s="256"/>
    </row>
    <row r="51" spans="1:6" ht="16.5" customHeight="1" x14ac:dyDescent="0.2">
      <c r="A51" s="255"/>
      <c r="F51" s="256"/>
    </row>
    <row r="55" spans="1:6" ht="16.5" customHeight="1" x14ac:dyDescent="0.2">
      <c r="A55" s="257"/>
    </row>
    <row r="57" spans="1:6" ht="16.5" customHeight="1" x14ac:dyDescent="0.2">
      <c r="A57" s="258"/>
    </row>
    <row r="58" spans="1:6" ht="16.5" customHeight="1" x14ac:dyDescent="0.2">
      <c r="A58" s="258"/>
    </row>
    <row r="60" spans="1:6" ht="16.5" customHeight="1" x14ac:dyDescent="0.2">
      <c r="A60" s="259"/>
    </row>
  </sheetData>
  <sheetProtection sheet="1" objects="1" scenarios="1"/>
  <mergeCells count="9">
    <mergeCell ref="C38:O38"/>
    <mergeCell ref="C41:O41"/>
    <mergeCell ref="C46:O46"/>
    <mergeCell ref="C25:O25"/>
    <mergeCell ref="C7:O7"/>
    <mergeCell ref="C16:O16"/>
    <mergeCell ref="C29:O29"/>
    <mergeCell ref="C32:O32"/>
    <mergeCell ref="C22:O22"/>
  </mergeCells>
  <pageMargins left="0.7" right="0.7" top="0.78740157499999996" bottom="0.78740157499999996" header="0.3" footer="0.3"/>
  <pageSetup paperSize="9" scale="57" orientation="landscape" r:id="rId1"/>
  <ignoredErrors>
    <ignoredError sqref="E14:E15 E48 E34 E9" formula="1"/>
    <ignoredError sqref="F6:I6 F36:I37 J36:O36 J6:O6 C43:D43 F43:O43 F28:O28 G27:O27" unlockedFormula="1"/>
    <ignoredError sqref="E4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3300"/>
    <pageSetUpPr fitToPage="1"/>
  </sheetPr>
  <dimension ref="A1:Y79"/>
  <sheetViews>
    <sheetView showGridLines="0" zoomScale="80" zoomScaleNormal="80" workbookViewId="0">
      <pane ySplit="6" topLeftCell="A7" activePane="bottomLeft" state="frozen"/>
      <selection pane="bottomLeft" activeCell="K75" sqref="K75"/>
    </sheetView>
  </sheetViews>
  <sheetFormatPr baseColWidth="10" defaultColWidth="11.42578125" defaultRowHeight="16.5" customHeight="1" outlineLevelRow="1" x14ac:dyDescent="0.2"/>
  <cols>
    <col min="1" max="1" width="20.7109375" style="3" customWidth="1"/>
    <col min="2" max="2" width="8.5703125" style="3" bestFit="1" customWidth="1"/>
    <col min="3" max="3" width="15.5703125" style="3" bestFit="1" customWidth="1"/>
    <col min="4" max="4" width="58.28515625" style="3" customWidth="1"/>
    <col min="5" max="5" width="12" style="3" bestFit="1" customWidth="1"/>
    <col min="6" max="6" width="12.7109375" style="3" bestFit="1" customWidth="1"/>
    <col min="7" max="7" width="52.85546875" style="3" customWidth="1"/>
    <col min="8" max="8" width="11.42578125" style="3"/>
    <col min="9" max="9" width="10.85546875" style="3" bestFit="1" customWidth="1"/>
    <col min="10" max="11" width="13.5703125" style="3" customWidth="1"/>
    <col min="12" max="21" width="11.7109375" style="3" customWidth="1"/>
    <col min="22" max="22" width="7.85546875" style="3" bestFit="1" customWidth="1"/>
    <col min="23" max="23" width="55.42578125" style="3" customWidth="1"/>
    <col min="24" max="24" width="17.5703125" style="3" customWidth="1"/>
    <col min="25" max="16384" width="11.42578125" style="3"/>
  </cols>
  <sheetData>
    <row r="1" spans="1:25" ht="16.5" customHeight="1" x14ac:dyDescent="0.2">
      <c r="A1" s="1" t="s">
        <v>52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5" ht="16.5" customHeight="1" x14ac:dyDescent="0.2">
      <c r="A2" s="4" t="s">
        <v>171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4" spans="1:25" ht="16.5" customHeight="1" x14ac:dyDescent="0.2">
      <c r="A4" s="261" t="s">
        <v>165</v>
      </c>
      <c r="B4" s="261" t="s">
        <v>122</v>
      </c>
      <c r="C4" s="261" t="s">
        <v>151</v>
      </c>
      <c r="D4" s="261" t="s">
        <v>115</v>
      </c>
      <c r="E4" s="262" t="s">
        <v>57</v>
      </c>
      <c r="F4" s="261" t="s">
        <v>118</v>
      </c>
      <c r="G4" s="261" t="s">
        <v>81</v>
      </c>
      <c r="H4" s="261" t="s">
        <v>88</v>
      </c>
      <c r="I4" s="261" t="s">
        <v>83</v>
      </c>
      <c r="J4" s="263" t="s">
        <v>170</v>
      </c>
      <c r="K4" s="264"/>
      <c r="L4" s="1" t="s">
        <v>116</v>
      </c>
      <c r="M4" s="1"/>
      <c r="N4" s="1"/>
      <c r="O4" s="1"/>
      <c r="P4" s="1"/>
      <c r="Q4" s="1"/>
      <c r="R4" s="1"/>
      <c r="S4" s="1"/>
      <c r="T4" s="1"/>
      <c r="U4" s="1"/>
      <c r="V4" s="265" t="s">
        <v>161</v>
      </c>
    </row>
    <row r="5" spans="1:25" ht="16.5" customHeight="1" x14ac:dyDescent="0.2">
      <c r="A5" s="266" t="s">
        <v>210</v>
      </c>
      <c r="B5" s="266"/>
      <c r="C5" s="266" t="s">
        <v>150</v>
      </c>
      <c r="D5" s="266"/>
      <c r="E5" s="267" t="s">
        <v>160</v>
      </c>
      <c r="F5" s="266"/>
      <c r="G5" s="266" t="s">
        <v>55</v>
      </c>
      <c r="H5" s="266" t="s">
        <v>75</v>
      </c>
      <c r="I5" s="266" t="s">
        <v>82</v>
      </c>
      <c r="J5" s="268" t="s">
        <v>152</v>
      </c>
      <c r="K5" s="269" t="s">
        <v>169</v>
      </c>
      <c r="L5" s="1" t="s">
        <v>117</v>
      </c>
      <c r="M5" s="1"/>
      <c r="N5" s="1"/>
      <c r="O5" s="1"/>
      <c r="P5" s="1"/>
      <c r="Q5" s="1"/>
      <c r="R5" s="1"/>
      <c r="S5" s="1"/>
      <c r="T5" s="1"/>
      <c r="U5" s="1"/>
      <c r="V5" s="270" t="s">
        <v>90</v>
      </c>
    </row>
    <row r="6" spans="1:25" ht="16.5" customHeight="1" x14ac:dyDescent="0.2">
      <c r="A6" s="271" t="s">
        <v>166</v>
      </c>
      <c r="B6" s="271"/>
      <c r="C6" s="271" t="s">
        <v>56</v>
      </c>
      <c r="D6" s="271"/>
      <c r="E6" s="272" t="s">
        <v>58</v>
      </c>
      <c r="F6" s="273" t="s">
        <v>111</v>
      </c>
      <c r="G6" s="271"/>
      <c r="H6" s="274" t="s">
        <v>104</v>
      </c>
      <c r="I6" s="271"/>
      <c r="J6" s="275"/>
      <c r="K6" s="276">
        <f>L6-1</f>
        <v>2024</v>
      </c>
      <c r="L6" s="32">
        <f>Ausgangslage!B12</f>
        <v>2025</v>
      </c>
      <c r="M6" s="32">
        <f t="shared" ref="M6:N6" si="0">L6+1</f>
        <v>2026</v>
      </c>
      <c r="N6" s="32">
        <f t="shared" si="0"/>
        <v>2027</v>
      </c>
      <c r="O6" s="32">
        <f t="shared" ref="O6:U6" si="1">N6+1</f>
        <v>2028</v>
      </c>
      <c r="P6" s="32">
        <f t="shared" si="1"/>
        <v>2029</v>
      </c>
      <c r="Q6" s="32">
        <f t="shared" si="1"/>
        <v>2030</v>
      </c>
      <c r="R6" s="32">
        <f t="shared" si="1"/>
        <v>2031</v>
      </c>
      <c r="S6" s="32">
        <f t="shared" si="1"/>
        <v>2032</v>
      </c>
      <c r="T6" s="32">
        <f t="shared" si="1"/>
        <v>2033</v>
      </c>
      <c r="U6" s="32">
        <f t="shared" si="1"/>
        <v>2034</v>
      </c>
      <c r="V6" s="277" t="s">
        <v>162</v>
      </c>
      <c r="W6" s="278" t="s">
        <v>93</v>
      </c>
      <c r="X6" s="278" t="s">
        <v>70</v>
      </c>
    </row>
    <row r="7" spans="1:25" ht="16.5" customHeight="1" x14ac:dyDescent="0.2">
      <c r="A7" s="90"/>
      <c r="B7" s="91"/>
      <c r="C7" s="90"/>
      <c r="D7" s="92"/>
      <c r="E7" s="93"/>
      <c r="F7" s="94"/>
      <c r="G7" s="95"/>
      <c r="H7" s="96" t="str">
        <f>IF(ISBLANK(G7),"", VLOOKUP(G7,Kalkulation!$C$5:$D$26,2,FALSE))</f>
        <v/>
      </c>
      <c r="I7" s="97"/>
      <c r="J7" s="98"/>
      <c r="K7" s="99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7" t="str">
        <f>IF(OR(F7&lt;&gt;0,SUM(J7:U7)&lt;&gt; 0),IF(SUM(J7:U7)&lt;&gt;F7,"NOK", "OK"),"")</f>
        <v/>
      </c>
      <c r="W7" s="101"/>
      <c r="X7" s="97"/>
    </row>
    <row r="8" spans="1:25" ht="16.5" customHeight="1" x14ac:dyDescent="0.2">
      <c r="A8" s="90"/>
      <c r="B8" s="91"/>
      <c r="C8" s="90"/>
      <c r="D8" s="92"/>
      <c r="E8" s="93"/>
      <c r="F8" s="94"/>
      <c r="G8" s="95"/>
      <c r="H8" s="96" t="str">
        <f>IF(ISBLANK(G8),"", VLOOKUP(G8,Kalkulation!$C$5:$D$26,2,FALSE))</f>
        <v/>
      </c>
      <c r="I8" s="97"/>
      <c r="J8" s="98"/>
      <c r="K8" s="99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97" t="str">
        <f t="shared" ref="V8:V56" si="2">IF(OR(F8&lt;&gt;0,SUM(J8:U8)&lt;&gt; 0),IF(SUM(J8:U8)&lt;&gt;F8,"NOK", "OK"),"")</f>
        <v/>
      </c>
      <c r="W8" s="101"/>
      <c r="X8" s="97"/>
    </row>
    <row r="9" spans="1:25" ht="16.5" customHeight="1" x14ac:dyDescent="0.2">
      <c r="A9" s="90"/>
      <c r="B9" s="91"/>
      <c r="C9" s="90"/>
      <c r="D9" s="92"/>
      <c r="E9" s="93"/>
      <c r="F9" s="94"/>
      <c r="G9" s="95"/>
      <c r="H9" s="96" t="str">
        <f>IF(ISBLANK(G9),"", VLOOKUP(G9,Kalkulation!$C$5:$D$26,2,FALSE))</f>
        <v/>
      </c>
      <c r="I9" s="97"/>
      <c r="J9" s="98"/>
      <c r="K9" s="99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97" t="str">
        <f t="shared" si="2"/>
        <v/>
      </c>
      <c r="W9" s="101"/>
      <c r="X9" s="97"/>
    </row>
    <row r="10" spans="1:25" ht="16.5" customHeight="1" x14ac:dyDescent="0.2">
      <c r="A10" s="90"/>
      <c r="B10" s="91"/>
      <c r="C10" s="90"/>
      <c r="D10" s="92"/>
      <c r="E10" s="93"/>
      <c r="F10" s="94"/>
      <c r="G10" s="95"/>
      <c r="H10" s="96" t="str">
        <f>IF(ISBLANK(G10),"", VLOOKUP(G10,Kalkulation!$C$5:$D$26,2,FALSE))</f>
        <v/>
      </c>
      <c r="I10" s="97"/>
      <c r="J10" s="98"/>
      <c r="K10" s="9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97" t="str">
        <f t="shared" si="2"/>
        <v/>
      </c>
      <c r="W10" s="101"/>
      <c r="X10" s="97"/>
      <c r="Y10" s="27"/>
    </row>
    <row r="11" spans="1:25" ht="16.5" customHeight="1" x14ac:dyDescent="0.2">
      <c r="A11" s="90"/>
      <c r="B11" s="91"/>
      <c r="C11" s="90"/>
      <c r="D11" s="92"/>
      <c r="E11" s="93"/>
      <c r="F11" s="94"/>
      <c r="G11" s="95"/>
      <c r="H11" s="96" t="str">
        <f>IF(ISBLANK(G11),"", VLOOKUP(G11,Kalkulation!$C$5:$D$26,2,FALSE))</f>
        <v/>
      </c>
      <c r="I11" s="97"/>
      <c r="J11" s="98"/>
      <c r="K11" s="99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97" t="str">
        <f t="shared" si="2"/>
        <v/>
      </c>
      <c r="W11" s="101"/>
      <c r="X11" s="97"/>
      <c r="Y11" s="27"/>
    </row>
    <row r="12" spans="1:25" ht="16.5" customHeight="1" x14ac:dyDescent="0.2">
      <c r="A12" s="90"/>
      <c r="B12" s="91"/>
      <c r="C12" s="90"/>
      <c r="D12" s="92"/>
      <c r="E12" s="93"/>
      <c r="F12" s="94"/>
      <c r="G12" s="95"/>
      <c r="H12" s="96" t="str">
        <f>IF(ISBLANK(G12),"", VLOOKUP(G12,Kalkulation!$C$5:$D$26,2,FALSE))</f>
        <v/>
      </c>
      <c r="I12" s="97"/>
      <c r="J12" s="98"/>
      <c r="K12" s="99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97" t="str">
        <f t="shared" si="2"/>
        <v/>
      </c>
      <c r="W12" s="101"/>
      <c r="X12" s="97"/>
      <c r="Y12" s="27"/>
    </row>
    <row r="13" spans="1:25" ht="16.5" customHeight="1" x14ac:dyDescent="0.2">
      <c r="A13" s="90"/>
      <c r="B13" s="91"/>
      <c r="C13" s="90"/>
      <c r="D13" s="92"/>
      <c r="E13" s="93"/>
      <c r="F13" s="94"/>
      <c r="G13" s="95"/>
      <c r="H13" s="96" t="str">
        <f>IF(ISBLANK(G13),"", VLOOKUP(G13,Kalkulation!$C$5:$D$26,2,FALSE))</f>
        <v/>
      </c>
      <c r="I13" s="97"/>
      <c r="J13" s="98"/>
      <c r="K13" s="99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97" t="str">
        <f t="shared" si="2"/>
        <v/>
      </c>
      <c r="W13" s="101"/>
      <c r="X13" s="97"/>
      <c r="Y13" s="27"/>
    </row>
    <row r="14" spans="1:25" ht="16.5" customHeight="1" x14ac:dyDescent="0.2">
      <c r="A14" s="90"/>
      <c r="B14" s="91"/>
      <c r="C14" s="90"/>
      <c r="D14" s="92"/>
      <c r="E14" s="93"/>
      <c r="F14" s="94"/>
      <c r="G14" s="95"/>
      <c r="H14" s="96" t="str">
        <f>IF(ISBLANK(G14),"", VLOOKUP(G14,Kalkulation!$C$5:$D$26,2,FALSE))</f>
        <v/>
      </c>
      <c r="I14" s="97"/>
      <c r="J14" s="98"/>
      <c r="K14" s="99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97" t="str">
        <f t="shared" si="2"/>
        <v/>
      </c>
      <c r="W14" s="101"/>
      <c r="X14" s="97"/>
      <c r="Y14" s="27"/>
    </row>
    <row r="15" spans="1:25" ht="16.5" customHeight="1" x14ac:dyDescent="0.2">
      <c r="A15" s="90"/>
      <c r="B15" s="91"/>
      <c r="C15" s="90"/>
      <c r="D15" s="92"/>
      <c r="E15" s="93"/>
      <c r="F15" s="94"/>
      <c r="G15" s="95"/>
      <c r="H15" s="96" t="str">
        <f>IF(ISBLANK(G15),"", VLOOKUP(G15,Kalkulation!$C$5:$D$26,2,FALSE))</f>
        <v/>
      </c>
      <c r="I15" s="97"/>
      <c r="J15" s="98"/>
      <c r="K15" s="99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97" t="str">
        <f t="shared" si="2"/>
        <v/>
      </c>
      <c r="W15" s="101"/>
      <c r="X15" s="97"/>
      <c r="Y15" s="27"/>
    </row>
    <row r="16" spans="1:25" ht="16.5" customHeight="1" x14ac:dyDescent="0.2">
      <c r="A16" s="90"/>
      <c r="B16" s="91"/>
      <c r="C16" s="90"/>
      <c r="D16" s="92"/>
      <c r="E16" s="93"/>
      <c r="F16" s="94"/>
      <c r="G16" s="95"/>
      <c r="H16" s="96" t="str">
        <f>IF(ISBLANK(G16),"", VLOOKUP(G16,Kalkulation!$C$5:$D$26,2,FALSE))</f>
        <v/>
      </c>
      <c r="I16" s="97"/>
      <c r="J16" s="98"/>
      <c r="K16" s="99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97" t="str">
        <f t="shared" si="2"/>
        <v/>
      </c>
      <c r="W16" s="101"/>
      <c r="X16" s="97"/>
    </row>
    <row r="17" spans="1:24" ht="16.5" customHeight="1" x14ac:dyDescent="0.2">
      <c r="A17" s="90"/>
      <c r="B17" s="91"/>
      <c r="C17" s="90"/>
      <c r="D17" s="92"/>
      <c r="E17" s="93"/>
      <c r="F17" s="94"/>
      <c r="G17" s="95"/>
      <c r="H17" s="96" t="str">
        <f>IF(ISBLANK(G17),"", VLOOKUP(G17,Kalkulation!$C$5:$D$26,2,FALSE))</f>
        <v/>
      </c>
      <c r="I17" s="97"/>
      <c r="J17" s="98"/>
      <c r="K17" s="99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97" t="str">
        <f t="shared" si="2"/>
        <v/>
      </c>
      <c r="W17" s="101"/>
      <c r="X17" s="97"/>
    </row>
    <row r="18" spans="1:24" ht="16.5" customHeight="1" x14ac:dyDescent="0.2">
      <c r="A18" s="90"/>
      <c r="B18" s="91"/>
      <c r="C18" s="90"/>
      <c r="D18" s="92"/>
      <c r="E18" s="93"/>
      <c r="F18" s="94"/>
      <c r="G18" s="95"/>
      <c r="H18" s="96" t="str">
        <f>IF(ISBLANK(G18),"", VLOOKUP(G18,Kalkulation!$C$5:$D$26,2,FALSE))</f>
        <v/>
      </c>
      <c r="I18" s="97"/>
      <c r="J18" s="98"/>
      <c r="K18" s="99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97" t="str">
        <f t="shared" si="2"/>
        <v/>
      </c>
      <c r="W18" s="101"/>
      <c r="X18" s="97"/>
    </row>
    <row r="19" spans="1:24" ht="16.5" customHeight="1" x14ac:dyDescent="0.2">
      <c r="A19" s="90"/>
      <c r="B19" s="91"/>
      <c r="C19" s="90"/>
      <c r="D19" s="92"/>
      <c r="E19" s="93"/>
      <c r="F19" s="94"/>
      <c r="G19" s="95"/>
      <c r="H19" s="96" t="str">
        <f>IF(ISBLANK(G19),"", VLOOKUP(G19,Kalkulation!$C$5:$D$26,2,FALSE))</f>
        <v/>
      </c>
      <c r="I19" s="97"/>
      <c r="J19" s="98"/>
      <c r="K19" s="99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97" t="str">
        <f t="shared" si="2"/>
        <v/>
      </c>
      <c r="W19" s="101"/>
      <c r="X19" s="97"/>
    </row>
    <row r="20" spans="1:24" ht="16.5" customHeight="1" x14ac:dyDescent="0.2">
      <c r="A20" s="90"/>
      <c r="B20" s="91"/>
      <c r="C20" s="90"/>
      <c r="D20" s="92"/>
      <c r="E20" s="93"/>
      <c r="F20" s="94"/>
      <c r="G20" s="95"/>
      <c r="H20" s="96" t="str">
        <f>IF(ISBLANK(G20),"", VLOOKUP(G20,Kalkulation!$C$5:$D$26,2,FALSE))</f>
        <v/>
      </c>
      <c r="I20" s="97"/>
      <c r="J20" s="98"/>
      <c r="K20" s="99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97" t="str">
        <f t="shared" si="2"/>
        <v/>
      </c>
      <c r="W20" s="101"/>
      <c r="X20" s="97"/>
    </row>
    <row r="21" spans="1:24" ht="16.5" customHeight="1" x14ac:dyDescent="0.2">
      <c r="A21" s="90"/>
      <c r="B21" s="91"/>
      <c r="C21" s="90"/>
      <c r="D21" s="92"/>
      <c r="E21" s="93"/>
      <c r="F21" s="94"/>
      <c r="G21" s="95"/>
      <c r="H21" s="96" t="str">
        <f>IF(ISBLANK(G21),"", VLOOKUP(G21,Kalkulation!$C$5:$D$26,2,FALSE))</f>
        <v/>
      </c>
      <c r="I21" s="97"/>
      <c r="J21" s="98"/>
      <c r="K21" s="99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97" t="str">
        <f t="shared" si="2"/>
        <v/>
      </c>
      <c r="W21" s="101"/>
      <c r="X21" s="97"/>
    </row>
    <row r="22" spans="1:24" ht="16.5" hidden="1" customHeight="1" outlineLevel="1" x14ac:dyDescent="0.2">
      <c r="A22" s="90"/>
      <c r="B22" s="91"/>
      <c r="C22" s="90"/>
      <c r="D22" s="92"/>
      <c r="E22" s="93"/>
      <c r="F22" s="94"/>
      <c r="G22" s="95"/>
      <c r="H22" s="96" t="str">
        <f>IF(ISBLANK(G22),"", VLOOKUP(G22,Kalkulation!$C$5:$D$26,2,FALSE))</f>
        <v/>
      </c>
      <c r="I22" s="97"/>
      <c r="J22" s="98"/>
      <c r="K22" s="99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97" t="str">
        <f t="shared" si="2"/>
        <v/>
      </c>
      <c r="W22" s="101"/>
      <c r="X22" s="97"/>
    </row>
    <row r="23" spans="1:24" ht="16.5" hidden="1" customHeight="1" outlineLevel="1" x14ac:dyDescent="0.2">
      <c r="A23" s="90"/>
      <c r="B23" s="91"/>
      <c r="C23" s="90"/>
      <c r="D23" s="92"/>
      <c r="E23" s="93"/>
      <c r="F23" s="94"/>
      <c r="G23" s="95"/>
      <c r="H23" s="96" t="str">
        <f>IF(ISBLANK(G23),"", VLOOKUP(G23,Kalkulation!$C$5:$D$26,2,FALSE))</f>
        <v/>
      </c>
      <c r="I23" s="97"/>
      <c r="J23" s="98"/>
      <c r="K23" s="99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97" t="str">
        <f t="shared" si="2"/>
        <v/>
      </c>
      <c r="W23" s="101"/>
      <c r="X23" s="97"/>
    </row>
    <row r="24" spans="1:24" ht="16.5" hidden="1" customHeight="1" outlineLevel="1" x14ac:dyDescent="0.2">
      <c r="A24" s="90"/>
      <c r="B24" s="91"/>
      <c r="C24" s="90"/>
      <c r="D24" s="92"/>
      <c r="E24" s="93"/>
      <c r="F24" s="94"/>
      <c r="G24" s="95"/>
      <c r="H24" s="96" t="str">
        <f>IF(ISBLANK(G24),"", VLOOKUP(G24,Kalkulation!$C$5:$D$26,2,FALSE))</f>
        <v/>
      </c>
      <c r="I24" s="97"/>
      <c r="J24" s="98"/>
      <c r="K24" s="99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97" t="str">
        <f t="shared" si="2"/>
        <v/>
      </c>
      <c r="W24" s="101"/>
      <c r="X24" s="97"/>
    </row>
    <row r="25" spans="1:24" ht="16.5" hidden="1" customHeight="1" outlineLevel="1" x14ac:dyDescent="0.2">
      <c r="A25" s="90"/>
      <c r="B25" s="91"/>
      <c r="C25" s="90"/>
      <c r="D25" s="92"/>
      <c r="E25" s="93"/>
      <c r="F25" s="94"/>
      <c r="G25" s="95"/>
      <c r="H25" s="96" t="str">
        <f>IF(ISBLANK(G25),"", VLOOKUP(G25,Kalkulation!$C$5:$D$26,2,FALSE))</f>
        <v/>
      </c>
      <c r="I25" s="97"/>
      <c r="J25" s="98"/>
      <c r="K25" s="99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97" t="str">
        <f t="shared" si="2"/>
        <v/>
      </c>
      <c r="W25" s="101"/>
      <c r="X25" s="97"/>
    </row>
    <row r="26" spans="1:24" ht="16.5" hidden="1" customHeight="1" outlineLevel="1" x14ac:dyDescent="0.2">
      <c r="A26" s="90"/>
      <c r="B26" s="91"/>
      <c r="C26" s="90"/>
      <c r="D26" s="92"/>
      <c r="E26" s="93"/>
      <c r="F26" s="94"/>
      <c r="G26" s="95"/>
      <c r="H26" s="96" t="str">
        <f>IF(ISBLANK(G26),"", VLOOKUP(G26,Kalkulation!$C$5:$D$26,2,FALSE))</f>
        <v/>
      </c>
      <c r="I26" s="97"/>
      <c r="J26" s="98"/>
      <c r="K26" s="99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97" t="str">
        <f t="shared" si="2"/>
        <v/>
      </c>
      <c r="W26" s="101"/>
      <c r="X26" s="97"/>
    </row>
    <row r="27" spans="1:24" ht="16.5" hidden="1" customHeight="1" outlineLevel="1" x14ac:dyDescent="0.2">
      <c r="A27" s="90"/>
      <c r="B27" s="91"/>
      <c r="C27" s="90"/>
      <c r="D27" s="92"/>
      <c r="E27" s="93"/>
      <c r="F27" s="94"/>
      <c r="G27" s="95"/>
      <c r="H27" s="96" t="str">
        <f>IF(ISBLANK(G27),"", VLOOKUP(G27,Kalkulation!$C$5:$D$26,2,FALSE))</f>
        <v/>
      </c>
      <c r="I27" s="97"/>
      <c r="J27" s="98"/>
      <c r="K27" s="99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97"/>
      <c r="W27" s="101"/>
      <c r="X27" s="97"/>
    </row>
    <row r="28" spans="1:24" ht="16.5" hidden="1" customHeight="1" outlineLevel="1" x14ac:dyDescent="0.2">
      <c r="A28" s="90"/>
      <c r="B28" s="91"/>
      <c r="C28" s="90"/>
      <c r="D28" s="92"/>
      <c r="E28" s="93"/>
      <c r="F28" s="94"/>
      <c r="G28" s="95"/>
      <c r="H28" s="96" t="str">
        <f>IF(ISBLANK(G28),"", VLOOKUP(G28,Kalkulation!$C$5:$D$26,2,FALSE))</f>
        <v/>
      </c>
      <c r="I28" s="97"/>
      <c r="J28" s="98"/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97"/>
      <c r="W28" s="101"/>
      <c r="X28" s="97"/>
    </row>
    <row r="29" spans="1:24" ht="16.5" hidden="1" customHeight="1" outlineLevel="1" x14ac:dyDescent="0.2">
      <c r="A29" s="90"/>
      <c r="B29" s="91"/>
      <c r="C29" s="90"/>
      <c r="D29" s="92"/>
      <c r="E29" s="93"/>
      <c r="F29" s="94"/>
      <c r="G29" s="95"/>
      <c r="H29" s="96" t="str">
        <f>IF(ISBLANK(G29),"", VLOOKUP(G29,Kalkulation!$C$5:$D$26,2,FALSE))</f>
        <v/>
      </c>
      <c r="I29" s="97"/>
      <c r="J29" s="98"/>
      <c r="K29" s="99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97"/>
      <c r="W29" s="101"/>
      <c r="X29" s="97"/>
    </row>
    <row r="30" spans="1:24" ht="16.5" hidden="1" customHeight="1" outlineLevel="1" x14ac:dyDescent="0.2">
      <c r="A30" s="90"/>
      <c r="B30" s="91"/>
      <c r="C30" s="90"/>
      <c r="D30" s="92"/>
      <c r="E30" s="93"/>
      <c r="F30" s="94"/>
      <c r="G30" s="95"/>
      <c r="H30" s="96" t="str">
        <f>IF(ISBLANK(G30),"", VLOOKUP(G30,Kalkulation!$C$5:$D$26,2,FALSE))</f>
        <v/>
      </c>
      <c r="I30" s="97"/>
      <c r="J30" s="98"/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7"/>
      <c r="W30" s="101"/>
      <c r="X30" s="97"/>
    </row>
    <row r="31" spans="1:24" ht="16.5" hidden="1" customHeight="1" outlineLevel="1" x14ac:dyDescent="0.2">
      <c r="A31" s="90"/>
      <c r="B31" s="91"/>
      <c r="C31" s="90"/>
      <c r="D31" s="92"/>
      <c r="E31" s="93"/>
      <c r="F31" s="94"/>
      <c r="G31" s="95"/>
      <c r="H31" s="96" t="str">
        <f>IF(ISBLANK(G31),"", VLOOKUP(G31,Kalkulation!$C$5:$D$26,2,FALSE))</f>
        <v/>
      </c>
      <c r="I31" s="97"/>
      <c r="J31" s="98"/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97"/>
      <c r="W31" s="101"/>
      <c r="X31" s="97"/>
    </row>
    <row r="32" spans="1:24" ht="16.5" hidden="1" customHeight="1" outlineLevel="1" x14ac:dyDescent="0.2">
      <c r="A32" s="90"/>
      <c r="B32" s="91"/>
      <c r="C32" s="90"/>
      <c r="D32" s="92"/>
      <c r="E32" s="93"/>
      <c r="F32" s="94"/>
      <c r="G32" s="95"/>
      <c r="H32" s="96" t="str">
        <f>IF(ISBLANK(G32),"", VLOOKUP(G32,Kalkulation!$C$5:$D$26,2,FALSE))</f>
        <v/>
      </c>
      <c r="I32" s="97"/>
      <c r="J32" s="98"/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97"/>
      <c r="W32" s="101"/>
      <c r="X32" s="97"/>
    </row>
    <row r="33" spans="1:24" ht="16.5" hidden="1" customHeight="1" outlineLevel="1" x14ac:dyDescent="0.2">
      <c r="A33" s="90"/>
      <c r="B33" s="91"/>
      <c r="C33" s="90"/>
      <c r="D33" s="92"/>
      <c r="E33" s="93"/>
      <c r="F33" s="94"/>
      <c r="G33" s="95"/>
      <c r="H33" s="96" t="str">
        <f>IF(ISBLANK(G33),"", VLOOKUP(G33,Kalkulation!$C$5:$D$26,2,FALSE))</f>
        <v/>
      </c>
      <c r="I33" s="97"/>
      <c r="J33" s="98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97"/>
      <c r="W33" s="101"/>
      <c r="X33" s="97"/>
    </row>
    <row r="34" spans="1:24" ht="16.5" hidden="1" customHeight="1" outlineLevel="1" x14ac:dyDescent="0.2">
      <c r="A34" s="90"/>
      <c r="B34" s="91"/>
      <c r="C34" s="90"/>
      <c r="D34" s="92"/>
      <c r="E34" s="93"/>
      <c r="F34" s="94"/>
      <c r="G34" s="95"/>
      <c r="H34" s="96" t="str">
        <f>IF(ISBLANK(G34),"", VLOOKUP(G34,Kalkulation!$C$5:$D$26,2,FALSE))</f>
        <v/>
      </c>
      <c r="I34" s="97"/>
      <c r="J34" s="98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97"/>
      <c r="W34" s="101"/>
      <c r="X34" s="97"/>
    </row>
    <row r="35" spans="1:24" ht="16.5" hidden="1" customHeight="1" outlineLevel="1" x14ac:dyDescent="0.2">
      <c r="A35" s="90"/>
      <c r="B35" s="91"/>
      <c r="C35" s="90"/>
      <c r="D35" s="92"/>
      <c r="E35" s="93"/>
      <c r="F35" s="94"/>
      <c r="G35" s="95"/>
      <c r="H35" s="96" t="str">
        <f>IF(ISBLANK(G35),"", VLOOKUP(G35,Kalkulation!$C$5:$D$26,2,FALSE))</f>
        <v/>
      </c>
      <c r="I35" s="97"/>
      <c r="J35" s="98"/>
      <c r="K35" s="99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97"/>
      <c r="W35" s="101"/>
      <c r="X35" s="97"/>
    </row>
    <row r="36" spans="1:24" ht="16.5" hidden="1" customHeight="1" outlineLevel="1" x14ac:dyDescent="0.2">
      <c r="A36" s="90"/>
      <c r="B36" s="91"/>
      <c r="C36" s="90"/>
      <c r="D36" s="92"/>
      <c r="E36" s="93"/>
      <c r="F36" s="94"/>
      <c r="G36" s="95"/>
      <c r="H36" s="96" t="str">
        <f>IF(ISBLANK(G36),"", VLOOKUP(G36,Kalkulation!$C$5:$D$26,2,FALSE))</f>
        <v/>
      </c>
      <c r="I36" s="97"/>
      <c r="J36" s="98"/>
      <c r="K36" s="99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97"/>
      <c r="W36" s="101"/>
      <c r="X36" s="97"/>
    </row>
    <row r="37" spans="1:24" ht="16.5" hidden="1" customHeight="1" outlineLevel="1" x14ac:dyDescent="0.2">
      <c r="A37" s="90"/>
      <c r="B37" s="91"/>
      <c r="C37" s="90"/>
      <c r="D37" s="92"/>
      <c r="E37" s="93"/>
      <c r="F37" s="94"/>
      <c r="G37" s="95"/>
      <c r="H37" s="96" t="str">
        <f>IF(ISBLANK(G37),"", VLOOKUP(G37,Kalkulation!$C$5:$D$26,2,FALSE))</f>
        <v/>
      </c>
      <c r="I37" s="97"/>
      <c r="J37" s="98"/>
      <c r="K37" s="99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97"/>
      <c r="W37" s="101"/>
      <c r="X37" s="97"/>
    </row>
    <row r="38" spans="1:24" ht="16.5" hidden="1" customHeight="1" outlineLevel="1" x14ac:dyDescent="0.2">
      <c r="A38" s="90"/>
      <c r="B38" s="91"/>
      <c r="C38" s="90"/>
      <c r="D38" s="92"/>
      <c r="E38" s="93"/>
      <c r="F38" s="94"/>
      <c r="G38" s="95"/>
      <c r="H38" s="96" t="str">
        <f>IF(ISBLANK(G38),"", VLOOKUP(G38,Kalkulation!$C$5:$D$26,2,FALSE))</f>
        <v/>
      </c>
      <c r="I38" s="97"/>
      <c r="J38" s="98"/>
      <c r="K38" s="99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97"/>
      <c r="W38" s="101"/>
      <c r="X38" s="97"/>
    </row>
    <row r="39" spans="1:24" ht="16.5" hidden="1" customHeight="1" outlineLevel="1" x14ac:dyDescent="0.2">
      <c r="A39" s="90"/>
      <c r="B39" s="91"/>
      <c r="C39" s="90"/>
      <c r="D39" s="92"/>
      <c r="E39" s="93"/>
      <c r="F39" s="94"/>
      <c r="G39" s="95"/>
      <c r="H39" s="96" t="str">
        <f>IF(ISBLANK(G39),"", VLOOKUP(G39,Kalkulation!$C$5:$D$26,2,FALSE))</f>
        <v/>
      </c>
      <c r="I39" s="97"/>
      <c r="J39" s="98"/>
      <c r="K39" s="99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97"/>
      <c r="W39" s="101"/>
      <c r="X39" s="97"/>
    </row>
    <row r="40" spans="1:24" ht="16.5" hidden="1" customHeight="1" outlineLevel="1" x14ac:dyDescent="0.2">
      <c r="A40" s="90"/>
      <c r="B40" s="91"/>
      <c r="C40" s="90"/>
      <c r="D40" s="92"/>
      <c r="E40" s="93"/>
      <c r="F40" s="94"/>
      <c r="G40" s="95"/>
      <c r="H40" s="96" t="str">
        <f>IF(ISBLANK(G40),"", VLOOKUP(G40,Kalkulation!$C$5:$D$26,2,FALSE))</f>
        <v/>
      </c>
      <c r="I40" s="97"/>
      <c r="J40" s="98"/>
      <c r="K40" s="99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97"/>
      <c r="W40" s="101"/>
      <c r="X40" s="97"/>
    </row>
    <row r="41" spans="1:24" ht="16.5" hidden="1" customHeight="1" outlineLevel="1" x14ac:dyDescent="0.2">
      <c r="A41" s="90"/>
      <c r="B41" s="91"/>
      <c r="C41" s="90"/>
      <c r="D41" s="92"/>
      <c r="E41" s="93"/>
      <c r="F41" s="94"/>
      <c r="G41" s="95"/>
      <c r="H41" s="96" t="str">
        <f>IF(ISBLANK(G41),"", VLOOKUP(G41,Kalkulation!$C$5:$D$26,2,FALSE))</f>
        <v/>
      </c>
      <c r="I41" s="97"/>
      <c r="J41" s="98"/>
      <c r="K41" s="99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97"/>
      <c r="W41" s="101"/>
      <c r="X41" s="97"/>
    </row>
    <row r="42" spans="1:24" ht="16.5" hidden="1" customHeight="1" outlineLevel="1" x14ac:dyDescent="0.2">
      <c r="A42" s="90"/>
      <c r="B42" s="91"/>
      <c r="C42" s="90"/>
      <c r="D42" s="92"/>
      <c r="E42" s="93"/>
      <c r="F42" s="94"/>
      <c r="G42" s="95"/>
      <c r="H42" s="96" t="str">
        <f>IF(ISBLANK(G42),"", VLOOKUP(G42,Kalkulation!$C$5:$D$26,2,FALSE))</f>
        <v/>
      </c>
      <c r="I42" s="97"/>
      <c r="J42" s="98"/>
      <c r="K42" s="99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97"/>
      <c r="W42" s="101"/>
      <c r="X42" s="97"/>
    </row>
    <row r="43" spans="1:24" ht="16.5" hidden="1" customHeight="1" outlineLevel="1" x14ac:dyDescent="0.2">
      <c r="A43" s="90"/>
      <c r="B43" s="91"/>
      <c r="C43" s="90"/>
      <c r="D43" s="92"/>
      <c r="E43" s="93"/>
      <c r="F43" s="94"/>
      <c r="G43" s="95"/>
      <c r="H43" s="96" t="str">
        <f>IF(ISBLANK(G43),"", VLOOKUP(G43,Kalkulation!$C$5:$D$26,2,FALSE))</f>
        <v/>
      </c>
      <c r="I43" s="97"/>
      <c r="J43" s="98"/>
      <c r="K43" s="99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97"/>
      <c r="W43" s="101"/>
      <c r="X43" s="97"/>
    </row>
    <row r="44" spans="1:24" ht="16.5" hidden="1" customHeight="1" outlineLevel="1" x14ac:dyDescent="0.2">
      <c r="A44" s="90"/>
      <c r="B44" s="91"/>
      <c r="C44" s="90"/>
      <c r="D44" s="92"/>
      <c r="E44" s="93"/>
      <c r="F44" s="94"/>
      <c r="G44" s="95"/>
      <c r="H44" s="96" t="str">
        <f>IF(ISBLANK(G44),"", VLOOKUP(G44,Kalkulation!$C$5:$D$26,2,FALSE))</f>
        <v/>
      </c>
      <c r="I44" s="97"/>
      <c r="J44" s="98"/>
      <c r="K44" s="99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97"/>
      <c r="W44" s="101"/>
      <c r="X44" s="97"/>
    </row>
    <row r="45" spans="1:24" ht="16.5" hidden="1" customHeight="1" outlineLevel="1" x14ac:dyDescent="0.2">
      <c r="A45" s="90"/>
      <c r="B45" s="91"/>
      <c r="C45" s="90"/>
      <c r="D45" s="92"/>
      <c r="E45" s="93"/>
      <c r="F45" s="94"/>
      <c r="G45" s="95"/>
      <c r="H45" s="96" t="str">
        <f>IF(ISBLANK(G45),"", VLOOKUP(G45,Kalkulation!$C$5:$D$26,2,FALSE))</f>
        <v/>
      </c>
      <c r="I45" s="97"/>
      <c r="J45" s="98"/>
      <c r="K45" s="99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97"/>
      <c r="W45" s="101"/>
      <c r="X45" s="97"/>
    </row>
    <row r="46" spans="1:24" ht="16.5" hidden="1" customHeight="1" outlineLevel="1" x14ac:dyDescent="0.2">
      <c r="A46" s="90"/>
      <c r="B46" s="91"/>
      <c r="C46" s="90"/>
      <c r="D46" s="92"/>
      <c r="E46" s="93"/>
      <c r="F46" s="94"/>
      <c r="G46" s="95"/>
      <c r="H46" s="96" t="str">
        <f>IF(ISBLANK(G46),"", VLOOKUP(G46,Kalkulation!$C$5:$D$26,2,FALSE))</f>
        <v/>
      </c>
      <c r="I46" s="97"/>
      <c r="J46" s="98"/>
      <c r="K46" s="99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97" t="str">
        <f t="shared" si="2"/>
        <v/>
      </c>
      <c r="W46" s="101"/>
      <c r="X46" s="97"/>
    </row>
    <row r="47" spans="1:24" ht="16.5" hidden="1" customHeight="1" outlineLevel="1" x14ac:dyDescent="0.2">
      <c r="A47" s="90"/>
      <c r="B47" s="91"/>
      <c r="C47" s="90"/>
      <c r="D47" s="92"/>
      <c r="E47" s="93"/>
      <c r="F47" s="94"/>
      <c r="G47" s="95"/>
      <c r="H47" s="96" t="str">
        <f>IF(ISBLANK(G47),"", VLOOKUP(G47,Kalkulation!$C$5:$D$26,2,FALSE))</f>
        <v/>
      </c>
      <c r="I47" s="97"/>
      <c r="J47" s="98"/>
      <c r="K47" s="99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97" t="str">
        <f t="shared" si="2"/>
        <v/>
      </c>
      <c r="W47" s="101"/>
      <c r="X47" s="97"/>
    </row>
    <row r="48" spans="1:24" ht="16.5" hidden="1" customHeight="1" outlineLevel="1" x14ac:dyDescent="0.2">
      <c r="A48" s="90"/>
      <c r="B48" s="91"/>
      <c r="C48" s="90"/>
      <c r="D48" s="92"/>
      <c r="E48" s="93"/>
      <c r="F48" s="94"/>
      <c r="G48" s="95"/>
      <c r="H48" s="96" t="str">
        <f>IF(ISBLANK(G48),"", VLOOKUP(G48,Kalkulation!$C$5:$D$26,2,FALSE))</f>
        <v/>
      </c>
      <c r="I48" s="97"/>
      <c r="J48" s="98"/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97" t="str">
        <f t="shared" si="2"/>
        <v/>
      </c>
      <c r="W48" s="101"/>
      <c r="X48" s="97"/>
    </row>
    <row r="49" spans="1:24" ht="16.5" hidden="1" customHeight="1" outlineLevel="1" x14ac:dyDescent="0.2">
      <c r="A49" s="90"/>
      <c r="B49" s="91"/>
      <c r="C49" s="90"/>
      <c r="D49" s="92"/>
      <c r="E49" s="93"/>
      <c r="F49" s="94"/>
      <c r="G49" s="95"/>
      <c r="H49" s="96" t="str">
        <f>IF(ISBLANK(G49),"", VLOOKUP(G49,Kalkulation!$C$5:$D$26,2,FALSE))</f>
        <v/>
      </c>
      <c r="I49" s="97"/>
      <c r="J49" s="98"/>
      <c r="K49" s="99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97" t="str">
        <f t="shared" si="2"/>
        <v/>
      </c>
      <c r="W49" s="101"/>
      <c r="X49" s="97"/>
    </row>
    <row r="50" spans="1:24" ht="16.5" hidden="1" customHeight="1" outlineLevel="1" x14ac:dyDescent="0.2">
      <c r="A50" s="90"/>
      <c r="B50" s="91"/>
      <c r="C50" s="90"/>
      <c r="D50" s="92"/>
      <c r="E50" s="93"/>
      <c r="F50" s="94"/>
      <c r="G50" s="95"/>
      <c r="H50" s="96" t="str">
        <f>IF(ISBLANK(G50),"", VLOOKUP(G50,Kalkulation!$C$5:$D$26,2,FALSE))</f>
        <v/>
      </c>
      <c r="I50" s="97"/>
      <c r="J50" s="98"/>
      <c r="K50" s="99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97" t="str">
        <f t="shared" si="2"/>
        <v/>
      </c>
      <c r="W50" s="101"/>
      <c r="X50" s="97"/>
    </row>
    <row r="51" spans="1:24" ht="16.5" hidden="1" customHeight="1" outlineLevel="1" x14ac:dyDescent="0.2">
      <c r="A51" s="90"/>
      <c r="B51" s="91"/>
      <c r="C51" s="90"/>
      <c r="D51" s="92"/>
      <c r="E51" s="93"/>
      <c r="F51" s="94"/>
      <c r="G51" s="95"/>
      <c r="H51" s="96" t="str">
        <f>IF(ISBLANK(G51),"", VLOOKUP(G51,Kalkulation!$C$5:$D$26,2,FALSE))</f>
        <v/>
      </c>
      <c r="I51" s="97"/>
      <c r="J51" s="98"/>
      <c r="K51" s="99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97" t="str">
        <f t="shared" si="2"/>
        <v/>
      </c>
      <c r="W51" s="101"/>
      <c r="X51" s="97"/>
    </row>
    <row r="52" spans="1:24" ht="16.5" hidden="1" customHeight="1" outlineLevel="1" x14ac:dyDescent="0.2">
      <c r="A52" s="90"/>
      <c r="B52" s="91"/>
      <c r="C52" s="90"/>
      <c r="D52" s="92"/>
      <c r="E52" s="93"/>
      <c r="F52" s="94"/>
      <c r="G52" s="95"/>
      <c r="H52" s="96" t="str">
        <f>IF(ISBLANK(G52),"", VLOOKUP(G52,Kalkulation!$C$5:$D$26,2,FALSE))</f>
        <v/>
      </c>
      <c r="I52" s="97"/>
      <c r="J52" s="98"/>
      <c r="K52" s="99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97" t="str">
        <f t="shared" si="2"/>
        <v/>
      </c>
      <c r="W52" s="101"/>
      <c r="X52" s="97"/>
    </row>
    <row r="53" spans="1:24" ht="16.5" hidden="1" customHeight="1" outlineLevel="1" x14ac:dyDescent="0.2">
      <c r="A53" s="90"/>
      <c r="B53" s="91"/>
      <c r="C53" s="90"/>
      <c r="D53" s="92"/>
      <c r="E53" s="93"/>
      <c r="F53" s="94"/>
      <c r="G53" s="95"/>
      <c r="H53" s="96" t="str">
        <f>IF(ISBLANK(G53),"", VLOOKUP(G53,Kalkulation!$C$5:$D$26,2,FALSE))</f>
        <v/>
      </c>
      <c r="I53" s="97"/>
      <c r="J53" s="98"/>
      <c r="K53" s="99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97" t="str">
        <f t="shared" si="2"/>
        <v/>
      </c>
      <c r="W53" s="101"/>
      <c r="X53" s="97"/>
    </row>
    <row r="54" spans="1:24" ht="16.5" hidden="1" customHeight="1" outlineLevel="1" x14ac:dyDescent="0.2">
      <c r="A54" s="90"/>
      <c r="B54" s="91"/>
      <c r="C54" s="90"/>
      <c r="D54" s="92"/>
      <c r="E54" s="93"/>
      <c r="F54" s="94"/>
      <c r="G54" s="95"/>
      <c r="H54" s="96" t="str">
        <f>IF(ISBLANK(G54),"", VLOOKUP(G54,Kalkulation!$C$5:$D$26,2,FALSE))</f>
        <v/>
      </c>
      <c r="I54" s="97"/>
      <c r="J54" s="98"/>
      <c r="K54" s="99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97" t="str">
        <f t="shared" si="2"/>
        <v/>
      </c>
      <c r="W54" s="101"/>
      <c r="X54" s="97"/>
    </row>
    <row r="55" spans="1:24" ht="16.5" hidden="1" customHeight="1" outlineLevel="1" x14ac:dyDescent="0.2">
      <c r="A55" s="90"/>
      <c r="B55" s="91"/>
      <c r="C55" s="90"/>
      <c r="D55" s="92"/>
      <c r="E55" s="93"/>
      <c r="F55" s="94"/>
      <c r="G55" s="95"/>
      <c r="H55" s="96" t="str">
        <f>IF(ISBLANK(G55),"", VLOOKUP(G55,Kalkulation!$C$5:$D$26,2,FALSE))</f>
        <v/>
      </c>
      <c r="I55" s="97"/>
      <c r="J55" s="98"/>
      <c r="K55" s="99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97" t="str">
        <f t="shared" si="2"/>
        <v/>
      </c>
      <c r="W55" s="101"/>
      <c r="X55" s="97"/>
    </row>
    <row r="56" spans="1:24" ht="16.5" hidden="1" customHeight="1" outlineLevel="1" x14ac:dyDescent="0.2">
      <c r="A56" s="90"/>
      <c r="B56" s="91"/>
      <c r="C56" s="90"/>
      <c r="D56" s="92"/>
      <c r="E56" s="93"/>
      <c r="F56" s="94"/>
      <c r="G56" s="102"/>
      <c r="H56" s="96" t="str">
        <f>IF(ISBLANK(G56),"", VLOOKUP(G56,Kalkulation!$C$5:$D$26,2,FALSE))</f>
        <v/>
      </c>
      <c r="I56" s="103"/>
      <c r="J56" s="104"/>
      <c r="K56" s="105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97" t="str">
        <f t="shared" si="2"/>
        <v/>
      </c>
      <c r="W56" s="101"/>
      <c r="X56" s="97"/>
    </row>
    <row r="57" spans="1:24" ht="16.5" customHeight="1" collapsed="1" thickBot="1" x14ac:dyDescent="0.25">
      <c r="G57" s="75"/>
      <c r="H57" s="49"/>
      <c r="I57" s="49"/>
      <c r="J57" s="49"/>
      <c r="K57" s="279">
        <f t="shared" ref="K57:U57" si="3">SUM(K7:K56)</f>
        <v>0</v>
      </c>
      <c r="L57" s="279">
        <f t="shared" si="3"/>
        <v>0</v>
      </c>
      <c r="M57" s="280">
        <f t="shared" si="3"/>
        <v>0</v>
      </c>
      <c r="N57" s="280">
        <f t="shared" si="3"/>
        <v>0</v>
      </c>
      <c r="O57" s="280">
        <f t="shared" si="3"/>
        <v>0</v>
      </c>
      <c r="P57" s="280">
        <f t="shared" si="3"/>
        <v>0</v>
      </c>
      <c r="Q57" s="280">
        <f t="shared" si="3"/>
        <v>0</v>
      </c>
      <c r="R57" s="280">
        <f t="shared" si="3"/>
        <v>0</v>
      </c>
      <c r="S57" s="280">
        <f t="shared" si="3"/>
        <v>0</v>
      </c>
      <c r="T57" s="280">
        <f t="shared" si="3"/>
        <v>0</v>
      </c>
      <c r="U57" s="280">
        <f t="shared" si="3"/>
        <v>0</v>
      </c>
      <c r="V57" s="281"/>
    </row>
    <row r="58" spans="1:24" ht="16.5" customHeight="1" thickTop="1" x14ac:dyDescent="0.2">
      <c r="A58" s="282" t="s">
        <v>211</v>
      </c>
      <c r="B58" s="282"/>
      <c r="K58" s="283"/>
    </row>
    <row r="59" spans="1:24" ht="16.5" customHeight="1" x14ac:dyDescent="0.2">
      <c r="A59" s="282" t="s">
        <v>212</v>
      </c>
      <c r="B59" s="282"/>
      <c r="D59" s="6"/>
      <c r="G59" s="284" t="s">
        <v>27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4" ht="16.5" customHeight="1" x14ac:dyDescent="0.2">
      <c r="A60" s="282" t="s">
        <v>213</v>
      </c>
      <c r="B60" s="282"/>
      <c r="G60" s="285" t="s">
        <v>168</v>
      </c>
      <c r="H60" s="41"/>
      <c r="I60" s="58"/>
      <c r="J60" s="286"/>
      <c r="K60" s="107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108"/>
    </row>
    <row r="61" spans="1:24" ht="16.5" customHeight="1" x14ac:dyDescent="0.2"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</row>
    <row r="62" spans="1:24" ht="16.5" customHeight="1" thickBot="1" x14ac:dyDescent="0.25">
      <c r="D62" s="6"/>
      <c r="G62" s="287" t="s">
        <v>26</v>
      </c>
      <c r="H62" s="288"/>
      <c r="I62" s="288"/>
      <c r="J62" s="289"/>
      <c r="K62" s="290">
        <f t="shared" ref="K62:U62" si="4">K60-K57</f>
        <v>0</v>
      </c>
      <c r="L62" s="290">
        <f t="shared" si="4"/>
        <v>0</v>
      </c>
      <c r="M62" s="290">
        <f t="shared" si="4"/>
        <v>0</v>
      </c>
      <c r="N62" s="290">
        <f t="shared" si="4"/>
        <v>0</v>
      </c>
      <c r="O62" s="290">
        <f t="shared" si="4"/>
        <v>0</v>
      </c>
      <c r="P62" s="290">
        <f t="shared" si="4"/>
        <v>0</v>
      </c>
      <c r="Q62" s="290">
        <f t="shared" si="4"/>
        <v>0</v>
      </c>
      <c r="R62" s="290">
        <f t="shared" si="4"/>
        <v>0</v>
      </c>
      <c r="S62" s="290">
        <f t="shared" si="4"/>
        <v>0</v>
      </c>
      <c r="T62" s="290">
        <f t="shared" si="4"/>
        <v>0</v>
      </c>
      <c r="U62" s="290">
        <f t="shared" si="4"/>
        <v>0</v>
      </c>
      <c r="V62" s="281"/>
    </row>
    <row r="63" spans="1:24" ht="16.5" customHeight="1" thickTop="1" x14ac:dyDescent="0.2"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</row>
    <row r="64" spans="1:24" ht="16.5" customHeight="1" x14ac:dyDescent="0.2"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</row>
    <row r="65" spans="1:25" ht="16.5" customHeight="1" x14ac:dyDescent="0.2">
      <c r="K65" s="31">
        <f>L65-1</f>
        <v>2024</v>
      </c>
      <c r="L65" s="32">
        <f t="shared" ref="L65:U65" si="5">L6</f>
        <v>2025</v>
      </c>
      <c r="M65" s="32">
        <f t="shared" si="5"/>
        <v>2026</v>
      </c>
      <c r="N65" s="32">
        <f t="shared" si="5"/>
        <v>2027</v>
      </c>
      <c r="O65" s="32">
        <f t="shared" si="5"/>
        <v>2028</v>
      </c>
      <c r="P65" s="32">
        <f t="shared" si="5"/>
        <v>2029</v>
      </c>
      <c r="Q65" s="32">
        <f t="shared" si="5"/>
        <v>2030</v>
      </c>
      <c r="R65" s="32">
        <f t="shared" si="5"/>
        <v>2031</v>
      </c>
      <c r="S65" s="32">
        <f t="shared" si="5"/>
        <v>2032</v>
      </c>
      <c r="T65" s="32">
        <f t="shared" si="5"/>
        <v>2033</v>
      </c>
      <c r="U65" s="32">
        <f t="shared" si="5"/>
        <v>2034</v>
      </c>
      <c r="V65" s="12"/>
      <c r="W65" s="27"/>
      <c r="X65" s="27"/>
    </row>
    <row r="66" spans="1:25" ht="16.5" customHeight="1" x14ac:dyDescent="0.2">
      <c r="A66" s="6"/>
      <c r="B66" s="6"/>
      <c r="C66" s="6"/>
      <c r="D66" s="6"/>
      <c r="E66" s="6"/>
      <c r="F66" s="37">
        <v>33</v>
      </c>
      <c r="G66" s="291" t="s">
        <v>54</v>
      </c>
      <c r="H66" s="45"/>
      <c r="I66" s="45"/>
      <c r="J66" s="71"/>
      <c r="K66" s="292">
        <f t="shared" ref="K66:O66" si="6">SUM(K67:K68)</f>
        <v>0</v>
      </c>
      <c r="L66" s="292">
        <f t="shared" si="6"/>
        <v>0</v>
      </c>
      <c r="M66" s="292">
        <f t="shared" si="6"/>
        <v>0</v>
      </c>
      <c r="N66" s="292">
        <f t="shared" si="6"/>
        <v>0</v>
      </c>
      <c r="O66" s="292">
        <f t="shared" si="6"/>
        <v>0</v>
      </c>
      <c r="P66" s="292">
        <f t="shared" ref="P66:U66" si="7">SUM(P67:P68)</f>
        <v>0</v>
      </c>
      <c r="Q66" s="292">
        <f t="shared" si="7"/>
        <v>0</v>
      </c>
      <c r="R66" s="292">
        <f t="shared" si="7"/>
        <v>0</v>
      </c>
      <c r="S66" s="292">
        <f t="shared" si="7"/>
        <v>0</v>
      </c>
      <c r="T66" s="292">
        <f t="shared" si="7"/>
        <v>0</v>
      </c>
      <c r="U66" s="292">
        <f t="shared" si="7"/>
        <v>0</v>
      </c>
      <c r="V66" s="281"/>
      <c r="W66" s="27"/>
      <c r="X66" s="27"/>
    </row>
    <row r="67" spans="1:25" ht="16.5" customHeight="1" x14ac:dyDescent="0.2">
      <c r="G67" s="293" t="s">
        <v>105</v>
      </c>
      <c r="H67" s="58"/>
      <c r="I67" s="58"/>
      <c r="J67" s="286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108"/>
      <c r="W67" s="27"/>
      <c r="X67" s="27"/>
    </row>
    <row r="68" spans="1:25" ht="16.5" customHeight="1" x14ac:dyDescent="0.2">
      <c r="G68" s="293" t="s">
        <v>108</v>
      </c>
      <c r="H68" s="58"/>
      <c r="I68" s="58"/>
      <c r="J68" s="286"/>
      <c r="K68" s="294"/>
      <c r="L68" s="109">
        <f>Kalkulation!G89</f>
        <v>0</v>
      </c>
      <c r="M68" s="109">
        <f>Kalkulation!H89</f>
        <v>0</v>
      </c>
      <c r="N68" s="109">
        <f>Kalkulation!I89</f>
        <v>0</v>
      </c>
      <c r="O68" s="109">
        <f>Kalkulation!J89</f>
        <v>0</v>
      </c>
      <c r="P68" s="109">
        <f>Kalkulation!K89</f>
        <v>0</v>
      </c>
      <c r="Q68" s="109">
        <f>Kalkulation!L89</f>
        <v>0</v>
      </c>
      <c r="R68" s="109">
        <f>Kalkulation!M89</f>
        <v>0</v>
      </c>
      <c r="S68" s="109">
        <f>Kalkulation!N89</f>
        <v>0</v>
      </c>
      <c r="T68" s="109">
        <f>Kalkulation!O89</f>
        <v>0</v>
      </c>
      <c r="U68" s="109">
        <f>Kalkulation!P89</f>
        <v>0</v>
      </c>
      <c r="V68" s="108"/>
      <c r="W68" s="27"/>
      <c r="X68" s="27"/>
    </row>
    <row r="69" spans="1:25" ht="16.5" customHeight="1" x14ac:dyDescent="0.2"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12"/>
      <c r="W69" s="27"/>
      <c r="X69" s="27"/>
    </row>
    <row r="70" spans="1:25" ht="16.5" customHeight="1" x14ac:dyDescent="0.2">
      <c r="A70" s="6"/>
      <c r="B70" s="6"/>
      <c r="C70" s="6"/>
      <c r="D70" s="6"/>
      <c r="E70" s="6"/>
      <c r="F70" s="37">
        <v>366</v>
      </c>
      <c r="G70" s="291" t="s">
        <v>97</v>
      </c>
      <c r="H70" s="45"/>
      <c r="I70" s="45"/>
      <c r="J70" s="45"/>
      <c r="K70" s="292">
        <f t="shared" ref="K70:O70" si="8">SUM(K71:K72)</f>
        <v>0</v>
      </c>
      <c r="L70" s="292">
        <f t="shared" si="8"/>
        <v>0</v>
      </c>
      <c r="M70" s="292">
        <f t="shared" si="8"/>
        <v>0</v>
      </c>
      <c r="N70" s="292">
        <f t="shared" si="8"/>
        <v>0</v>
      </c>
      <c r="O70" s="292">
        <f t="shared" si="8"/>
        <v>0</v>
      </c>
      <c r="P70" s="292">
        <f t="shared" ref="P70:U70" si="9">SUM(P71:P72)</f>
        <v>0</v>
      </c>
      <c r="Q70" s="292">
        <f t="shared" si="9"/>
        <v>0</v>
      </c>
      <c r="R70" s="292">
        <f t="shared" si="9"/>
        <v>0</v>
      </c>
      <c r="S70" s="292">
        <f t="shared" si="9"/>
        <v>0</v>
      </c>
      <c r="T70" s="292">
        <f t="shared" si="9"/>
        <v>0</v>
      </c>
      <c r="U70" s="292">
        <f t="shared" si="9"/>
        <v>0</v>
      </c>
      <c r="V70" s="281"/>
    </row>
    <row r="71" spans="1:25" ht="16.5" customHeight="1" x14ac:dyDescent="0.2">
      <c r="A71" s="6"/>
      <c r="B71" s="6"/>
      <c r="C71" s="6"/>
      <c r="F71" s="6"/>
      <c r="G71" s="293" t="s">
        <v>113</v>
      </c>
      <c r="H71" s="58"/>
      <c r="I71" s="58"/>
      <c r="J71" s="286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108"/>
    </row>
    <row r="72" spans="1:25" ht="16.5" customHeight="1" x14ac:dyDescent="0.2">
      <c r="A72" s="6"/>
      <c r="B72" s="6"/>
      <c r="C72" s="6"/>
      <c r="F72" s="6"/>
      <c r="G72" s="293" t="s">
        <v>106</v>
      </c>
      <c r="H72" s="58"/>
      <c r="I72" s="58"/>
      <c r="J72" s="286"/>
      <c r="K72" s="294"/>
      <c r="L72" s="109">
        <f>Kalkulation!G147</f>
        <v>0</v>
      </c>
      <c r="M72" s="109">
        <f>Kalkulation!H147</f>
        <v>0</v>
      </c>
      <c r="N72" s="109">
        <f>Kalkulation!I147</f>
        <v>0</v>
      </c>
      <c r="O72" s="109">
        <f>Kalkulation!J147</f>
        <v>0</v>
      </c>
      <c r="P72" s="109">
        <f>Kalkulation!K147</f>
        <v>0</v>
      </c>
      <c r="Q72" s="109">
        <f>Kalkulation!L147</f>
        <v>0</v>
      </c>
      <c r="R72" s="109">
        <f>Kalkulation!M147</f>
        <v>0</v>
      </c>
      <c r="S72" s="109">
        <f>Kalkulation!N147</f>
        <v>0</v>
      </c>
      <c r="T72" s="109">
        <f>Kalkulation!O147</f>
        <v>0</v>
      </c>
      <c r="U72" s="109">
        <f>Kalkulation!P147</f>
        <v>0</v>
      </c>
      <c r="V72" s="108"/>
    </row>
    <row r="73" spans="1:25" ht="16.5" customHeight="1" x14ac:dyDescent="0.2">
      <c r="E73" s="89"/>
    </row>
    <row r="74" spans="1:25" ht="16.5" customHeight="1" x14ac:dyDescent="0.2">
      <c r="A74" s="6"/>
      <c r="B74" s="6"/>
      <c r="C74" s="6"/>
      <c r="D74" s="6"/>
      <c r="E74" s="6"/>
      <c r="F74" s="37">
        <v>466</v>
      </c>
      <c r="G74" s="291" t="s">
        <v>73</v>
      </c>
      <c r="H74" s="45"/>
      <c r="I74" s="45"/>
      <c r="J74" s="71"/>
      <c r="K74" s="292">
        <f t="shared" ref="K74:O74" si="10">SUM(K75:K76)</f>
        <v>0</v>
      </c>
      <c r="L74" s="292">
        <f t="shared" si="10"/>
        <v>0</v>
      </c>
      <c r="M74" s="292">
        <f t="shared" si="10"/>
        <v>0</v>
      </c>
      <c r="N74" s="292">
        <f t="shared" si="10"/>
        <v>0</v>
      </c>
      <c r="O74" s="292">
        <f t="shared" si="10"/>
        <v>0</v>
      </c>
      <c r="P74" s="292">
        <f t="shared" ref="P74:U74" si="11">SUM(P75:P76)</f>
        <v>0</v>
      </c>
      <c r="Q74" s="292">
        <f t="shared" si="11"/>
        <v>0</v>
      </c>
      <c r="R74" s="292">
        <f t="shared" si="11"/>
        <v>0</v>
      </c>
      <c r="S74" s="292">
        <f t="shared" si="11"/>
        <v>0</v>
      </c>
      <c r="T74" s="292">
        <f t="shared" si="11"/>
        <v>0</v>
      </c>
      <c r="U74" s="292">
        <f t="shared" si="11"/>
        <v>0</v>
      </c>
      <c r="V74" s="281"/>
    </row>
    <row r="75" spans="1:25" ht="16.5" customHeight="1" x14ac:dyDescent="0.2">
      <c r="G75" s="293" t="s">
        <v>114</v>
      </c>
      <c r="H75" s="58"/>
      <c r="I75" s="58"/>
      <c r="J75" s="286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108"/>
    </row>
    <row r="76" spans="1:25" ht="16.5" customHeight="1" x14ac:dyDescent="0.2">
      <c r="G76" s="293" t="s">
        <v>107</v>
      </c>
      <c r="H76" s="58"/>
      <c r="I76" s="58"/>
      <c r="J76" s="286"/>
      <c r="K76" s="294"/>
      <c r="L76" s="109">
        <f>K60/20</f>
        <v>0</v>
      </c>
      <c r="M76" s="109">
        <f t="shared" ref="M76:T76" si="12">L60/20+L76</f>
        <v>0</v>
      </c>
      <c r="N76" s="109">
        <f t="shared" si="12"/>
        <v>0</v>
      </c>
      <c r="O76" s="109">
        <f t="shared" si="12"/>
        <v>0</v>
      </c>
      <c r="P76" s="109">
        <f t="shared" si="12"/>
        <v>0</v>
      </c>
      <c r="Q76" s="109">
        <f t="shared" si="12"/>
        <v>0</v>
      </c>
      <c r="R76" s="109">
        <f t="shared" si="12"/>
        <v>0</v>
      </c>
      <c r="S76" s="109">
        <f t="shared" si="12"/>
        <v>0</v>
      </c>
      <c r="T76" s="109">
        <f t="shared" si="12"/>
        <v>0</v>
      </c>
      <c r="U76" s="109">
        <f>T60/20+T76</f>
        <v>0</v>
      </c>
      <c r="V76" s="108"/>
    </row>
    <row r="77" spans="1:25" ht="16.5" customHeight="1" x14ac:dyDescent="0.2">
      <c r="Y77" s="296"/>
    </row>
    <row r="79" spans="1:25" ht="16.5" customHeight="1" x14ac:dyDescent="0.2">
      <c r="Y79" s="6"/>
    </row>
  </sheetData>
  <sheetProtection sheet="1" objects="1" scenarios="1"/>
  <phoneticPr fontId="4" type="noConversion"/>
  <conditionalFormatting sqref="A7:A56">
    <cfRule type="containsText" dxfId="5" priority="3" operator="containsText" text="eigene Anlage">
      <formula>NOT(ISERROR(SEARCH("eigene Anlage",A7)))</formula>
    </cfRule>
    <cfRule type="containsText" dxfId="4" priority="4" operator="containsText" text="Investitionsbeitrag">
      <formula>NOT(ISERROR(SEARCH("Investitionsbeitrag",A7)))</formula>
    </cfRule>
  </conditionalFormatting>
  <conditionalFormatting sqref="V7:V56">
    <cfRule type="containsText" dxfId="3" priority="1" operator="containsText" text="NOK">
      <formula>NOT(ISERROR(SEARCH("NOK",V7)))</formula>
    </cfRule>
    <cfRule type="containsText" dxfId="2" priority="2" operator="containsText" text="OK">
      <formula>NOT(ISERROR(SEARCH("OK",V7)))</formula>
    </cfRule>
  </conditionalFormatting>
  <dataValidations count="5">
    <dataValidation type="whole" allowBlank="1" showInputMessage="1" showErrorMessage="1" errorTitle="Ganze Zahl" error="Es sind nur Zahlen von 1 bis 3 möglich." promptTitle="Code" prompt="Bitte geben Sie den aktuellen Status der Investition ein." sqref="E59 E8:E56" xr:uid="{00000000-0002-0000-0400-000000000000}">
      <formula1>1</formula1>
      <formula2>3</formula2>
    </dataValidation>
    <dataValidation type="list" allowBlank="1" showInputMessage="1" showErrorMessage="1" error="Hier ist nur &quot;Ja&quot; oder &quot;Nein&quot; zulässig." sqref="C7:C56" xr:uid="{FCEE564B-C32B-4788-BA4E-43D286D9FA16}">
      <formula1>"Budgetkredit, Verpfl.kredit"</formula1>
    </dataValidation>
    <dataValidation type="list" allowBlank="1" showInputMessage="1" showErrorMessage="1" error="Hier ist nur &quot;Ja&quot; oder &quot;Nein&quot; zulässig." sqref="A7:A56" xr:uid="{3A246DD7-2A02-45FC-991B-5C489DA91295}">
      <formula1>"Investitionsbeitrag, eigene Anlage"</formula1>
    </dataValidation>
    <dataValidation type="list" allowBlank="1" showInputMessage="1" showErrorMessage="1" error="Hier ist nur &quot;Ja&quot; oder &quot;Nein&quot; zulässig." prompt="Priorität 1-3" sqref="B7:B56" xr:uid="{2165AECC-23BF-4B8C-886A-A45E72B963CA}">
      <formula1>"1, 2, 3"</formula1>
    </dataValidation>
    <dataValidation type="list" allowBlank="1" showInputMessage="1" showErrorMessage="1" errorTitle="Ganze Zahl" error="Es sind nur Zahlen von 1 bis 3 möglich." promptTitle="Code" prompt="Bitte geben Sie den aktuellen Status der Investition ein." sqref="E7" xr:uid="{AB81CE2F-665B-49BF-83A1-02A1401F2F51}">
      <formula1>"1, 2, 3"</formula1>
    </dataValidation>
  </dataValidations>
  <pageMargins left="0.7" right="0.7" top="0.78740157499999996" bottom="0.78740157499999996" header="0.3" footer="0.3"/>
  <pageSetup paperSize="9" scale="31" fitToHeight="0" orientation="landscape" r:id="rId1"/>
  <ignoredErrors>
    <ignoredError sqref="V46:V56 V7:V26 H7 H8:H5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ategorie" error="Die Kategorie ist nicht vorhanden." promptTitle="Anlagekategorie" prompt="Bitte geben Sie die Anlagekategorie ein." xr:uid="{5EE4494D-6A8A-4E07-9A79-72105DB542BA}">
          <x14:formula1>
            <xm:f>Kalkulation!$C$4:$C$30</xm:f>
          </x14:formula1>
          <xm:sqref>G7:G56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57"/>
  <sheetViews>
    <sheetView showGridLine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5" sqref="K5"/>
    </sheetView>
  </sheetViews>
  <sheetFormatPr baseColWidth="10" defaultColWidth="11.42578125" defaultRowHeight="16.5" customHeight="1" x14ac:dyDescent="0.2"/>
  <cols>
    <col min="1" max="1" width="11.42578125" style="10"/>
    <col min="2" max="2" width="9.28515625" style="22" customWidth="1"/>
    <col min="3" max="3" width="44.28515625" style="10" customWidth="1"/>
    <col min="4" max="14" width="16.28515625" style="10" customWidth="1"/>
    <col min="15" max="16384" width="11.42578125" style="10"/>
  </cols>
  <sheetData>
    <row r="1" spans="1:19" ht="16.5" customHeight="1" x14ac:dyDescent="0.2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6"/>
      <c r="O1" s="3"/>
      <c r="P1" s="3"/>
      <c r="Q1" s="3"/>
    </row>
    <row r="2" spans="1:19" ht="16.5" customHeight="1" x14ac:dyDescent="0.2">
      <c r="A2" s="4" t="s">
        <v>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</row>
    <row r="3" spans="1:19" ht="16.5" customHeight="1" x14ac:dyDescent="0.2">
      <c r="B3" s="9"/>
      <c r="C3" s="13"/>
      <c r="D3" s="13"/>
      <c r="E3" s="28" t="s">
        <v>209</v>
      </c>
      <c r="F3" s="29"/>
      <c r="G3" s="29"/>
      <c r="H3" s="29"/>
      <c r="I3" s="29"/>
      <c r="J3" s="29"/>
      <c r="K3" s="29"/>
      <c r="L3" s="29"/>
      <c r="M3" s="29"/>
      <c r="N3" s="30"/>
      <c r="O3" s="110"/>
    </row>
    <row r="4" spans="1:19" ht="16.5" customHeight="1" x14ac:dyDescent="0.2">
      <c r="B4" s="111" t="s">
        <v>208</v>
      </c>
      <c r="C4" s="111">
        <f>Ausgangslage!B15</f>
        <v>0</v>
      </c>
      <c r="D4" s="31" t="str">
        <f>"Prognose " &amp; E4-1</f>
        <v>Prognose 2024</v>
      </c>
      <c r="E4" s="32">
        <f>Ausgangslage!B12</f>
        <v>2025</v>
      </c>
      <c r="F4" s="32">
        <f>E4+1</f>
        <v>2026</v>
      </c>
      <c r="G4" s="32">
        <f>F4+1</f>
        <v>2027</v>
      </c>
      <c r="H4" s="32">
        <f t="shared" ref="H4:N4" si="0">G4+1</f>
        <v>2028</v>
      </c>
      <c r="I4" s="32">
        <f t="shared" si="0"/>
        <v>2029</v>
      </c>
      <c r="J4" s="32">
        <f t="shared" si="0"/>
        <v>2030</v>
      </c>
      <c r="K4" s="32">
        <f t="shared" si="0"/>
        <v>2031</v>
      </c>
      <c r="L4" s="32">
        <f t="shared" si="0"/>
        <v>2032</v>
      </c>
      <c r="M4" s="32">
        <f t="shared" si="0"/>
        <v>2033</v>
      </c>
      <c r="N4" s="32">
        <f t="shared" si="0"/>
        <v>2034</v>
      </c>
    </row>
    <row r="5" spans="1:19" ht="16.5" customHeight="1" x14ac:dyDescent="0.2">
      <c r="B5" s="112" t="s">
        <v>51</v>
      </c>
      <c r="C5" s="113"/>
      <c r="D5" s="113"/>
      <c r="E5" s="112"/>
      <c r="F5" s="112"/>
      <c r="G5" s="112"/>
      <c r="H5" s="114"/>
      <c r="I5" s="114"/>
      <c r="J5" s="114"/>
      <c r="K5" s="114"/>
      <c r="L5" s="114"/>
      <c r="M5" s="114"/>
      <c r="N5" s="115"/>
      <c r="O5" s="13"/>
      <c r="P5" s="116"/>
      <c r="Q5" s="13"/>
      <c r="R5" s="13"/>
      <c r="S5" s="13"/>
    </row>
    <row r="6" spans="1:19" ht="16.5" customHeight="1" x14ac:dyDescent="0.2">
      <c r="B6" s="117" t="s">
        <v>50</v>
      </c>
      <c r="C6" s="118"/>
      <c r="D6" s="119">
        <f t="shared" ref="D6:H6" si="1">SUM(D7:D9)+SUM(D11:D13)</f>
        <v>0</v>
      </c>
      <c r="E6" s="119">
        <f t="shared" si="1"/>
        <v>0</v>
      </c>
      <c r="F6" s="119">
        <f t="shared" si="1"/>
        <v>0</v>
      </c>
      <c r="G6" s="119">
        <f t="shared" si="1"/>
        <v>0</v>
      </c>
      <c r="H6" s="119">
        <f t="shared" si="1"/>
        <v>0</v>
      </c>
      <c r="I6" s="119">
        <f t="shared" ref="I6:N6" si="2">SUM(I7:I9)+SUM(I11:I13)</f>
        <v>0</v>
      </c>
      <c r="J6" s="119">
        <f t="shared" si="2"/>
        <v>0</v>
      </c>
      <c r="K6" s="119">
        <f t="shared" si="2"/>
        <v>0</v>
      </c>
      <c r="L6" s="119">
        <f t="shared" si="2"/>
        <v>0</v>
      </c>
      <c r="M6" s="119">
        <f t="shared" si="2"/>
        <v>0</v>
      </c>
      <c r="N6" s="119">
        <f t="shared" si="2"/>
        <v>0</v>
      </c>
      <c r="O6" s="120"/>
    </row>
    <row r="7" spans="1:19" ht="16.5" customHeight="1" x14ac:dyDescent="0.2">
      <c r="B7" s="121">
        <v>30</v>
      </c>
      <c r="C7" s="67" t="s">
        <v>49</v>
      </c>
      <c r="D7" s="122">
        <f>Aufwand!D6</f>
        <v>0</v>
      </c>
      <c r="E7" s="122">
        <f>Aufwand!F6</f>
        <v>0</v>
      </c>
      <c r="F7" s="122">
        <f>Aufwand!G6</f>
        <v>0</v>
      </c>
      <c r="G7" s="122">
        <f>Aufwand!H6</f>
        <v>0</v>
      </c>
      <c r="H7" s="122">
        <f>Aufwand!I6</f>
        <v>0</v>
      </c>
      <c r="I7" s="122">
        <f>Aufwand!J6</f>
        <v>0</v>
      </c>
      <c r="J7" s="122">
        <f>Aufwand!K6</f>
        <v>0</v>
      </c>
      <c r="K7" s="122">
        <f>Aufwand!L6</f>
        <v>0</v>
      </c>
      <c r="L7" s="122">
        <f>Aufwand!M6</f>
        <v>0</v>
      </c>
      <c r="M7" s="122">
        <f>Aufwand!N6</f>
        <v>0</v>
      </c>
      <c r="N7" s="122">
        <f>Aufwand!O6</f>
        <v>0</v>
      </c>
      <c r="O7" s="22"/>
    </row>
    <row r="8" spans="1:19" ht="16.5" customHeight="1" x14ac:dyDescent="0.2">
      <c r="B8" s="121">
        <v>31</v>
      </c>
      <c r="C8" s="67" t="s">
        <v>48</v>
      </c>
      <c r="D8" s="122">
        <f>Aufwand!D9</f>
        <v>0</v>
      </c>
      <c r="E8" s="122">
        <f>Aufwand!F9</f>
        <v>0</v>
      </c>
      <c r="F8" s="122">
        <f>Aufwand!G9</f>
        <v>0</v>
      </c>
      <c r="G8" s="122">
        <f>Aufwand!H9</f>
        <v>0</v>
      </c>
      <c r="H8" s="122">
        <f>Aufwand!I9</f>
        <v>0</v>
      </c>
      <c r="I8" s="122">
        <f>Aufwand!J9</f>
        <v>0</v>
      </c>
      <c r="J8" s="122">
        <f>Aufwand!K9</f>
        <v>0</v>
      </c>
      <c r="K8" s="122">
        <f>Aufwand!L9</f>
        <v>0</v>
      </c>
      <c r="L8" s="122">
        <f>Aufwand!M9</f>
        <v>0</v>
      </c>
      <c r="M8" s="122">
        <f>Aufwand!N9</f>
        <v>0</v>
      </c>
      <c r="N8" s="122">
        <f>Aufwand!O9</f>
        <v>0</v>
      </c>
      <c r="O8" s="22"/>
    </row>
    <row r="9" spans="1:19" ht="16.5" customHeight="1" x14ac:dyDescent="0.2">
      <c r="B9" s="121">
        <v>33</v>
      </c>
      <c r="C9" s="67" t="s">
        <v>47</v>
      </c>
      <c r="D9" s="122">
        <f>Aufwand!D22</f>
        <v>0</v>
      </c>
      <c r="E9" s="122">
        <f>Aufwand!F22</f>
        <v>0</v>
      </c>
      <c r="F9" s="122">
        <f>Aufwand!G22</f>
        <v>0</v>
      </c>
      <c r="G9" s="122">
        <f>Aufwand!H22</f>
        <v>0</v>
      </c>
      <c r="H9" s="122">
        <f>Aufwand!I22</f>
        <v>0</v>
      </c>
      <c r="I9" s="122">
        <f>Aufwand!J22</f>
        <v>0</v>
      </c>
      <c r="J9" s="122">
        <f>Aufwand!K22</f>
        <v>0</v>
      </c>
      <c r="K9" s="122">
        <f>Aufwand!L22</f>
        <v>0</v>
      </c>
      <c r="L9" s="122">
        <f>Aufwand!M22</f>
        <v>0</v>
      </c>
      <c r="M9" s="122">
        <f>Aufwand!N22</f>
        <v>0</v>
      </c>
      <c r="N9" s="122">
        <f>Aufwand!O22</f>
        <v>0</v>
      </c>
      <c r="O9" s="123"/>
    </row>
    <row r="10" spans="1:19" ht="16.5" customHeight="1" x14ac:dyDescent="0.2">
      <c r="B10" s="124">
        <v>366</v>
      </c>
      <c r="C10" s="125" t="s">
        <v>95</v>
      </c>
      <c r="D10" s="126">
        <f>Aufwand!D35</f>
        <v>0</v>
      </c>
      <c r="E10" s="126">
        <f>Aufwand!F35</f>
        <v>0</v>
      </c>
      <c r="F10" s="126">
        <f>Aufwand!G35</f>
        <v>0</v>
      </c>
      <c r="G10" s="126">
        <f>Aufwand!H35</f>
        <v>0</v>
      </c>
      <c r="H10" s="126">
        <f>Aufwand!I35</f>
        <v>0</v>
      </c>
      <c r="I10" s="126">
        <f>Aufwand!J35</f>
        <v>0</v>
      </c>
      <c r="J10" s="126">
        <f>Aufwand!K35</f>
        <v>0</v>
      </c>
      <c r="K10" s="126">
        <f>Aufwand!L35</f>
        <v>0</v>
      </c>
      <c r="L10" s="126">
        <f>Aufwand!M35</f>
        <v>0</v>
      </c>
      <c r="M10" s="126">
        <f>Aufwand!N35</f>
        <v>0</v>
      </c>
      <c r="N10" s="126">
        <f>Aufwand!O35</f>
        <v>0</v>
      </c>
      <c r="O10" s="123"/>
    </row>
    <row r="11" spans="1:19" ht="16.5" customHeight="1" x14ac:dyDescent="0.2">
      <c r="B11" s="121">
        <v>35</v>
      </c>
      <c r="C11" s="67" t="s">
        <v>46</v>
      </c>
      <c r="D11" s="122">
        <f>Aufwand!D29</f>
        <v>0</v>
      </c>
      <c r="E11" s="122">
        <f>Aufwand!F29</f>
        <v>0</v>
      </c>
      <c r="F11" s="122">
        <f>Aufwand!G29</f>
        <v>0</v>
      </c>
      <c r="G11" s="122">
        <f>Aufwand!H29</f>
        <v>0</v>
      </c>
      <c r="H11" s="122">
        <f>Aufwand!I29</f>
        <v>0</v>
      </c>
      <c r="I11" s="122">
        <f>Aufwand!J29</f>
        <v>0</v>
      </c>
      <c r="J11" s="122">
        <f>Aufwand!K29</f>
        <v>0</v>
      </c>
      <c r="K11" s="122">
        <f>Aufwand!L29</f>
        <v>0</v>
      </c>
      <c r="L11" s="122">
        <f>Aufwand!M29</f>
        <v>0</v>
      </c>
      <c r="M11" s="122">
        <f>Aufwand!N29</f>
        <v>0</v>
      </c>
      <c r="N11" s="122">
        <f>Aufwand!O29</f>
        <v>0</v>
      </c>
      <c r="O11" s="22"/>
    </row>
    <row r="12" spans="1:19" ht="16.5" customHeight="1" x14ac:dyDescent="0.2">
      <c r="B12" s="121">
        <v>36</v>
      </c>
      <c r="C12" s="67" t="s">
        <v>45</v>
      </c>
      <c r="D12" s="122">
        <f>Aufwand!D32</f>
        <v>0</v>
      </c>
      <c r="E12" s="122">
        <f>Aufwand!F32</f>
        <v>0</v>
      </c>
      <c r="F12" s="122">
        <f>Aufwand!G32</f>
        <v>0</v>
      </c>
      <c r="G12" s="122">
        <f>Aufwand!H32</f>
        <v>0</v>
      </c>
      <c r="H12" s="122">
        <f>Aufwand!I32</f>
        <v>0</v>
      </c>
      <c r="I12" s="122">
        <f>Aufwand!J32</f>
        <v>0</v>
      </c>
      <c r="J12" s="122">
        <f>Aufwand!K32</f>
        <v>0</v>
      </c>
      <c r="K12" s="122">
        <f>Aufwand!L32</f>
        <v>0</v>
      </c>
      <c r="L12" s="122">
        <f>Aufwand!M32</f>
        <v>0</v>
      </c>
      <c r="M12" s="122">
        <f>Aufwand!N32</f>
        <v>0</v>
      </c>
      <c r="N12" s="122">
        <f>Aufwand!O32</f>
        <v>0</v>
      </c>
      <c r="O12" s="22"/>
      <c r="P12" s="127"/>
    </row>
    <row r="13" spans="1:19" ht="16.5" customHeight="1" x14ac:dyDescent="0.2">
      <c r="B13" s="121">
        <v>37</v>
      </c>
      <c r="C13" s="67" t="s">
        <v>38</v>
      </c>
      <c r="D13" s="122">
        <f>Aufwand!D38</f>
        <v>0</v>
      </c>
      <c r="E13" s="122">
        <f>Aufwand!F38</f>
        <v>0</v>
      </c>
      <c r="F13" s="122">
        <f>Aufwand!G38</f>
        <v>0</v>
      </c>
      <c r="G13" s="122">
        <f>Aufwand!H38</f>
        <v>0</v>
      </c>
      <c r="H13" s="122">
        <f>Aufwand!I38</f>
        <v>0</v>
      </c>
      <c r="I13" s="122">
        <f>Aufwand!J38</f>
        <v>0</v>
      </c>
      <c r="J13" s="122">
        <f>Aufwand!K38</f>
        <v>0</v>
      </c>
      <c r="K13" s="122">
        <f>Aufwand!L38</f>
        <v>0</v>
      </c>
      <c r="L13" s="122">
        <f>Aufwand!M38</f>
        <v>0</v>
      </c>
      <c r="M13" s="122">
        <f>Aufwand!N38</f>
        <v>0</v>
      </c>
      <c r="N13" s="122">
        <f>Aufwand!O38</f>
        <v>0</v>
      </c>
      <c r="O13" s="22"/>
    </row>
    <row r="14" spans="1:19" ht="16.5" customHeight="1" x14ac:dyDescent="0.2"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22"/>
    </row>
    <row r="15" spans="1:19" ht="16.5" customHeight="1" x14ac:dyDescent="0.2">
      <c r="B15" s="129" t="s">
        <v>44</v>
      </c>
      <c r="C15" s="130"/>
      <c r="D15" s="131">
        <f t="shared" ref="D15:N15" si="3">SUM(D16:D20)+D22</f>
        <v>0</v>
      </c>
      <c r="E15" s="131">
        <f t="shared" si="3"/>
        <v>0</v>
      </c>
      <c r="F15" s="131">
        <f t="shared" si="3"/>
        <v>0</v>
      </c>
      <c r="G15" s="131">
        <f t="shared" si="3"/>
        <v>0</v>
      </c>
      <c r="H15" s="131">
        <f t="shared" si="3"/>
        <v>0</v>
      </c>
      <c r="I15" s="131">
        <f t="shared" si="3"/>
        <v>0</v>
      </c>
      <c r="J15" s="131">
        <f t="shared" si="3"/>
        <v>0</v>
      </c>
      <c r="K15" s="131">
        <f t="shared" si="3"/>
        <v>0</v>
      </c>
      <c r="L15" s="131">
        <f t="shared" si="3"/>
        <v>0</v>
      </c>
      <c r="M15" s="131">
        <f t="shared" si="3"/>
        <v>0</v>
      </c>
      <c r="N15" s="131">
        <f t="shared" si="3"/>
        <v>0</v>
      </c>
      <c r="O15" s="14"/>
    </row>
    <row r="16" spans="1:19" ht="16.5" customHeight="1" x14ac:dyDescent="0.2">
      <c r="B16" s="132">
        <v>41</v>
      </c>
      <c r="C16" s="67" t="s">
        <v>43</v>
      </c>
      <c r="D16" s="133">
        <f>Ertrag!D6</f>
        <v>0</v>
      </c>
      <c r="E16" s="122">
        <f>Ertrag!F6</f>
        <v>0</v>
      </c>
      <c r="F16" s="122">
        <f>Ertrag!G6</f>
        <v>0</v>
      </c>
      <c r="G16" s="122">
        <f>Ertrag!H6</f>
        <v>0</v>
      </c>
      <c r="H16" s="122">
        <f>Ertrag!I6</f>
        <v>0</v>
      </c>
      <c r="I16" s="122">
        <f>Ertrag!J6</f>
        <v>0</v>
      </c>
      <c r="J16" s="122">
        <f>Ertrag!K6</f>
        <v>0</v>
      </c>
      <c r="K16" s="122">
        <f>Ertrag!L6</f>
        <v>0</v>
      </c>
      <c r="L16" s="122">
        <f>Ertrag!M6</f>
        <v>0</v>
      </c>
      <c r="M16" s="122">
        <f>Ertrag!N6</f>
        <v>0</v>
      </c>
      <c r="N16" s="122">
        <f>Ertrag!O6</f>
        <v>0</v>
      </c>
      <c r="O16" s="22"/>
    </row>
    <row r="17" spans="2:16" ht="16.5" customHeight="1" x14ac:dyDescent="0.2">
      <c r="B17" s="132">
        <v>42</v>
      </c>
      <c r="C17" s="67" t="s">
        <v>42</v>
      </c>
      <c r="D17" s="133">
        <f>Ertrag!D9</f>
        <v>0</v>
      </c>
      <c r="E17" s="122">
        <f>Ertrag!F9</f>
        <v>0</v>
      </c>
      <c r="F17" s="122">
        <f>Ertrag!G9</f>
        <v>0</v>
      </c>
      <c r="G17" s="122">
        <f>Ertrag!H9</f>
        <v>0</v>
      </c>
      <c r="H17" s="122">
        <f>Ertrag!I9</f>
        <v>0</v>
      </c>
      <c r="I17" s="122">
        <f>Ertrag!J9</f>
        <v>0</v>
      </c>
      <c r="J17" s="122">
        <f>Ertrag!K9</f>
        <v>0</v>
      </c>
      <c r="K17" s="122">
        <f>Ertrag!L9</f>
        <v>0</v>
      </c>
      <c r="L17" s="122">
        <f>Ertrag!M9</f>
        <v>0</v>
      </c>
      <c r="M17" s="122">
        <f>Ertrag!N9</f>
        <v>0</v>
      </c>
      <c r="N17" s="122">
        <f>Ertrag!O9</f>
        <v>0</v>
      </c>
      <c r="O17" s="22"/>
    </row>
    <row r="18" spans="2:16" ht="16.5" customHeight="1" x14ac:dyDescent="0.2">
      <c r="B18" s="132">
        <v>43</v>
      </c>
      <c r="C18" s="67" t="s">
        <v>41</v>
      </c>
      <c r="D18" s="133">
        <f>Ertrag!D24</f>
        <v>0</v>
      </c>
      <c r="E18" s="122">
        <f>Ertrag!F24</f>
        <v>0</v>
      </c>
      <c r="F18" s="122">
        <f>Ertrag!G24</f>
        <v>0</v>
      </c>
      <c r="G18" s="122">
        <f>Ertrag!H24</f>
        <v>0</v>
      </c>
      <c r="H18" s="122">
        <f>Ertrag!I24</f>
        <v>0</v>
      </c>
      <c r="I18" s="122">
        <f>Ertrag!J24</f>
        <v>0</v>
      </c>
      <c r="J18" s="122">
        <f>Ertrag!K24</f>
        <v>0</v>
      </c>
      <c r="K18" s="122">
        <f>Ertrag!L24</f>
        <v>0</v>
      </c>
      <c r="L18" s="122">
        <f>Ertrag!M24</f>
        <v>0</v>
      </c>
      <c r="M18" s="122">
        <f>Ertrag!N24</f>
        <v>0</v>
      </c>
      <c r="N18" s="122">
        <f>Ertrag!O24</f>
        <v>0</v>
      </c>
      <c r="O18" s="22"/>
      <c r="P18" s="127"/>
    </row>
    <row r="19" spans="2:16" ht="16.5" customHeight="1" x14ac:dyDescent="0.2">
      <c r="B19" s="132">
        <v>45</v>
      </c>
      <c r="C19" s="67" t="s">
        <v>40</v>
      </c>
      <c r="D19" s="133">
        <f>Ertrag!D31</f>
        <v>0</v>
      </c>
      <c r="E19" s="122">
        <f>Ertrag!F31</f>
        <v>0</v>
      </c>
      <c r="F19" s="122">
        <f>Ertrag!G31</f>
        <v>0</v>
      </c>
      <c r="G19" s="122">
        <f>Ertrag!H31</f>
        <v>0</v>
      </c>
      <c r="H19" s="122">
        <f>Ertrag!I31</f>
        <v>0</v>
      </c>
      <c r="I19" s="122">
        <f>Ertrag!J31</f>
        <v>0</v>
      </c>
      <c r="J19" s="122">
        <f>Ertrag!K31</f>
        <v>0</v>
      </c>
      <c r="K19" s="122">
        <f>Ertrag!L31</f>
        <v>0</v>
      </c>
      <c r="L19" s="122">
        <f>Ertrag!M31</f>
        <v>0</v>
      </c>
      <c r="M19" s="122">
        <f>Ertrag!N31</f>
        <v>0</v>
      </c>
      <c r="N19" s="122">
        <f>Ertrag!O31</f>
        <v>0</v>
      </c>
      <c r="O19" s="22"/>
    </row>
    <row r="20" spans="2:16" ht="16.5" customHeight="1" x14ac:dyDescent="0.2">
      <c r="B20" s="132">
        <v>46</v>
      </c>
      <c r="C20" s="67" t="s">
        <v>39</v>
      </c>
      <c r="D20" s="133">
        <f>Ertrag!D34</f>
        <v>0</v>
      </c>
      <c r="E20" s="122">
        <f>Ertrag!F34</f>
        <v>0</v>
      </c>
      <c r="F20" s="122">
        <f>Ertrag!G34</f>
        <v>0</v>
      </c>
      <c r="G20" s="122">
        <f>Ertrag!H34</f>
        <v>0</v>
      </c>
      <c r="H20" s="122">
        <f>Ertrag!I34</f>
        <v>0</v>
      </c>
      <c r="I20" s="122">
        <f>Ertrag!J34</f>
        <v>0</v>
      </c>
      <c r="J20" s="122">
        <f>Ertrag!K34</f>
        <v>0</v>
      </c>
      <c r="K20" s="122">
        <f>Ertrag!L34</f>
        <v>0</v>
      </c>
      <c r="L20" s="122">
        <f>Ertrag!M34</f>
        <v>0</v>
      </c>
      <c r="M20" s="122">
        <f>Ertrag!N34</f>
        <v>0</v>
      </c>
      <c r="N20" s="122">
        <f>Ertrag!O34</f>
        <v>0</v>
      </c>
      <c r="O20" s="22"/>
    </row>
    <row r="21" spans="2:16" ht="16.5" customHeight="1" x14ac:dyDescent="0.2">
      <c r="B21" s="134">
        <v>466</v>
      </c>
      <c r="C21" s="135" t="s">
        <v>87</v>
      </c>
      <c r="D21" s="136">
        <f>Ertrag!D37</f>
        <v>0</v>
      </c>
      <c r="E21" s="137">
        <f>Ertrag!F37</f>
        <v>0</v>
      </c>
      <c r="F21" s="137">
        <f>Ertrag!G37</f>
        <v>0</v>
      </c>
      <c r="G21" s="137">
        <f>Ertrag!H37</f>
        <v>0</v>
      </c>
      <c r="H21" s="137">
        <f>Ertrag!I37</f>
        <v>0</v>
      </c>
      <c r="I21" s="137">
        <f>Ertrag!J37</f>
        <v>0</v>
      </c>
      <c r="J21" s="137">
        <f>Ertrag!K37</f>
        <v>0</v>
      </c>
      <c r="K21" s="137">
        <f>Ertrag!L37</f>
        <v>0</v>
      </c>
      <c r="L21" s="137">
        <f>Ertrag!M37</f>
        <v>0</v>
      </c>
      <c r="M21" s="137">
        <f>Ertrag!N37</f>
        <v>0</v>
      </c>
      <c r="N21" s="137">
        <f>Ertrag!O37</f>
        <v>0</v>
      </c>
      <c r="O21" s="22"/>
    </row>
    <row r="22" spans="2:16" ht="16.5" customHeight="1" x14ac:dyDescent="0.2">
      <c r="B22" s="132">
        <v>47</v>
      </c>
      <c r="C22" s="67" t="s">
        <v>38</v>
      </c>
      <c r="D22" s="133">
        <f>Ertrag!D40</f>
        <v>0</v>
      </c>
      <c r="E22" s="122">
        <f>Ertrag!F40</f>
        <v>0</v>
      </c>
      <c r="F22" s="122">
        <f>Ertrag!G40</f>
        <v>0</v>
      </c>
      <c r="G22" s="122">
        <f>Ertrag!H40</f>
        <v>0</v>
      </c>
      <c r="H22" s="122">
        <f>Ertrag!I40</f>
        <v>0</v>
      </c>
      <c r="I22" s="122">
        <f>Ertrag!J40</f>
        <v>0</v>
      </c>
      <c r="J22" s="122">
        <f>Ertrag!K40</f>
        <v>0</v>
      </c>
      <c r="K22" s="122">
        <f>Ertrag!L40</f>
        <v>0</v>
      </c>
      <c r="L22" s="122">
        <f>Ertrag!M40</f>
        <v>0</v>
      </c>
      <c r="M22" s="122">
        <f>Ertrag!N40</f>
        <v>0</v>
      </c>
      <c r="N22" s="122">
        <f>Ertrag!O40</f>
        <v>0</v>
      </c>
      <c r="O22" s="22"/>
    </row>
    <row r="23" spans="2:16" ht="16.5" customHeight="1" x14ac:dyDescent="0.2"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22"/>
    </row>
    <row r="24" spans="2:16" ht="16.5" customHeight="1" thickBot="1" x14ac:dyDescent="0.25">
      <c r="B24" s="138" t="s">
        <v>37</v>
      </c>
      <c r="C24" s="139"/>
      <c r="D24" s="140">
        <f t="shared" ref="D24:N24" si="4">D15-D6</f>
        <v>0</v>
      </c>
      <c r="E24" s="140">
        <f t="shared" si="4"/>
        <v>0</v>
      </c>
      <c r="F24" s="140">
        <f t="shared" si="4"/>
        <v>0</v>
      </c>
      <c r="G24" s="140">
        <f t="shared" si="4"/>
        <v>0</v>
      </c>
      <c r="H24" s="140">
        <f t="shared" si="4"/>
        <v>0</v>
      </c>
      <c r="I24" s="140">
        <f t="shared" si="4"/>
        <v>0</v>
      </c>
      <c r="J24" s="140">
        <f t="shared" si="4"/>
        <v>0</v>
      </c>
      <c r="K24" s="140">
        <f t="shared" si="4"/>
        <v>0</v>
      </c>
      <c r="L24" s="140">
        <f t="shared" si="4"/>
        <v>0</v>
      </c>
      <c r="M24" s="140">
        <f t="shared" si="4"/>
        <v>0</v>
      </c>
      <c r="N24" s="140">
        <f t="shared" si="4"/>
        <v>0</v>
      </c>
      <c r="O24" s="14"/>
    </row>
    <row r="25" spans="2:16" ht="16.5" customHeight="1" thickTop="1" x14ac:dyDescent="0.2">
      <c r="B25" s="141"/>
      <c r="C25" s="142"/>
      <c r="D25" s="142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"/>
    </row>
    <row r="26" spans="2:16" ht="16.5" customHeight="1" x14ac:dyDescent="0.2">
      <c r="B26" s="144">
        <v>34</v>
      </c>
      <c r="C26" s="67" t="s">
        <v>36</v>
      </c>
      <c r="D26" s="133">
        <f>Aufwand!D26</f>
        <v>0</v>
      </c>
      <c r="E26" s="122" t="str">
        <f>Aufwand!F26</f>
        <v>0</v>
      </c>
      <c r="F26" s="122" t="str">
        <f>Aufwand!G26</f>
        <v>0</v>
      </c>
      <c r="G26" s="122" t="str">
        <f>Aufwand!H26</f>
        <v>0</v>
      </c>
      <c r="H26" s="122" t="str">
        <f>Aufwand!I26</f>
        <v>0</v>
      </c>
      <c r="I26" s="122" t="str">
        <f>Aufwand!J26</f>
        <v>0</v>
      </c>
      <c r="J26" s="122" t="str">
        <f>Aufwand!K26</f>
        <v>0</v>
      </c>
      <c r="K26" s="122" t="str">
        <f>Aufwand!L26</f>
        <v>0</v>
      </c>
      <c r="L26" s="122" t="str">
        <f>Aufwand!M26</f>
        <v>0</v>
      </c>
      <c r="M26" s="122" t="str">
        <f>Aufwand!N26</f>
        <v>0</v>
      </c>
      <c r="N26" s="122" t="str">
        <f>Aufwand!O26</f>
        <v>0</v>
      </c>
      <c r="O26" s="22"/>
    </row>
    <row r="27" spans="2:16" ht="16.5" customHeight="1" x14ac:dyDescent="0.2">
      <c r="B27" s="145">
        <v>44</v>
      </c>
      <c r="C27" s="67" t="s">
        <v>35</v>
      </c>
      <c r="D27" s="133">
        <f>Ertrag!D28</f>
        <v>0</v>
      </c>
      <c r="E27" s="122" t="str">
        <f>Ertrag!F28</f>
        <v>0</v>
      </c>
      <c r="F27" s="122" t="str">
        <f>Ertrag!G28</f>
        <v>0</v>
      </c>
      <c r="G27" s="122" t="str">
        <f>Ertrag!H28</f>
        <v>0</v>
      </c>
      <c r="H27" s="122" t="str">
        <f>Ertrag!I28</f>
        <v>0</v>
      </c>
      <c r="I27" s="122" t="str">
        <f>Ertrag!J28</f>
        <v>0</v>
      </c>
      <c r="J27" s="122" t="str">
        <f>Ertrag!K28</f>
        <v>0</v>
      </c>
      <c r="K27" s="122" t="str">
        <f>Ertrag!L28</f>
        <v>0</v>
      </c>
      <c r="L27" s="122" t="str">
        <f>Ertrag!M28</f>
        <v>0</v>
      </c>
      <c r="M27" s="122" t="str">
        <f>Ertrag!N28</f>
        <v>0</v>
      </c>
      <c r="N27" s="122" t="str">
        <f>Ertrag!O28</f>
        <v>0</v>
      </c>
      <c r="O27" s="22"/>
    </row>
    <row r="28" spans="2:16" ht="16.5" customHeight="1" x14ac:dyDescent="0.2">
      <c r="B28" s="146" t="s">
        <v>34</v>
      </c>
      <c r="C28" s="66"/>
      <c r="D28" s="131">
        <f>D27-D26</f>
        <v>0</v>
      </c>
      <c r="E28" s="131">
        <f t="shared" ref="E28:H28" si="5">E27-E26</f>
        <v>0</v>
      </c>
      <c r="F28" s="131">
        <f t="shared" si="5"/>
        <v>0</v>
      </c>
      <c r="G28" s="131">
        <f t="shared" si="5"/>
        <v>0</v>
      </c>
      <c r="H28" s="131">
        <f t="shared" si="5"/>
        <v>0</v>
      </c>
      <c r="I28" s="131">
        <f t="shared" ref="I28:N28" si="6">I27-I26</f>
        <v>0</v>
      </c>
      <c r="J28" s="131">
        <f t="shared" si="6"/>
        <v>0</v>
      </c>
      <c r="K28" s="131">
        <f t="shared" si="6"/>
        <v>0</v>
      </c>
      <c r="L28" s="131">
        <f t="shared" si="6"/>
        <v>0</v>
      </c>
      <c r="M28" s="131">
        <f t="shared" si="6"/>
        <v>0</v>
      </c>
      <c r="N28" s="131">
        <f t="shared" si="6"/>
        <v>0</v>
      </c>
      <c r="O28" s="14"/>
    </row>
    <row r="29" spans="2:16" ht="16.5" customHeight="1" x14ac:dyDescent="0.2">
      <c r="B29" s="14"/>
      <c r="C29" s="13"/>
      <c r="D29" s="13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"/>
    </row>
    <row r="30" spans="2:16" ht="16.5" customHeight="1" thickBot="1" x14ac:dyDescent="0.25">
      <c r="B30" s="138" t="s">
        <v>33</v>
      </c>
      <c r="C30" s="139"/>
      <c r="D30" s="140">
        <f t="shared" ref="D30:H30" si="7">D24+D28</f>
        <v>0</v>
      </c>
      <c r="E30" s="140">
        <f t="shared" si="7"/>
        <v>0</v>
      </c>
      <c r="F30" s="140">
        <f t="shared" si="7"/>
        <v>0</v>
      </c>
      <c r="G30" s="140">
        <f t="shared" si="7"/>
        <v>0</v>
      </c>
      <c r="H30" s="140">
        <f t="shared" si="7"/>
        <v>0</v>
      </c>
      <c r="I30" s="140">
        <f t="shared" ref="I30:N30" si="8">I24+I28</f>
        <v>0</v>
      </c>
      <c r="J30" s="140">
        <f t="shared" si="8"/>
        <v>0</v>
      </c>
      <c r="K30" s="140">
        <f t="shared" si="8"/>
        <v>0</v>
      </c>
      <c r="L30" s="140">
        <f t="shared" si="8"/>
        <v>0</v>
      </c>
      <c r="M30" s="140">
        <f t="shared" si="8"/>
        <v>0</v>
      </c>
      <c r="N30" s="140">
        <f t="shared" si="8"/>
        <v>0</v>
      </c>
      <c r="O30" s="14"/>
    </row>
    <row r="31" spans="2:16" ht="16.5" customHeight="1" thickTop="1" x14ac:dyDescent="0.2">
      <c r="B31" s="141"/>
      <c r="C31" s="142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"/>
    </row>
    <row r="32" spans="2:16" ht="16.5" customHeight="1" x14ac:dyDescent="0.2">
      <c r="B32" s="144">
        <v>38</v>
      </c>
      <c r="C32" s="67" t="s">
        <v>32</v>
      </c>
      <c r="D32" s="122">
        <f>Aufwand!D41</f>
        <v>0</v>
      </c>
      <c r="E32" s="122">
        <f>Aufwand!F41</f>
        <v>0</v>
      </c>
      <c r="F32" s="122">
        <f>Aufwand!G41</f>
        <v>0</v>
      </c>
      <c r="G32" s="122">
        <f>Aufwand!H41</f>
        <v>0</v>
      </c>
      <c r="H32" s="122">
        <f>Aufwand!I41</f>
        <v>0</v>
      </c>
      <c r="I32" s="122">
        <f>Aufwand!J41</f>
        <v>0</v>
      </c>
      <c r="J32" s="122">
        <f>Aufwand!K41</f>
        <v>0</v>
      </c>
      <c r="K32" s="122">
        <f>Aufwand!L41</f>
        <v>0</v>
      </c>
      <c r="L32" s="122">
        <f>Aufwand!M41</f>
        <v>0</v>
      </c>
      <c r="M32" s="122">
        <f>Aufwand!N41</f>
        <v>0</v>
      </c>
      <c r="N32" s="122">
        <f>Aufwand!O41</f>
        <v>0</v>
      </c>
      <c r="O32" s="22"/>
    </row>
    <row r="33" spans="2:16" ht="16.5" customHeight="1" x14ac:dyDescent="0.2">
      <c r="B33" s="148">
        <v>389</v>
      </c>
      <c r="C33" s="149" t="s">
        <v>157</v>
      </c>
      <c r="D33" s="150">
        <f>Aufwand!D43</f>
        <v>0</v>
      </c>
      <c r="E33" s="150">
        <f>Aufwand!F43</f>
        <v>0</v>
      </c>
      <c r="F33" s="150">
        <f>Aufwand!G43</f>
        <v>0</v>
      </c>
      <c r="G33" s="150">
        <f>Aufwand!H43</f>
        <v>0</v>
      </c>
      <c r="H33" s="150">
        <f>Aufwand!I43</f>
        <v>0</v>
      </c>
      <c r="I33" s="150">
        <f>Aufwand!J43</f>
        <v>0</v>
      </c>
      <c r="J33" s="150">
        <f>Aufwand!K43</f>
        <v>0</v>
      </c>
      <c r="K33" s="150">
        <f>Aufwand!L43</f>
        <v>0</v>
      </c>
      <c r="L33" s="150">
        <f>Aufwand!M43</f>
        <v>0</v>
      </c>
      <c r="M33" s="150">
        <f>Aufwand!N43</f>
        <v>0</v>
      </c>
      <c r="N33" s="150">
        <f>Aufwand!O43</f>
        <v>0</v>
      </c>
      <c r="O33" s="22"/>
    </row>
    <row r="34" spans="2:16" ht="16.5" customHeight="1" x14ac:dyDescent="0.2">
      <c r="B34" s="145">
        <v>48</v>
      </c>
      <c r="C34" s="67" t="s">
        <v>31</v>
      </c>
      <c r="D34" s="133">
        <f>Ertrag!D43</f>
        <v>0</v>
      </c>
      <c r="E34" s="122">
        <f>Ertrag!F43</f>
        <v>0</v>
      </c>
      <c r="F34" s="122">
        <f>Ertrag!G43</f>
        <v>0</v>
      </c>
      <c r="G34" s="122">
        <f>Ertrag!H43</f>
        <v>0</v>
      </c>
      <c r="H34" s="122">
        <f>Ertrag!I43</f>
        <v>0</v>
      </c>
      <c r="I34" s="122">
        <f>Ertrag!J43</f>
        <v>0</v>
      </c>
      <c r="J34" s="122">
        <f>Ertrag!K43</f>
        <v>0</v>
      </c>
      <c r="K34" s="122">
        <f>Ertrag!L43</f>
        <v>0</v>
      </c>
      <c r="L34" s="122">
        <f>Ertrag!M43</f>
        <v>0</v>
      </c>
      <c r="M34" s="122">
        <f>Ertrag!N43</f>
        <v>0</v>
      </c>
      <c r="N34" s="122">
        <f>Ertrag!O43</f>
        <v>0</v>
      </c>
      <c r="O34" s="22"/>
      <c r="P34" s="127"/>
    </row>
    <row r="35" spans="2:16" ht="16.5" customHeight="1" x14ac:dyDescent="0.2">
      <c r="B35" s="151">
        <v>489</v>
      </c>
      <c r="C35" s="152" t="s">
        <v>156</v>
      </c>
      <c r="D35" s="153">
        <f>Ertrag!D45</f>
        <v>0</v>
      </c>
      <c r="E35" s="150">
        <f>Ertrag!F45</f>
        <v>0</v>
      </c>
      <c r="F35" s="150">
        <f>Ertrag!G45</f>
        <v>0</v>
      </c>
      <c r="G35" s="150">
        <f>Ertrag!H45</f>
        <v>0</v>
      </c>
      <c r="H35" s="150">
        <f>Ertrag!I45</f>
        <v>0</v>
      </c>
      <c r="I35" s="150">
        <f>Ertrag!J45</f>
        <v>0</v>
      </c>
      <c r="J35" s="150">
        <f>Ertrag!K45</f>
        <v>0</v>
      </c>
      <c r="K35" s="150">
        <f>Ertrag!L45</f>
        <v>0</v>
      </c>
      <c r="L35" s="150">
        <f>Ertrag!M45</f>
        <v>0</v>
      </c>
      <c r="M35" s="150">
        <f>Ertrag!N45</f>
        <v>0</v>
      </c>
      <c r="N35" s="150">
        <f>Ertrag!O45</f>
        <v>0</v>
      </c>
      <c r="O35" s="22"/>
      <c r="P35" s="127"/>
    </row>
    <row r="36" spans="2:16" ht="16.5" customHeight="1" x14ac:dyDescent="0.2">
      <c r="B36" s="146" t="s">
        <v>30</v>
      </c>
      <c r="C36" s="66"/>
      <c r="D36" s="131">
        <f t="shared" ref="D36:N36" si="9">D34-D32</f>
        <v>0</v>
      </c>
      <c r="E36" s="131">
        <f t="shared" si="9"/>
        <v>0</v>
      </c>
      <c r="F36" s="131">
        <f t="shared" si="9"/>
        <v>0</v>
      </c>
      <c r="G36" s="131">
        <f t="shared" si="9"/>
        <v>0</v>
      </c>
      <c r="H36" s="131">
        <f t="shared" si="9"/>
        <v>0</v>
      </c>
      <c r="I36" s="131">
        <f t="shared" si="9"/>
        <v>0</v>
      </c>
      <c r="J36" s="131">
        <f t="shared" si="9"/>
        <v>0</v>
      </c>
      <c r="K36" s="131">
        <f t="shared" si="9"/>
        <v>0</v>
      </c>
      <c r="L36" s="131">
        <f t="shared" si="9"/>
        <v>0</v>
      </c>
      <c r="M36" s="131">
        <f t="shared" si="9"/>
        <v>0</v>
      </c>
      <c r="N36" s="131">
        <f t="shared" si="9"/>
        <v>0</v>
      </c>
      <c r="O36" s="14"/>
    </row>
    <row r="37" spans="2:16" ht="16.5" customHeight="1" thickBot="1" x14ac:dyDescent="0.25">
      <c r="B37" s="14"/>
      <c r="C37" s="13"/>
      <c r="D37" s="13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"/>
    </row>
    <row r="38" spans="2:16" ht="16.5" customHeight="1" x14ac:dyDescent="0.2">
      <c r="B38" s="154" t="s">
        <v>29</v>
      </c>
      <c r="C38" s="155"/>
      <c r="D38" s="156">
        <f t="shared" ref="D38:N38" si="10">D30+D36</f>
        <v>0</v>
      </c>
      <c r="E38" s="156">
        <f t="shared" si="10"/>
        <v>0</v>
      </c>
      <c r="F38" s="156">
        <f t="shared" si="10"/>
        <v>0</v>
      </c>
      <c r="G38" s="156">
        <f t="shared" si="10"/>
        <v>0</v>
      </c>
      <c r="H38" s="156">
        <f t="shared" si="10"/>
        <v>0</v>
      </c>
      <c r="I38" s="156">
        <f t="shared" si="10"/>
        <v>0</v>
      </c>
      <c r="J38" s="156">
        <f t="shared" si="10"/>
        <v>0</v>
      </c>
      <c r="K38" s="156">
        <f t="shared" si="10"/>
        <v>0</v>
      </c>
      <c r="L38" s="156">
        <f t="shared" si="10"/>
        <v>0</v>
      </c>
      <c r="M38" s="156">
        <f t="shared" si="10"/>
        <v>0</v>
      </c>
      <c r="N38" s="156">
        <f t="shared" si="10"/>
        <v>0</v>
      </c>
      <c r="O38" s="14"/>
    </row>
    <row r="39" spans="2:16" ht="16.5" customHeight="1" thickBot="1" x14ac:dyDescent="0.25">
      <c r="B39" s="157" t="s">
        <v>28</v>
      </c>
      <c r="C39" s="158"/>
      <c r="D39" s="158"/>
      <c r="E39" s="158"/>
      <c r="F39" s="158"/>
      <c r="G39" s="159"/>
      <c r="H39" s="159"/>
      <c r="I39" s="159"/>
      <c r="J39" s="159"/>
      <c r="K39" s="159"/>
      <c r="L39" s="159"/>
      <c r="M39" s="159"/>
      <c r="N39" s="159"/>
    </row>
    <row r="40" spans="2:16" ht="16.5" customHeight="1" x14ac:dyDescent="0.2">
      <c r="B40" s="325"/>
      <c r="C40" s="325"/>
      <c r="D40" s="123"/>
      <c r="E40" s="160"/>
      <c r="F40" s="160"/>
      <c r="G40" s="160"/>
      <c r="H40" s="160"/>
      <c r="I40" s="160"/>
      <c r="J40" s="160"/>
      <c r="K40" s="160"/>
      <c r="L40" s="160"/>
      <c r="M40" s="160"/>
      <c r="N40" s="160"/>
    </row>
    <row r="41" spans="2:16" ht="16.5" customHeight="1" x14ac:dyDescent="0.2">
      <c r="B41" s="161" t="s">
        <v>153</v>
      </c>
      <c r="C41" s="11"/>
      <c r="D41" s="162">
        <f>Investitionsrechnung!K57</f>
        <v>0</v>
      </c>
      <c r="E41" s="162">
        <f>Investitionsrechnung!L57</f>
        <v>0</v>
      </c>
      <c r="F41" s="162">
        <f>Investitionsrechnung!M57</f>
        <v>0</v>
      </c>
      <c r="G41" s="162">
        <f>Investitionsrechnung!N57</f>
        <v>0</v>
      </c>
      <c r="H41" s="162">
        <f>Investitionsrechnung!O57</f>
        <v>0</v>
      </c>
      <c r="I41" s="162">
        <f>Investitionsrechnung!P57</f>
        <v>0</v>
      </c>
      <c r="J41" s="162">
        <f>Investitionsrechnung!Q57</f>
        <v>0</v>
      </c>
      <c r="K41" s="162">
        <f>Investitionsrechnung!R57</f>
        <v>0</v>
      </c>
      <c r="L41" s="162">
        <f>Investitionsrechnung!S57</f>
        <v>0</v>
      </c>
      <c r="M41" s="162">
        <f>Investitionsrechnung!T57</f>
        <v>0</v>
      </c>
      <c r="N41" s="162">
        <f>Investitionsrechnung!U57</f>
        <v>0</v>
      </c>
    </row>
    <row r="42" spans="2:16" ht="16.5" customHeight="1" x14ac:dyDescent="0.2">
      <c r="B42" s="161" t="s">
        <v>73</v>
      </c>
      <c r="C42" s="161"/>
      <c r="D42" s="162">
        <f>Investitionsrechnung!K60</f>
        <v>0</v>
      </c>
      <c r="E42" s="162">
        <f>Investitionsrechnung!L60</f>
        <v>0</v>
      </c>
      <c r="F42" s="162">
        <f>Investitionsrechnung!M60</f>
        <v>0</v>
      </c>
      <c r="G42" s="162">
        <f>Investitionsrechnung!N60</f>
        <v>0</v>
      </c>
      <c r="H42" s="162">
        <f>Investitionsrechnung!O60</f>
        <v>0</v>
      </c>
      <c r="I42" s="162">
        <f>Investitionsrechnung!P60</f>
        <v>0</v>
      </c>
      <c r="J42" s="162">
        <f>Investitionsrechnung!Q60</f>
        <v>0</v>
      </c>
      <c r="K42" s="162">
        <f>Investitionsrechnung!R60</f>
        <v>0</v>
      </c>
      <c r="L42" s="162">
        <f>Investitionsrechnung!S60</f>
        <v>0</v>
      </c>
      <c r="M42" s="162">
        <f>Investitionsrechnung!T60</f>
        <v>0</v>
      </c>
      <c r="N42" s="162">
        <f>Investitionsrechnung!U60</f>
        <v>0</v>
      </c>
      <c r="O42" s="14"/>
      <c r="P42" s="127"/>
    </row>
    <row r="43" spans="2:16" ht="16.5" customHeight="1" x14ac:dyDescent="0.2">
      <c r="B43" s="129" t="s">
        <v>26</v>
      </c>
      <c r="C43" s="130"/>
      <c r="D43" s="131">
        <f t="shared" ref="D43:H43" si="11">D42-D41</f>
        <v>0</v>
      </c>
      <c r="E43" s="131">
        <f t="shared" si="11"/>
        <v>0</v>
      </c>
      <c r="F43" s="131">
        <f t="shared" si="11"/>
        <v>0</v>
      </c>
      <c r="G43" s="131">
        <f t="shared" si="11"/>
        <v>0</v>
      </c>
      <c r="H43" s="131">
        <f t="shared" si="11"/>
        <v>0</v>
      </c>
      <c r="I43" s="131">
        <f t="shared" ref="I43:N43" si="12">I42-I41</f>
        <v>0</v>
      </c>
      <c r="J43" s="131">
        <f t="shared" si="12"/>
        <v>0</v>
      </c>
      <c r="K43" s="131">
        <f t="shared" si="12"/>
        <v>0</v>
      </c>
      <c r="L43" s="131">
        <f t="shared" si="12"/>
        <v>0</v>
      </c>
      <c r="M43" s="131">
        <f t="shared" si="12"/>
        <v>0</v>
      </c>
      <c r="N43" s="131">
        <f t="shared" si="12"/>
        <v>0</v>
      </c>
      <c r="O43" s="14"/>
    </row>
    <row r="44" spans="2:16" ht="16.5" customHeight="1" x14ac:dyDescent="0.2">
      <c r="B44" s="324"/>
      <c r="C44" s="324"/>
      <c r="D44" s="123"/>
      <c r="E44" s="163"/>
      <c r="F44" s="163"/>
      <c r="G44" s="164"/>
      <c r="H44" s="164"/>
      <c r="I44" s="164"/>
      <c r="J44" s="164"/>
      <c r="K44" s="164"/>
      <c r="L44" s="164"/>
      <c r="M44" s="164"/>
      <c r="N44" s="164"/>
    </row>
    <row r="45" spans="2:16" ht="16.5" customHeight="1" thickBot="1" x14ac:dyDescent="0.25">
      <c r="B45" s="138" t="s">
        <v>25</v>
      </c>
      <c r="C45" s="139"/>
      <c r="D45" s="140">
        <f>D38+D9+D11-D19+D10-D21+D33-D35</f>
        <v>0</v>
      </c>
      <c r="E45" s="140">
        <f t="shared" ref="E45:N45" si="13">E38+E9+E11-E19+E10-E21+E33-E35</f>
        <v>0</v>
      </c>
      <c r="F45" s="140">
        <f t="shared" si="13"/>
        <v>0</v>
      </c>
      <c r="G45" s="140">
        <f t="shared" si="13"/>
        <v>0</v>
      </c>
      <c r="H45" s="140">
        <f t="shared" si="13"/>
        <v>0</v>
      </c>
      <c r="I45" s="140">
        <f t="shared" si="13"/>
        <v>0</v>
      </c>
      <c r="J45" s="140">
        <f t="shared" si="13"/>
        <v>0</v>
      </c>
      <c r="K45" s="140">
        <f t="shared" si="13"/>
        <v>0</v>
      </c>
      <c r="L45" s="140">
        <f t="shared" si="13"/>
        <v>0</v>
      </c>
      <c r="M45" s="140">
        <f t="shared" si="13"/>
        <v>0</v>
      </c>
      <c r="N45" s="140">
        <f t="shared" si="13"/>
        <v>0</v>
      </c>
      <c r="O45" s="14"/>
    </row>
    <row r="46" spans="2:16" ht="16.5" customHeight="1" thickTop="1" thickBot="1" x14ac:dyDescent="0.25">
      <c r="G46" s="165"/>
      <c r="H46" s="165"/>
      <c r="I46" s="165"/>
      <c r="J46" s="165"/>
      <c r="K46" s="165"/>
      <c r="L46" s="165"/>
      <c r="M46" s="165"/>
      <c r="N46" s="165"/>
      <c r="O46" s="123"/>
    </row>
    <row r="47" spans="2:16" ht="16.5" customHeight="1" x14ac:dyDescent="0.2">
      <c r="B47" s="154" t="s">
        <v>24</v>
      </c>
      <c r="C47" s="155"/>
      <c r="D47" s="156">
        <f t="shared" ref="D47:H47" si="14">D43+D45</f>
        <v>0</v>
      </c>
      <c r="E47" s="156">
        <f t="shared" si="14"/>
        <v>0</v>
      </c>
      <c r="F47" s="156">
        <f t="shared" si="14"/>
        <v>0</v>
      </c>
      <c r="G47" s="156">
        <f t="shared" si="14"/>
        <v>0</v>
      </c>
      <c r="H47" s="156">
        <f t="shared" si="14"/>
        <v>0</v>
      </c>
      <c r="I47" s="156">
        <f t="shared" ref="I47:N47" si="15">I43+I45</f>
        <v>0</v>
      </c>
      <c r="J47" s="156">
        <f t="shared" si="15"/>
        <v>0</v>
      </c>
      <c r="K47" s="156">
        <f t="shared" si="15"/>
        <v>0</v>
      </c>
      <c r="L47" s="156">
        <f t="shared" si="15"/>
        <v>0</v>
      </c>
      <c r="M47" s="156">
        <f t="shared" si="15"/>
        <v>0</v>
      </c>
      <c r="N47" s="156">
        <f t="shared" si="15"/>
        <v>0</v>
      </c>
      <c r="O47" s="123"/>
    </row>
    <row r="48" spans="2:16" ht="16.5" customHeight="1" thickBot="1" x14ac:dyDescent="0.25">
      <c r="B48" s="157" t="s">
        <v>23</v>
      </c>
      <c r="C48" s="158"/>
      <c r="D48" s="158"/>
      <c r="E48" s="158"/>
      <c r="F48" s="158"/>
      <c r="G48" s="166"/>
      <c r="H48" s="166"/>
      <c r="I48" s="166"/>
      <c r="J48" s="166"/>
      <c r="K48" s="166"/>
      <c r="L48" s="166"/>
      <c r="M48" s="166"/>
      <c r="N48" s="166"/>
      <c r="O48" s="123"/>
    </row>
    <row r="49" spans="2:18" ht="16.5" customHeight="1" x14ac:dyDescent="0.2">
      <c r="B49" s="14"/>
      <c r="C49" s="13"/>
      <c r="D49" s="13"/>
      <c r="E49" s="13"/>
      <c r="F49" s="13"/>
      <c r="G49" s="167"/>
      <c r="H49" s="167"/>
      <c r="I49" s="167"/>
      <c r="J49" s="167"/>
      <c r="K49" s="167"/>
      <c r="L49" s="167"/>
      <c r="M49" s="167"/>
      <c r="N49" s="167"/>
      <c r="O49" s="123"/>
    </row>
    <row r="50" spans="2:18" ht="16.5" customHeight="1" thickBot="1" x14ac:dyDescent="0.25">
      <c r="B50" s="161" t="s">
        <v>22</v>
      </c>
      <c r="C50" s="88"/>
      <c r="D50" s="168">
        <f>Ausgangslage!G30</f>
        <v>0</v>
      </c>
      <c r="E50" s="169">
        <f t="shared" ref="E50:N50" si="16">D51</f>
        <v>0</v>
      </c>
      <c r="F50" s="169">
        <f t="shared" si="16"/>
        <v>0</v>
      </c>
      <c r="G50" s="169">
        <f t="shared" si="16"/>
        <v>0</v>
      </c>
      <c r="H50" s="169">
        <f t="shared" si="16"/>
        <v>0</v>
      </c>
      <c r="I50" s="169">
        <f t="shared" si="16"/>
        <v>0</v>
      </c>
      <c r="J50" s="169">
        <f t="shared" si="16"/>
        <v>0</v>
      </c>
      <c r="K50" s="169">
        <f t="shared" si="16"/>
        <v>0</v>
      </c>
      <c r="L50" s="169">
        <f t="shared" si="16"/>
        <v>0</v>
      </c>
      <c r="M50" s="169">
        <f t="shared" si="16"/>
        <v>0</v>
      </c>
      <c r="N50" s="169">
        <f t="shared" si="16"/>
        <v>0</v>
      </c>
      <c r="O50" s="170"/>
    </row>
    <row r="51" spans="2:18" ht="16.5" customHeight="1" thickBot="1" x14ac:dyDescent="0.25">
      <c r="B51" s="171" t="s">
        <v>21</v>
      </c>
      <c r="C51" s="172"/>
      <c r="D51" s="173">
        <f t="shared" ref="D51:H51" si="17">D50-D47</f>
        <v>0</v>
      </c>
      <c r="E51" s="173">
        <f t="shared" si="17"/>
        <v>0</v>
      </c>
      <c r="F51" s="173">
        <f t="shared" si="17"/>
        <v>0</v>
      </c>
      <c r="G51" s="173">
        <f t="shared" si="17"/>
        <v>0</v>
      </c>
      <c r="H51" s="173">
        <f t="shared" si="17"/>
        <v>0</v>
      </c>
      <c r="I51" s="173">
        <f t="shared" ref="I51:N51" si="18">I50-I47</f>
        <v>0</v>
      </c>
      <c r="J51" s="173">
        <f t="shared" si="18"/>
        <v>0</v>
      </c>
      <c r="K51" s="173">
        <f t="shared" si="18"/>
        <v>0</v>
      </c>
      <c r="L51" s="173">
        <f t="shared" si="18"/>
        <v>0</v>
      </c>
      <c r="M51" s="173">
        <f t="shared" si="18"/>
        <v>0</v>
      </c>
      <c r="N51" s="173">
        <f t="shared" si="18"/>
        <v>0</v>
      </c>
      <c r="O51" s="174"/>
      <c r="R51" s="174"/>
    </row>
    <row r="52" spans="2:18" ht="16.5" customHeight="1" x14ac:dyDescent="0.2">
      <c r="B52" s="14"/>
      <c r="C52" s="13"/>
      <c r="D52" s="17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74"/>
      <c r="P52" s="174"/>
      <c r="Q52" s="174"/>
      <c r="R52" s="174"/>
    </row>
    <row r="53" spans="2:18" ht="16.5" customHeight="1" x14ac:dyDescent="0.2">
      <c r="B53" s="161" t="s">
        <v>69</v>
      </c>
      <c r="C53" s="88"/>
      <c r="D53" s="133">
        <f>Ausgangslage!G28</f>
        <v>0</v>
      </c>
      <c r="E53" s="176">
        <f t="shared" ref="E53:N53" si="19">D55</f>
        <v>0</v>
      </c>
      <c r="F53" s="176">
        <f t="shared" si="19"/>
        <v>0</v>
      </c>
      <c r="G53" s="176">
        <f t="shared" si="19"/>
        <v>0</v>
      </c>
      <c r="H53" s="176">
        <f t="shared" si="19"/>
        <v>0</v>
      </c>
      <c r="I53" s="176">
        <f t="shared" si="19"/>
        <v>0</v>
      </c>
      <c r="J53" s="176">
        <f t="shared" si="19"/>
        <v>0</v>
      </c>
      <c r="K53" s="176">
        <f t="shared" si="19"/>
        <v>0</v>
      </c>
      <c r="L53" s="176">
        <f t="shared" si="19"/>
        <v>0</v>
      </c>
      <c r="M53" s="176">
        <f t="shared" si="19"/>
        <v>0</v>
      </c>
      <c r="N53" s="176">
        <f t="shared" si="19"/>
        <v>0</v>
      </c>
      <c r="O53" s="170"/>
      <c r="P53" s="177"/>
      <c r="Q53" s="177"/>
    </row>
    <row r="54" spans="2:18" ht="16.5" customHeight="1" thickBot="1" x14ac:dyDescent="0.25">
      <c r="B54" s="178" t="s">
        <v>159</v>
      </c>
      <c r="C54" s="179"/>
      <c r="D54" s="180">
        <f>D38+D33</f>
        <v>0</v>
      </c>
      <c r="E54" s="180">
        <f t="shared" ref="E54:N54" si="20">E38+E33</f>
        <v>0</v>
      </c>
      <c r="F54" s="180">
        <f t="shared" si="20"/>
        <v>0</v>
      </c>
      <c r="G54" s="180">
        <f t="shared" si="20"/>
        <v>0</v>
      </c>
      <c r="H54" s="180">
        <f t="shared" si="20"/>
        <v>0</v>
      </c>
      <c r="I54" s="180">
        <f t="shared" si="20"/>
        <v>0</v>
      </c>
      <c r="J54" s="180">
        <f t="shared" si="20"/>
        <v>0</v>
      </c>
      <c r="K54" s="180">
        <f t="shared" si="20"/>
        <v>0</v>
      </c>
      <c r="L54" s="180">
        <f t="shared" si="20"/>
        <v>0</v>
      </c>
      <c r="M54" s="180">
        <f t="shared" si="20"/>
        <v>0</v>
      </c>
      <c r="N54" s="180">
        <f t="shared" si="20"/>
        <v>0</v>
      </c>
      <c r="O54" s="170"/>
      <c r="P54" s="177"/>
      <c r="Q54" s="177"/>
    </row>
    <row r="55" spans="2:18" ht="16.5" customHeight="1" thickBot="1" x14ac:dyDescent="0.25">
      <c r="B55" s="181" t="s">
        <v>68</v>
      </c>
      <c r="C55" s="172"/>
      <c r="D55" s="182">
        <f t="shared" ref="D55:H55" si="21">D53+D54</f>
        <v>0</v>
      </c>
      <c r="E55" s="182">
        <f t="shared" si="21"/>
        <v>0</v>
      </c>
      <c r="F55" s="182">
        <f t="shared" si="21"/>
        <v>0</v>
      </c>
      <c r="G55" s="182">
        <f t="shared" si="21"/>
        <v>0</v>
      </c>
      <c r="H55" s="182">
        <f t="shared" si="21"/>
        <v>0</v>
      </c>
      <c r="I55" s="182">
        <f t="shared" ref="I55:N55" si="22">I53+I54</f>
        <v>0</v>
      </c>
      <c r="J55" s="182">
        <f t="shared" si="22"/>
        <v>0</v>
      </c>
      <c r="K55" s="182">
        <f t="shared" si="22"/>
        <v>0</v>
      </c>
      <c r="L55" s="182">
        <f t="shared" si="22"/>
        <v>0</v>
      </c>
      <c r="M55" s="182">
        <f t="shared" si="22"/>
        <v>0</v>
      </c>
      <c r="N55" s="182">
        <f t="shared" si="22"/>
        <v>0</v>
      </c>
      <c r="O55" s="183"/>
    </row>
    <row r="56" spans="2:18" ht="16.5" customHeight="1" x14ac:dyDescent="0.2">
      <c r="D56" s="184"/>
    </row>
    <row r="57" spans="2:18" ht="16.5" customHeight="1" x14ac:dyDescent="0.2">
      <c r="B57" s="185" t="s">
        <v>154</v>
      </c>
      <c r="C57" s="186"/>
      <c r="D57" s="67" t="str">
        <f>IF(AND(D53&gt;=0,D33=0), "OK", IF(AND(D53&lt;0,-D33&lt;D53*0.3),"OK","NOK"))</f>
        <v>OK</v>
      </c>
      <c r="E57" s="67" t="str">
        <f t="shared" ref="E57:N57" si="23">IF(AND(E53&gt;=0,E33=0), "OK", IF(AND(E53&lt;0,-E33&lt;E53*0.3),"OK","NOK"))</f>
        <v>OK</v>
      </c>
      <c r="F57" s="67" t="str">
        <f t="shared" si="23"/>
        <v>OK</v>
      </c>
      <c r="G57" s="67" t="str">
        <f t="shared" si="23"/>
        <v>OK</v>
      </c>
      <c r="H57" s="67" t="str">
        <f t="shared" si="23"/>
        <v>OK</v>
      </c>
      <c r="I57" s="67" t="str">
        <f t="shared" si="23"/>
        <v>OK</v>
      </c>
      <c r="J57" s="67" t="str">
        <f t="shared" si="23"/>
        <v>OK</v>
      </c>
      <c r="K57" s="67" t="str">
        <f t="shared" si="23"/>
        <v>OK</v>
      </c>
      <c r="L57" s="67" t="str">
        <f t="shared" si="23"/>
        <v>OK</v>
      </c>
      <c r="M57" s="67" t="str">
        <f t="shared" si="23"/>
        <v>OK</v>
      </c>
      <c r="N57" s="67" t="str">
        <f t="shared" si="23"/>
        <v>OK</v>
      </c>
    </row>
  </sheetData>
  <sheetProtection sheet="1" objects="1" scenarios="1"/>
  <mergeCells count="2">
    <mergeCell ref="B44:C44"/>
    <mergeCell ref="B40:C40"/>
  </mergeCells>
  <conditionalFormatting sqref="D57:N57">
    <cfRule type="containsText" dxfId="1" priority="1" operator="containsText" text="NOK">
      <formula>NOT(ISERROR(SEARCH("NOK",D57)))</formula>
    </cfRule>
    <cfRule type="containsText" dxfId="0" priority="2" operator="containsText" text="OK">
      <formula>NOT(ISERROR(SEARCH("OK",D57)))</formula>
    </cfRule>
  </conditionalFormatting>
  <pageMargins left="0.7" right="0.7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B2:T147"/>
  <sheetViews>
    <sheetView showGridLines="0" zoomScale="80" zoomScaleNormal="80" workbookViewId="0">
      <selection activeCell="G20" sqref="G20"/>
    </sheetView>
  </sheetViews>
  <sheetFormatPr baseColWidth="10" defaultColWidth="11.42578125" defaultRowHeight="14.25" x14ac:dyDescent="0.25"/>
  <cols>
    <col min="1" max="1" width="11.42578125" style="87"/>
    <col min="2" max="2" width="10.5703125" style="87" customWidth="1"/>
    <col min="3" max="3" width="55.28515625" style="87" customWidth="1"/>
    <col min="4" max="5" width="13.140625" style="87" customWidth="1"/>
    <col min="6" max="16384" width="11.42578125" style="87"/>
  </cols>
  <sheetData>
    <row r="2" spans="2:9" x14ac:dyDescent="0.25">
      <c r="B2" s="187" t="s">
        <v>54</v>
      </c>
      <c r="C2" s="188"/>
      <c r="D2" s="189"/>
    </row>
    <row r="3" spans="2:9" x14ac:dyDescent="0.25">
      <c r="B3" s="190"/>
      <c r="C3" s="191" t="s">
        <v>74</v>
      </c>
      <c r="D3" s="191" t="s">
        <v>75</v>
      </c>
      <c r="E3" s="190"/>
    </row>
    <row r="4" spans="2:9" x14ac:dyDescent="0.25">
      <c r="B4" s="192"/>
      <c r="C4" s="193" t="s">
        <v>123</v>
      </c>
      <c r="D4" s="193"/>
    </row>
    <row r="5" spans="2:9" x14ac:dyDescent="0.25">
      <c r="B5" s="192"/>
      <c r="C5" s="193" t="s">
        <v>124</v>
      </c>
      <c r="D5" s="193">
        <v>35</v>
      </c>
    </row>
    <row r="6" spans="2:9" x14ac:dyDescent="0.25">
      <c r="B6" s="192"/>
      <c r="C6" s="193" t="s">
        <v>125</v>
      </c>
      <c r="D6" s="193">
        <v>20</v>
      </c>
    </row>
    <row r="7" spans="2:9" x14ac:dyDescent="0.25">
      <c r="B7" s="192"/>
      <c r="C7" s="193" t="s">
        <v>126</v>
      </c>
      <c r="D7" s="193">
        <v>20</v>
      </c>
    </row>
    <row r="8" spans="2:9" x14ac:dyDescent="0.25">
      <c r="B8" s="192"/>
      <c r="C8" s="193" t="s">
        <v>127</v>
      </c>
      <c r="D8" s="193">
        <v>40</v>
      </c>
    </row>
    <row r="9" spans="2:9" x14ac:dyDescent="0.25">
      <c r="B9" s="192"/>
      <c r="C9" s="193" t="s">
        <v>128</v>
      </c>
      <c r="D9" s="193">
        <v>10</v>
      </c>
    </row>
    <row r="10" spans="2:9" x14ac:dyDescent="0.25">
      <c r="B10" s="192"/>
      <c r="C10" s="193" t="s">
        <v>129</v>
      </c>
      <c r="D10" s="193">
        <v>20</v>
      </c>
    </row>
    <row r="11" spans="2:9" x14ac:dyDescent="0.25">
      <c r="B11" s="192"/>
      <c r="C11" s="193" t="s">
        <v>130</v>
      </c>
      <c r="D11" s="193">
        <v>10</v>
      </c>
    </row>
    <row r="12" spans="2:9" x14ac:dyDescent="0.25">
      <c r="B12" s="192"/>
      <c r="C12" s="193" t="s">
        <v>131</v>
      </c>
      <c r="D12" s="193">
        <v>50</v>
      </c>
    </row>
    <row r="13" spans="2:9" x14ac:dyDescent="0.25">
      <c r="B13" s="192"/>
      <c r="C13" s="193" t="s">
        <v>132</v>
      </c>
      <c r="D13" s="193">
        <v>35</v>
      </c>
    </row>
    <row r="14" spans="2:9" x14ac:dyDescent="0.25">
      <c r="B14" s="192"/>
      <c r="C14" s="193" t="s">
        <v>133</v>
      </c>
      <c r="D14" s="194" t="s">
        <v>76</v>
      </c>
      <c r="E14" s="195"/>
      <c r="I14" s="196"/>
    </row>
    <row r="15" spans="2:9" x14ac:dyDescent="0.25">
      <c r="B15" s="192"/>
      <c r="C15" s="193" t="s">
        <v>134</v>
      </c>
      <c r="D15" s="193">
        <v>30</v>
      </c>
    </row>
    <row r="16" spans="2:9" x14ac:dyDescent="0.25">
      <c r="B16" s="192"/>
      <c r="C16" s="193" t="s">
        <v>135</v>
      </c>
      <c r="D16" s="194" t="s">
        <v>77</v>
      </c>
      <c r="E16" s="195"/>
    </row>
    <row r="17" spans="2:5" x14ac:dyDescent="0.25">
      <c r="B17" s="192"/>
      <c r="C17" s="193" t="s">
        <v>136</v>
      </c>
      <c r="D17" s="193">
        <v>15</v>
      </c>
    </row>
    <row r="18" spans="2:5" ht="28.5" x14ac:dyDescent="0.25">
      <c r="B18" s="192"/>
      <c r="C18" s="197" t="s">
        <v>137</v>
      </c>
      <c r="D18" s="193">
        <v>15</v>
      </c>
    </row>
    <row r="19" spans="2:5" ht="28.5" x14ac:dyDescent="0.25">
      <c r="B19" s="192"/>
      <c r="C19" s="197" t="s">
        <v>138</v>
      </c>
      <c r="D19" s="193">
        <v>25</v>
      </c>
    </row>
    <row r="20" spans="2:5" x14ac:dyDescent="0.25">
      <c r="B20" s="192"/>
      <c r="C20" s="193" t="s">
        <v>139</v>
      </c>
      <c r="D20" s="193">
        <v>20</v>
      </c>
    </row>
    <row r="21" spans="2:5" x14ac:dyDescent="0.25">
      <c r="B21" s="192"/>
      <c r="C21" s="193" t="s">
        <v>140</v>
      </c>
      <c r="D21" s="193">
        <v>5</v>
      </c>
    </row>
    <row r="22" spans="2:5" x14ac:dyDescent="0.25">
      <c r="B22" s="192"/>
      <c r="C22" s="193" t="s">
        <v>141</v>
      </c>
      <c r="D22" s="193">
        <v>10</v>
      </c>
    </row>
    <row r="23" spans="2:5" x14ac:dyDescent="0.25">
      <c r="B23" s="192"/>
      <c r="C23" s="193" t="s">
        <v>142</v>
      </c>
      <c r="D23" s="194" t="s">
        <v>78</v>
      </c>
      <c r="E23" s="195"/>
    </row>
    <row r="24" spans="2:5" x14ac:dyDescent="0.25">
      <c r="B24" s="192"/>
      <c r="C24" s="193" t="s">
        <v>143</v>
      </c>
      <c r="D24" s="194" t="s">
        <v>79</v>
      </c>
      <c r="E24" s="195"/>
    </row>
    <row r="25" spans="2:5" x14ac:dyDescent="0.25">
      <c r="B25" s="192"/>
      <c r="C25" s="193" t="s">
        <v>144</v>
      </c>
      <c r="D25" s="193"/>
    </row>
    <row r="26" spans="2:5" x14ac:dyDescent="0.25">
      <c r="B26" s="192"/>
      <c r="C26" s="193" t="s">
        <v>145</v>
      </c>
      <c r="D26" s="193">
        <v>20</v>
      </c>
    </row>
    <row r="27" spans="2:5" x14ac:dyDescent="0.25">
      <c r="B27" s="192"/>
      <c r="C27" s="193" t="s">
        <v>146</v>
      </c>
      <c r="D27" s="193"/>
    </row>
    <row r="28" spans="2:5" x14ac:dyDescent="0.25">
      <c r="B28" s="192"/>
      <c r="C28" s="193" t="s">
        <v>147</v>
      </c>
      <c r="D28" s="193"/>
    </row>
    <row r="29" spans="2:5" x14ac:dyDescent="0.25">
      <c r="B29" s="192"/>
      <c r="C29" s="193" t="s">
        <v>148</v>
      </c>
      <c r="D29" s="193"/>
    </row>
    <row r="30" spans="2:5" x14ac:dyDescent="0.25">
      <c r="B30" s="192"/>
      <c r="C30" s="193" t="s">
        <v>149</v>
      </c>
      <c r="D30" s="193"/>
    </row>
    <row r="35" spans="2:16" x14ac:dyDescent="0.25">
      <c r="B35" s="187" t="s">
        <v>89</v>
      </c>
      <c r="C35" s="198"/>
      <c r="D35" s="188"/>
      <c r="E35" s="188"/>
      <c r="F35" s="189"/>
    </row>
    <row r="36" spans="2:16" x14ac:dyDescent="0.25">
      <c r="C36" s="199"/>
      <c r="D36" s="200" t="s">
        <v>88</v>
      </c>
      <c r="E36" s="200" t="s">
        <v>56</v>
      </c>
      <c r="F36" s="201" t="s">
        <v>83</v>
      </c>
    </row>
    <row r="37" spans="2:16" x14ac:dyDescent="0.25">
      <c r="C37" s="202" t="s">
        <v>80</v>
      </c>
      <c r="D37" s="200" t="s">
        <v>75</v>
      </c>
      <c r="E37" s="200" t="s">
        <v>71</v>
      </c>
      <c r="F37" s="200" t="s">
        <v>82</v>
      </c>
      <c r="G37" s="203">
        <f>Investitionsrechnung!L6</f>
        <v>2025</v>
      </c>
      <c r="H37" s="203">
        <f t="shared" ref="H37:I37" si="0">G37+1</f>
        <v>2026</v>
      </c>
      <c r="I37" s="203">
        <f t="shared" si="0"/>
        <v>2027</v>
      </c>
      <c r="J37" s="203">
        <f t="shared" ref="J37:P37" si="1">I37+1</f>
        <v>2028</v>
      </c>
      <c r="K37" s="203">
        <f t="shared" si="1"/>
        <v>2029</v>
      </c>
      <c r="L37" s="203">
        <f t="shared" si="1"/>
        <v>2030</v>
      </c>
      <c r="M37" s="203">
        <f t="shared" si="1"/>
        <v>2031</v>
      </c>
      <c r="N37" s="203">
        <f t="shared" si="1"/>
        <v>2032</v>
      </c>
      <c r="O37" s="203">
        <f t="shared" si="1"/>
        <v>2033</v>
      </c>
      <c r="P37" s="203">
        <f t="shared" si="1"/>
        <v>2034</v>
      </c>
    </row>
    <row r="38" spans="2:16" x14ac:dyDescent="0.25">
      <c r="C38" s="204" t="str">
        <f>IF(Investitionsrechnung!A7="eigene Anlage",Investitionsrechnung!D7,"")</f>
        <v/>
      </c>
      <c r="D38" s="205" t="str">
        <f>IF(Investitionsrechnung!A7="eigene Anlage",Investitionsrechnung!H7,"")</f>
        <v/>
      </c>
      <c r="E38" s="206" t="str">
        <f>IF(Investitionsrechnung!A7="eigene Anlage",Investitionsrechnung!F7,"")</f>
        <v/>
      </c>
      <c r="F38" s="205" t="str">
        <f>IF(Investitionsrechnung!A7="eigene Anlage",Investitionsrechnung!I7,"")</f>
        <v/>
      </c>
      <c r="G38" s="207">
        <f>IF($E38&lt;&gt;0,IF(G$37&gt;$F38,$E38/$D38,0),0)</f>
        <v>0</v>
      </c>
      <c r="H38" s="207">
        <f t="shared" ref="H38:P53" si="2">IF($E38&lt;&gt;0,IF(H$37&gt;$F38,$E38/$D38,0),0)</f>
        <v>0</v>
      </c>
      <c r="I38" s="207">
        <f t="shared" si="2"/>
        <v>0</v>
      </c>
      <c r="J38" s="207">
        <f t="shared" si="2"/>
        <v>0</v>
      </c>
      <c r="K38" s="207">
        <f t="shared" si="2"/>
        <v>0</v>
      </c>
      <c r="L38" s="207">
        <f t="shared" si="2"/>
        <v>0</v>
      </c>
      <c r="M38" s="207">
        <f t="shared" si="2"/>
        <v>0</v>
      </c>
      <c r="N38" s="207">
        <f t="shared" si="2"/>
        <v>0</v>
      </c>
      <c r="O38" s="207">
        <f t="shared" si="2"/>
        <v>0</v>
      </c>
      <c r="P38" s="207">
        <f t="shared" si="2"/>
        <v>0</v>
      </c>
    </row>
    <row r="39" spans="2:16" x14ac:dyDescent="0.25">
      <c r="C39" s="204" t="str">
        <f>IF(Investitionsrechnung!A8="eigene Anlage",Investitionsrechnung!D8,"")</f>
        <v/>
      </c>
      <c r="D39" s="205" t="str">
        <f>IF(Investitionsrechnung!A8="eigene Anlage",Investitionsrechnung!H8,"")</f>
        <v/>
      </c>
      <c r="E39" s="206" t="str">
        <f>IF(Investitionsrechnung!A8="eigene Anlage",Investitionsrechnung!F8,"")</f>
        <v/>
      </c>
      <c r="F39" s="205" t="str">
        <f>IF(Investitionsrechnung!A8="eigene Anlage",Investitionsrechnung!I8,"")</f>
        <v/>
      </c>
      <c r="G39" s="207">
        <f t="shared" ref="G39:P70" si="3">IF($E39&lt;&gt;0,IF(G$37&gt;$F39,$E39/$D39,0),0)</f>
        <v>0</v>
      </c>
      <c r="H39" s="207">
        <f t="shared" si="2"/>
        <v>0</v>
      </c>
      <c r="I39" s="207">
        <f t="shared" si="2"/>
        <v>0</v>
      </c>
      <c r="J39" s="207">
        <f t="shared" si="2"/>
        <v>0</v>
      </c>
      <c r="K39" s="207">
        <f t="shared" si="2"/>
        <v>0</v>
      </c>
      <c r="L39" s="207">
        <f t="shared" si="2"/>
        <v>0</v>
      </c>
      <c r="M39" s="207">
        <f t="shared" si="2"/>
        <v>0</v>
      </c>
      <c r="N39" s="207">
        <f t="shared" si="2"/>
        <v>0</v>
      </c>
      <c r="O39" s="207">
        <f t="shared" si="2"/>
        <v>0</v>
      </c>
      <c r="P39" s="207">
        <f t="shared" si="2"/>
        <v>0</v>
      </c>
    </row>
    <row r="40" spans="2:16" x14ac:dyDescent="0.25">
      <c r="C40" s="204" t="str">
        <f>IF(Investitionsrechnung!A9="eigene Anlage",Investitionsrechnung!D9,"")</f>
        <v/>
      </c>
      <c r="D40" s="205" t="str">
        <f>IF(Investitionsrechnung!A9="eigene Anlage",Investitionsrechnung!H9,"")</f>
        <v/>
      </c>
      <c r="E40" s="206" t="str">
        <f>IF(Investitionsrechnung!A9="eigene Anlage",Investitionsrechnung!F9,"")</f>
        <v/>
      </c>
      <c r="F40" s="205" t="str">
        <f>IF(Investitionsrechnung!A9="eigene Anlage",Investitionsrechnung!I9,"")</f>
        <v/>
      </c>
      <c r="G40" s="207">
        <f t="shared" si="3"/>
        <v>0</v>
      </c>
      <c r="H40" s="207">
        <f t="shared" si="2"/>
        <v>0</v>
      </c>
      <c r="I40" s="207">
        <f t="shared" si="2"/>
        <v>0</v>
      </c>
      <c r="J40" s="207">
        <f t="shared" si="2"/>
        <v>0</v>
      </c>
      <c r="K40" s="207">
        <f t="shared" si="2"/>
        <v>0</v>
      </c>
      <c r="L40" s="207">
        <f t="shared" si="2"/>
        <v>0</v>
      </c>
      <c r="M40" s="207">
        <f t="shared" si="2"/>
        <v>0</v>
      </c>
      <c r="N40" s="207">
        <f t="shared" si="2"/>
        <v>0</v>
      </c>
      <c r="O40" s="207">
        <f t="shared" si="2"/>
        <v>0</v>
      </c>
      <c r="P40" s="207">
        <f t="shared" si="2"/>
        <v>0</v>
      </c>
    </row>
    <row r="41" spans="2:16" x14ac:dyDescent="0.25">
      <c r="C41" s="204" t="str">
        <f>IF(Investitionsrechnung!A10="eigene Anlage",Investitionsrechnung!D10,"")</f>
        <v/>
      </c>
      <c r="D41" s="205" t="str">
        <f>IF(Investitionsrechnung!A10="eigene Anlage",Investitionsrechnung!H10,"")</f>
        <v/>
      </c>
      <c r="E41" s="206" t="str">
        <f>IF(Investitionsrechnung!A10="eigene Anlage",Investitionsrechnung!F10,"")</f>
        <v/>
      </c>
      <c r="F41" s="205" t="str">
        <f>IF(Investitionsrechnung!A10="eigene Anlage",Investitionsrechnung!I10,"")</f>
        <v/>
      </c>
      <c r="G41" s="207">
        <f t="shared" si="3"/>
        <v>0</v>
      </c>
      <c r="H41" s="207">
        <f t="shared" si="2"/>
        <v>0</v>
      </c>
      <c r="I41" s="207">
        <f t="shared" si="2"/>
        <v>0</v>
      </c>
      <c r="J41" s="207">
        <f t="shared" si="2"/>
        <v>0</v>
      </c>
      <c r="K41" s="207">
        <f t="shared" si="2"/>
        <v>0</v>
      </c>
      <c r="L41" s="207">
        <f t="shared" si="2"/>
        <v>0</v>
      </c>
      <c r="M41" s="207">
        <f t="shared" si="2"/>
        <v>0</v>
      </c>
      <c r="N41" s="207">
        <f t="shared" si="2"/>
        <v>0</v>
      </c>
      <c r="O41" s="207">
        <f t="shared" si="2"/>
        <v>0</v>
      </c>
      <c r="P41" s="207">
        <f t="shared" si="2"/>
        <v>0</v>
      </c>
    </row>
    <row r="42" spans="2:16" x14ac:dyDescent="0.25">
      <c r="C42" s="204" t="str">
        <f>IF(Investitionsrechnung!A11="eigene Anlage",Investitionsrechnung!D11,"")</f>
        <v/>
      </c>
      <c r="D42" s="205" t="str">
        <f>IF(Investitionsrechnung!A11="eigene Anlage",Investitionsrechnung!H11,"")</f>
        <v/>
      </c>
      <c r="E42" s="206" t="str">
        <f>IF(Investitionsrechnung!A11="eigene Anlage",Investitionsrechnung!F11,"")</f>
        <v/>
      </c>
      <c r="F42" s="205" t="str">
        <f>IF(Investitionsrechnung!A11="eigene Anlage",Investitionsrechnung!I11,"")</f>
        <v/>
      </c>
      <c r="G42" s="207">
        <f t="shared" si="3"/>
        <v>0</v>
      </c>
      <c r="H42" s="207">
        <f t="shared" si="2"/>
        <v>0</v>
      </c>
      <c r="I42" s="207">
        <f t="shared" si="2"/>
        <v>0</v>
      </c>
      <c r="J42" s="207">
        <f t="shared" si="2"/>
        <v>0</v>
      </c>
      <c r="K42" s="207">
        <f t="shared" si="2"/>
        <v>0</v>
      </c>
      <c r="L42" s="207">
        <f t="shared" si="2"/>
        <v>0</v>
      </c>
      <c r="M42" s="207">
        <f t="shared" si="2"/>
        <v>0</v>
      </c>
      <c r="N42" s="207">
        <f t="shared" si="2"/>
        <v>0</v>
      </c>
      <c r="O42" s="207">
        <f t="shared" si="2"/>
        <v>0</v>
      </c>
      <c r="P42" s="207">
        <f t="shared" si="2"/>
        <v>0</v>
      </c>
    </row>
    <row r="43" spans="2:16" x14ac:dyDescent="0.25">
      <c r="C43" s="204" t="str">
        <f>IF(Investitionsrechnung!A12="eigene Anlage",Investitionsrechnung!D12,"")</f>
        <v/>
      </c>
      <c r="D43" s="205" t="str">
        <f>IF(Investitionsrechnung!A12="eigene Anlage",Investitionsrechnung!H12,"")</f>
        <v/>
      </c>
      <c r="E43" s="206" t="str">
        <f>IF(Investitionsrechnung!A12="eigene Anlage",Investitionsrechnung!F12,"")</f>
        <v/>
      </c>
      <c r="F43" s="205" t="str">
        <f>IF(Investitionsrechnung!A12="eigene Anlage",Investitionsrechnung!I12,"")</f>
        <v/>
      </c>
      <c r="G43" s="207">
        <f t="shared" si="3"/>
        <v>0</v>
      </c>
      <c r="H43" s="207">
        <f t="shared" si="2"/>
        <v>0</v>
      </c>
      <c r="I43" s="207">
        <f t="shared" si="2"/>
        <v>0</v>
      </c>
      <c r="J43" s="207">
        <f t="shared" si="2"/>
        <v>0</v>
      </c>
      <c r="K43" s="207">
        <f t="shared" si="2"/>
        <v>0</v>
      </c>
      <c r="L43" s="207">
        <f t="shared" si="2"/>
        <v>0</v>
      </c>
      <c r="M43" s="207">
        <f t="shared" si="2"/>
        <v>0</v>
      </c>
      <c r="N43" s="207">
        <f t="shared" si="2"/>
        <v>0</v>
      </c>
      <c r="O43" s="207">
        <f t="shared" si="2"/>
        <v>0</v>
      </c>
      <c r="P43" s="207">
        <f t="shared" si="2"/>
        <v>0</v>
      </c>
    </row>
    <row r="44" spans="2:16" x14ac:dyDescent="0.25">
      <c r="C44" s="204" t="str">
        <f>IF(Investitionsrechnung!A13="eigene Anlage",Investitionsrechnung!D13,"")</f>
        <v/>
      </c>
      <c r="D44" s="205" t="str">
        <f>IF(Investitionsrechnung!A13="eigene Anlage",Investitionsrechnung!H13,"")</f>
        <v/>
      </c>
      <c r="E44" s="206" t="str">
        <f>IF(Investitionsrechnung!A13="eigene Anlage",Investitionsrechnung!F13,"")</f>
        <v/>
      </c>
      <c r="F44" s="205" t="str">
        <f>IF(Investitionsrechnung!A13="eigene Anlage",Investitionsrechnung!I13,"")</f>
        <v/>
      </c>
      <c r="G44" s="207">
        <f t="shared" si="3"/>
        <v>0</v>
      </c>
      <c r="H44" s="207">
        <f t="shared" si="2"/>
        <v>0</v>
      </c>
      <c r="I44" s="207">
        <f t="shared" si="2"/>
        <v>0</v>
      </c>
      <c r="J44" s="207">
        <f t="shared" si="2"/>
        <v>0</v>
      </c>
      <c r="K44" s="207">
        <f t="shared" si="2"/>
        <v>0</v>
      </c>
      <c r="L44" s="207">
        <f t="shared" si="2"/>
        <v>0</v>
      </c>
      <c r="M44" s="207">
        <f t="shared" si="2"/>
        <v>0</v>
      </c>
      <c r="N44" s="207">
        <f t="shared" si="2"/>
        <v>0</v>
      </c>
      <c r="O44" s="207">
        <f t="shared" si="2"/>
        <v>0</v>
      </c>
      <c r="P44" s="207">
        <f t="shared" si="2"/>
        <v>0</v>
      </c>
    </row>
    <row r="45" spans="2:16" x14ac:dyDescent="0.25">
      <c r="C45" s="204" t="str">
        <f>IF(Investitionsrechnung!A14="eigene Anlage",Investitionsrechnung!D14,"")</f>
        <v/>
      </c>
      <c r="D45" s="205" t="str">
        <f>IF(Investitionsrechnung!A14="eigene Anlage",Investitionsrechnung!H14,"")</f>
        <v/>
      </c>
      <c r="E45" s="206" t="str">
        <f>IF(Investitionsrechnung!A14="eigene Anlage",Investitionsrechnung!F14,"")</f>
        <v/>
      </c>
      <c r="F45" s="205" t="str">
        <f>IF(Investitionsrechnung!A14="eigene Anlage",Investitionsrechnung!I14,"")</f>
        <v/>
      </c>
      <c r="G45" s="207">
        <f t="shared" si="3"/>
        <v>0</v>
      </c>
      <c r="H45" s="207">
        <f t="shared" si="2"/>
        <v>0</v>
      </c>
      <c r="I45" s="207">
        <f t="shared" si="2"/>
        <v>0</v>
      </c>
      <c r="J45" s="207">
        <f t="shared" si="2"/>
        <v>0</v>
      </c>
      <c r="K45" s="207">
        <f t="shared" si="2"/>
        <v>0</v>
      </c>
      <c r="L45" s="207">
        <f t="shared" si="2"/>
        <v>0</v>
      </c>
      <c r="M45" s="207">
        <f t="shared" si="2"/>
        <v>0</v>
      </c>
      <c r="N45" s="207">
        <f t="shared" si="2"/>
        <v>0</v>
      </c>
      <c r="O45" s="207">
        <f t="shared" si="2"/>
        <v>0</v>
      </c>
      <c r="P45" s="207">
        <f t="shared" si="2"/>
        <v>0</v>
      </c>
    </row>
    <row r="46" spans="2:16" x14ac:dyDescent="0.25">
      <c r="C46" s="204" t="str">
        <f>IF(Investitionsrechnung!A15="eigene Anlage",Investitionsrechnung!D15,"")</f>
        <v/>
      </c>
      <c r="D46" s="205" t="str">
        <f>IF(Investitionsrechnung!A15="eigene Anlage",Investitionsrechnung!H15,"")</f>
        <v/>
      </c>
      <c r="E46" s="206" t="str">
        <f>IF(Investitionsrechnung!A15="eigene Anlage",Investitionsrechnung!F15,"")</f>
        <v/>
      </c>
      <c r="F46" s="205" t="str">
        <f>IF(Investitionsrechnung!A15="eigene Anlage",Investitionsrechnung!I15,"")</f>
        <v/>
      </c>
      <c r="G46" s="207">
        <f t="shared" si="3"/>
        <v>0</v>
      </c>
      <c r="H46" s="207">
        <f t="shared" si="2"/>
        <v>0</v>
      </c>
      <c r="I46" s="207">
        <f t="shared" si="2"/>
        <v>0</v>
      </c>
      <c r="J46" s="207">
        <f t="shared" si="2"/>
        <v>0</v>
      </c>
      <c r="K46" s="207">
        <f t="shared" si="2"/>
        <v>0</v>
      </c>
      <c r="L46" s="207">
        <f t="shared" si="2"/>
        <v>0</v>
      </c>
      <c r="M46" s="207">
        <f t="shared" si="2"/>
        <v>0</v>
      </c>
      <c r="N46" s="207">
        <f t="shared" si="2"/>
        <v>0</v>
      </c>
      <c r="O46" s="207">
        <f t="shared" si="2"/>
        <v>0</v>
      </c>
      <c r="P46" s="207">
        <f t="shared" si="2"/>
        <v>0</v>
      </c>
    </row>
    <row r="47" spans="2:16" x14ac:dyDescent="0.25">
      <c r="C47" s="204" t="str">
        <f>IF(Investitionsrechnung!A16="eigene Anlage",Investitionsrechnung!D16,"")</f>
        <v/>
      </c>
      <c r="D47" s="205" t="str">
        <f>IF(Investitionsrechnung!A16="eigene Anlage",Investitionsrechnung!H16,"")</f>
        <v/>
      </c>
      <c r="E47" s="206" t="str">
        <f>IF(Investitionsrechnung!A16="eigene Anlage",Investitionsrechnung!F16,"")</f>
        <v/>
      </c>
      <c r="F47" s="205" t="str">
        <f>IF(Investitionsrechnung!A16="eigene Anlage",Investitionsrechnung!I16,"")</f>
        <v/>
      </c>
      <c r="G47" s="207">
        <f t="shared" si="3"/>
        <v>0</v>
      </c>
      <c r="H47" s="207">
        <f t="shared" si="2"/>
        <v>0</v>
      </c>
      <c r="I47" s="207">
        <f t="shared" si="2"/>
        <v>0</v>
      </c>
      <c r="J47" s="207">
        <f t="shared" si="2"/>
        <v>0</v>
      </c>
      <c r="K47" s="207">
        <f t="shared" si="2"/>
        <v>0</v>
      </c>
      <c r="L47" s="207">
        <f t="shared" si="2"/>
        <v>0</v>
      </c>
      <c r="M47" s="207">
        <f t="shared" si="2"/>
        <v>0</v>
      </c>
      <c r="N47" s="207">
        <f t="shared" si="2"/>
        <v>0</v>
      </c>
      <c r="O47" s="207">
        <f t="shared" si="2"/>
        <v>0</v>
      </c>
      <c r="P47" s="207">
        <f t="shared" si="2"/>
        <v>0</v>
      </c>
    </row>
    <row r="48" spans="2:16" x14ac:dyDescent="0.25">
      <c r="C48" s="204" t="str">
        <f>IF(Investitionsrechnung!A17="eigene Anlage",Investitionsrechnung!D17,"")</f>
        <v/>
      </c>
      <c r="D48" s="205" t="str">
        <f>IF(Investitionsrechnung!A17="eigene Anlage",Investitionsrechnung!H17,"")</f>
        <v/>
      </c>
      <c r="E48" s="206" t="str">
        <f>IF(Investitionsrechnung!A17="eigene Anlage",Investitionsrechnung!F17,"")</f>
        <v/>
      </c>
      <c r="F48" s="205" t="str">
        <f>IF(Investitionsrechnung!A17="eigene Anlage",Investitionsrechnung!I17,"")</f>
        <v/>
      </c>
      <c r="G48" s="207">
        <f t="shared" si="3"/>
        <v>0</v>
      </c>
      <c r="H48" s="207">
        <f t="shared" si="2"/>
        <v>0</v>
      </c>
      <c r="I48" s="207">
        <f t="shared" si="2"/>
        <v>0</v>
      </c>
      <c r="J48" s="207">
        <f t="shared" si="2"/>
        <v>0</v>
      </c>
      <c r="K48" s="207">
        <f t="shared" si="2"/>
        <v>0</v>
      </c>
      <c r="L48" s="207">
        <f t="shared" si="2"/>
        <v>0</v>
      </c>
      <c r="M48" s="207">
        <f t="shared" si="2"/>
        <v>0</v>
      </c>
      <c r="N48" s="207">
        <f t="shared" si="2"/>
        <v>0</v>
      </c>
      <c r="O48" s="207">
        <f t="shared" si="2"/>
        <v>0</v>
      </c>
      <c r="P48" s="207">
        <f t="shared" si="2"/>
        <v>0</v>
      </c>
    </row>
    <row r="49" spans="3:20" x14ac:dyDescent="0.25">
      <c r="C49" s="204" t="str">
        <f>IF(Investitionsrechnung!A18="eigene Anlage",Investitionsrechnung!D18,"")</f>
        <v/>
      </c>
      <c r="D49" s="205" t="str">
        <f>IF(Investitionsrechnung!A18="eigene Anlage",Investitionsrechnung!H18,"")</f>
        <v/>
      </c>
      <c r="E49" s="206" t="str">
        <f>IF(Investitionsrechnung!A18="eigene Anlage",Investitionsrechnung!F18,"")</f>
        <v/>
      </c>
      <c r="F49" s="205" t="str">
        <f>IF(Investitionsrechnung!A18="eigene Anlage",Investitionsrechnung!I18,"")</f>
        <v/>
      </c>
      <c r="G49" s="207">
        <f t="shared" si="3"/>
        <v>0</v>
      </c>
      <c r="H49" s="207">
        <f t="shared" si="2"/>
        <v>0</v>
      </c>
      <c r="I49" s="207">
        <f t="shared" si="2"/>
        <v>0</v>
      </c>
      <c r="J49" s="207">
        <f t="shared" si="2"/>
        <v>0</v>
      </c>
      <c r="K49" s="207">
        <f t="shared" si="2"/>
        <v>0</v>
      </c>
      <c r="L49" s="207">
        <f t="shared" si="2"/>
        <v>0</v>
      </c>
      <c r="M49" s="207">
        <f t="shared" si="2"/>
        <v>0</v>
      </c>
      <c r="N49" s="207">
        <f t="shared" si="2"/>
        <v>0</v>
      </c>
      <c r="O49" s="207">
        <f t="shared" si="2"/>
        <v>0</v>
      </c>
      <c r="P49" s="207">
        <f t="shared" si="2"/>
        <v>0</v>
      </c>
    </row>
    <row r="50" spans="3:20" x14ac:dyDescent="0.25">
      <c r="C50" s="204" t="str">
        <f>IF(Investitionsrechnung!A19="eigene Anlage",Investitionsrechnung!D19,"")</f>
        <v/>
      </c>
      <c r="D50" s="205" t="str">
        <f>IF(Investitionsrechnung!A19="eigene Anlage",Investitionsrechnung!H19,"")</f>
        <v/>
      </c>
      <c r="E50" s="206" t="str">
        <f>IF(Investitionsrechnung!A19="eigene Anlage",Investitionsrechnung!F19,"")</f>
        <v/>
      </c>
      <c r="F50" s="205" t="str">
        <f>IF(Investitionsrechnung!A19="eigene Anlage",Investitionsrechnung!I19,"")</f>
        <v/>
      </c>
      <c r="G50" s="207">
        <f t="shared" si="3"/>
        <v>0</v>
      </c>
      <c r="H50" s="207">
        <f t="shared" si="2"/>
        <v>0</v>
      </c>
      <c r="I50" s="207">
        <f t="shared" si="2"/>
        <v>0</v>
      </c>
      <c r="J50" s="207">
        <f t="shared" si="2"/>
        <v>0</v>
      </c>
      <c r="K50" s="207">
        <f t="shared" si="2"/>
        <v>0</v>
      </c>
      <c r="L50" s="207">
        <f t="shared" si="2"/>
        <v>0</v>
      </c>
      <c r="M50" s="207">
        <f t="shared" si="2"/>
        <v>0</v>
      </c>
      <c r="N50" s="207">
        <f t="shared" si="2"/>
        <v>0</v>
      </c>
      <c r="O50" s="207">
        <f t="shared" si="2"/>
        <v>0</v>
      </c>
      <c r="P50" s="207">
        <f t="shared" si="2"/>
        <v>0</v>
      </c>
    </row>
    <row r="51" spans="3:20" x14ac:dyDescent="0.25">
      <c r="C51" s="204" t="str">
        <f>IF(Investitionsrechnung!A20="eigene Anlage",Investitionsrechnung!D20,"")</f>
        <v/>
      </c>
      <c r="D51" s="205" t="str">
        <f>IF(Investitionsrechnung!A20="eigene Anlage",Investitionsrechnung!H20,"")</f>
        <v/>
      </c>
      <c r="E51" s="206" t="str">
        <f>IF(Investitionsrechnung!A20="eigene Anlage",Investitionsrechnung!F20,"")</f>
        <v/>
      </c>
      <c r="F51" s="205" t="str">
        <f>IF(Investitionsrechnung!A20="eigene Anlage",Investitionsrechnung!I20,"")</f>
        <v/>
      </c>
      <c r="G51" s="207">
        <f t="shared" si="3"/>
        <v>0</v>
      </c>
      <c r="H51" s="207">
        <f t="shared" si="2"/>
        <v>0</v>
      </c>
      <c r="I51" s="207">
        <f t="shared" si="2"/>
        <v>0</v>
      </c>
      <c r="J51" s="207">
        <f t="shared" si="2"/>
        <v>0</v>
      </c>
      <c r="K51" s="207">
        <f t="shared" si="2"/>
        <v>0</v>
      </c>
      <c r="L51" s="207">
        <f t="shared" si="2"/>
        <v>0</v>
      </c>
      <c r="M51" s="207">
        <f t="shared" si="2"/>
        <v>0</v>
      </c>
      <c r="N51" s="207">
        <f t="shared" si="2"/>
        <v>0</v>
      </c>
      <c r="O51" s="207">
        <f t="shared" si="2"/>
        <v>0</v>
      </c>
      <c r="P51" s="207">
        <f t="shared" si="2"/>
        <v>0</v>
      </c>
      <c r="T51" s="208"/>
    </row>
    <row r="52" spans="3:20" x14ac:dyDescent="0.25">
      <c r="C52" s="204" t="str">
        <f>IF(Investitionsrechnung!A21="eigene Anlage",Investitionsrechnung!D21,"")</f>
        <v/>
      </c>
      <c r="D52" s="205" t="str">
        <f>IF(Investitionsrechnung!A21="eigene Anlage",Investitionsrechnung!H21,"")</f>
        <v/>
      </c>
      <c r="E52" s="206" t="str">
        <f>IF(Investitionsrechnung!A21="eigene Anlage",Investitionsrechnung!F21,"")</f>
        <v/>
      </c>
      <c r="F52" s="205" t="str">
        <f>IF(Investitionsrechnung!A21="eigene Anlage",Investitionsrechnung!I21,"")</f>
        <v/>
      </c>
      <c r="G52" s="207">
        <f t="shared" si="3"/>
        <v>0</v>
      </c>
      <c r="H52" s="207">
        <f t="shared" si="2"/>
        <v>0</v>
      </c>
      <c r="I52" s="207">
        <f t="shared" si="2"/>
        <v>0</v>
      </c>
      <c r="J52" s="207">
        <f t="shared" si="2"/>
        <v>0</v>
      </c>
      <c r="K52" s="207">
        <f t="shared" si="2"/>
        <v>0</v>
      </c>
      <c r="L52" s="207">
        <f t="shared" si="2"/>
        <v>0</v>
      </c>
      <c r="M52" s="207">
        <f t="shared" si="2"/>
        <v>0</v>
      </c>
      <c r="N52" s="207">
        <f t="shared" si="2"/>
        <v>0</v>
      </c>
      <c r="O52" s="207">
        <f t="shared" si="2"/>
        <v>0</v>
      </c>
      <c r="P52" s="207">
        <f t="shared" si="2"/>
        <v>0</v>
      </c>
    </row>
    <row r="53" spans="3:20" x14ac:dyDescent="0.25">
      <c r="C53" s="204" t="str">
        <f>IF(Investitionsrechnung!A22="eigene Anlage",Investitionsrechnung!D22,"")</f>
        <v/>
      </c>
      <c r="D53" s="205" t="str">
        <f>IF(Investitionsrechnung!A22="eigene Anlage",Investitionsrechnung!H22,"")</f>
        <v/>
      </c>
      <c r="E53" s="206" t="str">
        <f>IF(Investitionsrechnung!A22="eigene Anlage",Investitionsrechnung!F22,"")</f>
        <v/>
      </c>
      <c r="F53" s="205" t="str">
        <f>IF(Investitionsrechnung!A22="eigene Anlage",Investitionsrechnung!I22,"")</f>
        <v/>
      </c>
      <c r="G53" s="207">
        <f t="shared" si="3"/>
        <v>0</v>
      </c>
      <c r="H53" s="207">
        <f t="shared" si="2"/>
        <v>0</v>
      </c>
      <c r="I53" s="207">
        <f t="shared" si="2"/>
        <v>0</v>
      </c>
      <c r="J53" s="207">
        <f t="shared" si="2"/>
        <v>0</v>
      </c>
      <c r="K53" s="207">
        <f t="shared" si="2"/>
        <v>0</v>
      </c>
      <c r="L53" s="207">
        <f t="shared" si="2"/>
        <v>0</v>
      </c>
      <c r="M53" s="207">
        <f t="shared" si="2"/>
        <v>0</v>
      </c>
      <c r="N53" s="207">
        <f t="shared" si="2"/>
        <v>0</v>
      </c>
      <c r="O53" s="207">
        <f t="shared" si="2"/>
        <v>0</v>
      </c>
      <c r="P53" s="207">
        <f t="shared" si="2"/>
        <v>0</v>
      </c>
    </row>
    <row r="54" spans="3:20" x14ac:dyDescent="0.25">
      <c r="C54" s="204" t="str">
        <f>IF(Investitionsrechnung!A23="eigene Anlage",Investitionsrechnung!D23,"")</f>
        <v/>
      </c>
      <c r="D54" s="205" t="str">
        <f>IF(Investitionsrechnung!A23="eigene Anlage",Investitionsrechnung!H23,"")</f>
        <v/>
      </c>
      <c r="E54" s="206" t="str">
        <f>IF(Investitionsrechnung!A23="eigene Anlage",Investitionsrechnung!F23,"")</f>
        <v/>
      </c>
      <c r="F54" s="205" t="str">
        <f>IF(Investitionsrechnung!A23="eigene Anlage",Investitionsrechnung!I23,"")</f>
        <v/>
      </c>
      <c r="G54" s="207">
        <f t="shared" si="3"/>
        <v>0</v>
      </c>
      <c r="H54" s="207">
        <f t="shared" si="3"/>
        <v>0</v>
      </c>
      <c r="I54" s="207">
        <f t="shared" si="3"/>
        <v>0</v>
      </c>
      <c r="J54" s="207">
        <f t="shared" si="3"/>
        <v>0</v>
      </c>
      <c r="K54" s="207">
        <f t="shared" si="3"/>
        <v>0</v>
      </c>
      <c r="L54" s="207">
        <f t="shared" si="3"/>
        <v>0</v>
      </c>
      <c r="M54" s="207">
        <f t="shared" si="3"/>
        <v>0</v>
      </c>
      <c r="N54" s="207">
        <f t="shared" si="3"/>
        <v>0</v>
      </c>
      <c r="O54" s="207">
        <f t="shared" si="3"/>
        <v>0</v>
      </c>
      <c r="P54" s="207">
        <f t="shared" si="3"/>
        <v>0</v>
      </c>
    </row>
    <row r="55" spans="3:20" x14ac:dyDescent="0.25">
      <c r="C55" s="204" t="str">
        <f>IF(Investitionsrechnung!A24="eigene Anlage",Investitionsrechnung!D24,"")</f>
        <v/>
      </c>
      <c r="D55" s="205" t="str">
        <f>IF(Investitionsrechnung!A24="eigene Anlage",Investitionsrechnung!H24,"")</f>
        <v/>
      </c>
      <c r="E55" s="206" t="str">
        <f>IF(Investitionsrechnung!A24="eigene Anlage",Investitionsrechnung!F24,"")</f>
        <v/>
      </c>
      <c r="F55" s="205" t="str">
        <f>IF(Investitionsrechnung!A24="eigene Anlage",Investitionsrechnung!I24,"")</f>
        <v/>
      </c>
      <c r="G55" s="207">
        <f t="shared" si="3"/>
        <v>0</v>
      </c>
      <c r="H55" s="207">
        <f t="shared" si="3"/>
        <v>0</v>
      </c>
      <c r="I55" s="207">
        <f t="shared" si="3"/>
        <v>0</v>
      </c>
      <c r="J55" s="207">
        <f t="shared" si="3"/>
        <v>0</v>
      </c>
      <c r="K55" s="207">
        <f t="shared" si="3"/>
        <v>0</v>
      </c>
      <c r="L55" s="207">
        <f t="shared" si="3"/>
        <v>0</v>
      </c>
      <c r="M55" s="207">
        <f t="shared" si="3"/>
        <v>0</v>
      </c>
      <c r="N55" s="207">
        <f t="shared" si="3"/>
        <v>0</v>
      </c>
      <c r="O55" s="207">
        <f t="shared" si="3"/>
        <v>0</v>
      </c>
      <c r="P55" s="207">
        <f t="shared" si="3"/>
        <v>0</v>
      </c>
    </row>
    <row r="56" spans="3:20" x14ac:dyDescent="0.25">
      <c r="C56" s="204" t="str">
        <f>IF(Investitionsrechnung!A25="eigene Anlage",Investitionsrechnung!D25,"")</f>
        <v/>
      </c>
      <c r="D56" s="205" t="str">
        <f>IF(Investitionsrechnung!A25="eigene Anlage",Investitionsrechnung!H25,"")</f>
        <v/>
      </c>
      <c r="E56" s="206" t="str">
        <f>IF(Investitionsrechnung!A25="eigene Anlage",Investitionsrechnung!F25,"")</f>
        <v/>
      </c>
      <c r="F56" s="205" t="str">
        <f>IF(Investitionsrechnung!A25="eigene Anlage",Investitionsrechnung!I25,"")</f>
        <v/>
      </c>
      <c r="G56" s="207">
        <f t="shared" si="3"/>
        <v>0</v>
      </c>
      <c r="H56" s="207">
        <f t="shared" si="3"/>
        <v>0</v>
      </c>
      <c r="I56" s="207">
        <f t="shared" si="3"/>
        <v>0</v>
      </c>
      <c r="J56" s="207">
        <f t="shared" si="3"/>
        <v>0</v>
      </c>
      <c r="K56" s="207">
        <f t="shared" si="3"/>
        <v>0</v>
      </c>
      <c r="L56" s="207">
        <f t="shared" si="3"/>
        <v>0</v>
      </c>
      <c r="M56" s="207">
        <f t="shared" si="3"/>
        <v>0</v>
      </c>
      <c r="N56" s="207">
        <f t="shared" si="3"/>
        <v>0</v>
      </c>
      <c r="O56" s="207">
        <f t="shared" si="3"/>
        <v>0</v>
      </c>
      <c r="P56" s="207">
        <f t="shared" si="3"/>
        <v>0</v>
      </c>
    </row>
    <row r="57" spans="3:20" x14ac:dyDescent="0.25">
      <c r="C57" s="204" t="str">
        <f>IF(Investitionsrechnung!A26="eigene Anlage",Investitionsrechnung!D26,"")</f>
        <v/>
      </c>
      <c r="D57" s="205" t="str">
        <f>IF(Investitionsrechnung!A26="eigene Anlage",Investitionsrechnung!H26,"")</f>
        <v/>
      </c>
      <c r="E57" s="206" t="str">
        <f>IF(Investitionsrechnung!A26="eigene Anlage",Investitionsrechnung!F26,"")</f>
        <v/>
      </c>
      <c r="F57" s="205" t="str">
        <f>IF(Investitionsrechnung!A26="eigene Anlage",Investitionsrechnung!I26,"")</f>
        <v/>
      </c>
      <c r="G57" s="207">
        <f t="shared" si="3"/>
        <v>0</v>
      </c>
      <c r="H57" s="207">
        <f t="shared" si="3"/>
        <v>0</v>
      </c>
      <c r="I57" s="207">
        <f t="shared" si="3"/>
        <v>0</v>
      </c>
      <c r="J57" s="207">
        <f t="shared" si="3"/>
        <v>0</v>
      </c>
      <c r="K57" s="207">
        <f t="shared" si="3"/>
        <v>0</v>
      </c>
      <c r="L57" s="207">
        <f t="shared" si="3"/>
        <v>0</v>
      </c>
      <c r="M57" s="207">
        <f t="shared" si="3"/>
        <v>0</v>
      </c>
      <c r="N57" s="207">
        <f t="shared" si="3"/>
        <v>0</v>
      </c>
      <c r="O57" s="207">
        <f t="shared" si="3"/>
        <v>0</v>
      </c>
      <c r="P57" s="207">
        <f t="shared" si="3"/>
        <v>0</v>
      </c>
    </row>
    <row r="58" spans="3:20" x14ac:dyDescent="0.25">
      <c r="C58" s="204" t="str">
        <f>IF(Investitionsrechnung!A27="eigene Anlage",Investitionsrechnung!D27,"")</f>
        <v/>
      </c>
      <c r="D58" s="205" t="str">
        <f>IF(Investitionsrechnung!A27="eigene Anlage",Investitionsrechnung!H27,"")</f>
        <v/>
      </c>
      <c r="E58" s="206" t="str">
        <f>IF(Investitionsrechnung!A27="eigene Anlage",Investitionsrechnung!F27,"")</f>
        <v/>
      </c>
      <c r="F58" s="205" t="str">
        <f>IF(Investitionsrechnung!A27="eigene Anlage",Investitionsrechnung!I27,"")</f>
        <v/>
      </c>
      <c r="G58" s="207">
        <f t="shared" si="3"/>
        <v>0</v>
      </c>
      <c r="H58" s="207">
        <f t="shared" si="3"/>
        <v>0</v>
      </c>
      <c r="I58" s="207">
        <f t="shared" si="3"/>
        <v>0</v>
      </c>
      <c r="J58" s="207">
        <f t="shared" si="3"/>
        <v>0</v>
      </c>
      <c r="K58" s="207">
        <f t="shared" si="3"/>
        <v>0</v>
      </c>
      <c r="L58" s="207">
        <f t="shared" si="3"/>
        <v>0</v>
      </c>
      <c r="M58" s="207">
        <f t="shared" si="3"/>
        <v>0</v>
      </c>
      <c r="N58" s="207">
        <f t="shared" si="3"/>
        <v>0</v>
      </c>
      <c r="O58" s="207">
        <f t="shared" si="3"/>
        <v>0</v>
      </c>
      <c r="P58" s="207">
        <f t="shared" si="3"/>
        <v>0</v>
      </c>
    </row>
    <row r="59" spans="3:20" x14ac:dyDescent="0.25">
      <c r="C59" s="204" t="str">
        <f>IF(Investitionsrechnung!A28="eigene Anlage",Investitionsrechnung!D28,"")</f>
        <v/>
      </c>
      <c r="D59" s="205" t="str">
        <f>IF(Investitionsrechnung!A28="eigene Anlage",Investitionsrechnung!H28,"")</f>
        <v/>
      </c>
      <c r="E59" s="206" t="str">
        <f>IF(Investitionsrechnung!A28="eigene Anlage",Investitionsrechnung!F28,"")</f>
        <v/>
      </c>
      <c r="F59" s="205" t="str">
        <f>IF(Investitionsrechnung!A28="eigene Anlage",Investitionsrechnung!I28,"")</f>
        <v/>
      </c>
      <c r="G59" s="207">
        <f t="shared" si="3"/>
        <v>0</v>
      </c>
      <c r="H59" s="207">
        <f t="shared" si="3"/>
        <v>0</v>
      </c>
      <c r="I59" s="207">
        <f t="shared" si="3"/>
        <v>0</v>
      </c>
      <c r="J59" s="207">
        <f t="shared" si="3"/>
        <v>0</v>
      </c>
      <c r="K59" s="207">
        <f t="shared" si="3"/>
        <v>0</v>
      </c>
      <c r="L59" s="207">
        <f t="shared" si="3"/>
        <v>0</v>
      </c>
      <c r="M59" s="207">
        <f t="shared" si="3"/>
        <v>0</v>
      </c>
      <c r="N59" s="207">
        <f t="shared" si="3"/>
        <v>0</v>
      </c>
      <c r="O59" s="207">
        <f t="shared" si="3"/>
        <v>0</v>
      </c>
      <c r="P59" s="207">
        <f t="shared" si="3"/>
        <v>0</v>
      </c>
    </row>
    <row r="60" spans="3:20" x14ac:dyDescent="0.25">
      <c r="C60" s="204" t="str">
        <f>IF(Investitionsrechnung!A29="eigene Anlage",Investitionsrechnung!D29,"")</f>
        <v/>
      </c>
      <c r="D60" s="205" t="str">
        <f>IF(Investitionsrechnung!A29="eigene Anlage",Investitionsrechnung!H29,"")</f>
        <v/>
      </c>
      <c r="E60" s="206" t="str">
        <f>IF(Investitionsrechnung!A29="eigene Anlage",Investitionsrechnung!F29,"")</f>
        <v/>
      </c>
      <c r="F60" s="205" t="str">
        <f>IF(Investitionsrechnung!A29="eigene Anlage",Investitionsrechnung!I29,"")</f>
        <v/>
      </c>
      <c r="G60" s="207">
        <f t="shared" si="3"/>
        <v>0</v>
      </c>
      <c r="H60" s="207">
        <f t="shared" si="3"/>
        <v>0</v>
      </c>
      <c r="I60" s="207">
        <f t="shared" si="3"/>
        <v>0</v>
      </c>
      <c r="J60" s="207">
        <f t="shared" si="3"/>
        <v>0</v>
      </c>
      <c r="K60" s="207">
        <f t="shared" si="3"/>
        <v>0</v>
      </c>
      <c r="L60" s="207">
        <f t="shared" si="3"/>
        <v>0</v>
      </c>
      <c r="M60" s="207">
        <f t="shared" si="3"/>
        <v>0</v>
      </c>
      <c r="N60" s="207">
        <f t="shared" si="3"/>
        <v>0</v>
      </c>
      <c r="O60" s="207">
        <f t="shared" si="3"/>
        <v>0</v>
      </c>
      <c r="P60" s="207">
        <f t="shared" si="3"/>
        <v>0</v>
      </c>
    </row>
    <row r="61" spans="3:20" x14ac:dyDescent="0.25">
      <c r="C61" s="204" t="str">
        <f>IF(Investitionsrechnung!A30="eigene Anlage",Investitionsrechnung!D30,"")</f>
        <v/>
      </c>
      <c r="D61" s="205" t="str">
        <f>IF(Investitionsrechnung!A30="eigene Anlage",Investitionsrechnung!H30,"")</f>
        <v/>
      </c>
      <c r="E61" s="206" t="str">
        <f>IF(Investitionsrechnung!A30="eigene Anlage",Investitionsrechnung!F30,"")</f>
        <v/>
      </c>
      <c r="F61" s="205" t="str">
        <f>IF(Investitionsrechnung!A30="eigene Anlage",Investitionsrechnung!I30,"")</f>
        <v/>
      </c>
      <c r="G61" s="207">
        <f t="shared" si="3"/>
        <v>0</v>
      </c>
      <c r="H61" s="207">
        <f t="shared" si="3"/>
        <v>0</v>
      </c>
      <c r="I61" s="207">
        <f t="shared" si="3"/>
        <v>0</v>
      </c>
      <c r="J61" s="207">
        <f t="shared" si="3"/>
        <v>0</v>
      </c>
      <c r="K61" s="207">
        <f t="shared" si="3"/>
        <v>0</v>
      </c>
      <c r="L61" s="207">
        <f t="shared" si="3"/>
        <v>0</v>
      </c>
      <c r="M61" s="207">
        <f t="shared" si="3"/>
        <v>0</v>
      </c>
      <c r="N61" s="207">
        <f t="shared" si="3"/>
        <v>0</v>
      </c>
      <c r="O61" s="207">
        <f t="shared" si="3"/>
        <v>0</v>
      </c>
      <c r="P61" s="207">
        <f t="shared" si="3"/>
        <v>0</v>
      </c>
    </row>
    <row r="62" spans="3:20" x14ac:dyDescent="0.25">
      <c r="C62" s="204" t="str">
        <f>IF(Investitionsrechnung!A31="eigene Anlage",Investitionsrechnung!D31,"")</f>
        <v/>
      </c>
      <c r="D62" s="205" t="str">
        <f>IF(Investitionsrechnung!A31="eigene Anlage",Investitionsrechnung!H31,"")</f>
        <v/>
      </c>
      <c r="E62" s="206" t="str">
        <f>IF(Investitionsrechnung!A31="eigene Anlage",Investitionsrechnung!F31,"")</f>
        <v/>
      </c>
      <c r="F62" s="205" t="str">
        <f>IF(Investitionsrechnung!A31="eigene Anlage",Investitionsrechnung!I31,"")</f>
        <v/>
      </c>
      <c r="G62" s="207">
        <f t="shared" si="3"/>
        <v>0</v>
      </c>
      <c r="H62" s="207">
        <f t="shared" si="3"/>
        <v>0</v>
      </c>
      <c r="I62" s="207">
        <f t="shared" si="3"/>
        <v>0</v>
      </c>
      <c r="J62" s="207">
        <f t="shared" si="3"/>
        <v>0</v>
      </c>
      <c r="K62" s="207">
        <f t="shared" si="3"/>
        <v>0</v>
      </c>
      <c r="L62" s="207">
        <f t="shared" si="3"/>
        <v>0</v>
      </c>
      <c r="M62" s="207">
        <f t="shared" si="3"/>
        <v>0</v>
      </c>
      <c r="N62" s="207">
        <f t="shared" si="3"/>
        <v>0</v>
      </c>
      <c r="O62" s="207">
        <f t="shared" si="3"/>
        <v>0</v>
      </c>
      <c r="P62" s="207">
        <f t="shared" si="3"/>
        <v>0</v>
      </c>
    </row>
    <row r="63" spans="3:20" x14ac:dyDescent="0.25">
      <c r="C63" s="204" t="str">
        <f>IF(Investitionsrechnung!A32="eigene Anlage",Investitionsrechnung!D32,"")</f>
        <v/>
      </c>
      <c r="D63" s="205" t="str">
        <f>IF(Investitionsrechnung!A32="eigene Anlage",Investitionsrechnung!H32,"")</f>
        <v/>
      </c>
      <c r="E63" s="206" t="str">
        <f>IF(Investitionsrechnung!A32="eigene Anlage",Investitionsrechnung!F32,"")</f>
        <v/>
      </c>
      <c r="F63" s="205" t="str">
        <f>IF(Investitionsrechnung!A32="eigene Anlage",Investitionsrechnung!I32,"")</f>
        <v/>
      </c>
      <c r="G63" s="207">
        <f t="shared" si="3"/>
        <v>0</v>
      </c>
      <c r="H63" s="207">
        <f t="shared" si="3"/>
        <v>0</v>
      </c>
      <c r="I63" s="207">
        <f t="shared" si="3"/>
        <v>0</v>
      </c>
      <c r="J63" s="207">
        <f t="shared" si="3"/>
        <v>0</v>
      </c>
      <c r="K63" s="207">
        <f t="shared" si="3"/>
        <v>0</v>
      </c>
      <c r="L63" s="207">
        <f t="shared" si="3"/>
        <v>0</v>
      </c>
      <c r="M63" s="207">
        <f t="shared" si="3"/>
        <v>0</v>
      </c>
      <c r="N63" s="207">
        <f t="shared" si="3"/>
        <v>0</v>
      </c>
      <c r="O63" s="207">
        <f t="shared" si="3"/>
        <v>0</v>
      </c>
      <c r="P63" s="207">
        <f t="shared" si="3"/>
        <v>0</v>
      </c>
    </row>
    <row r="64" spans="3:20" x14ac:dyDescent="0.25">
      <c r="C64" s="204" t="str">
        <f>IF(Investitionsrechnung!A33="eigene Anlage",Investitionsrechnung!D33,"")</f>
        <v/>
      </c>
      <c r="D64" s="205" t="str">
        <f>IF(Investitionsrechnung!A33="eigene Anlage",Investitionsrechnung!H33,"")</f>
        <v/>
      </c>
      <c r="E64" s="206" t="str">
        <f>IF(Investitionsrechnung!A33="eigene Anlage",Investitionsrechnung!F33,"")</f>
        <v/>
      </c>
      <c r="F64" s="205" t="str">
        <f>IF(Investitionsrechnung!A33="eigene Anlage",Investitionsrechnung!I33,"")</f>
        <v/>
      </c>
      <c r="G64" s="207">
        <f t="shared" si="3"/>
        <v>0</v>
      </c>
      <c r="H64" s="207">
        <f t="shared" si="3"/>
        <v>0</v>
      </c>
      <c r="I64" s="207">
        <f t="shared" si="3"/>
        <v>0</v>
      </c>
      <c r="J64" s="207">
        <f t="shared" si="3"/>
        <v>0</v>
      </c>
      <c r="K64" s="207">
        <f t="shared" si="3"/>
        <v>0</v>
      </c>
      <c r="L64" s="207">
        <f t="shared" si="3"/>
        <v>0</v>
      </c>
      <c r="M64" s="207">
        <f t="shared" si="3"/>
        <v>0</v>
      </c>
      <c r="N64" s="207">
        <f t="shared" si="3"/>
        <v>0</v>
      </c>
      <c r="O64" s="207">
        <f t="shared" si="3"/>
        <v>0</v>
      </c>
      <c r="P64" s="207">
        <f t="shared" si="3"/>
        <v>0</v>
      </c>
    </row>
    <row r="65" spans="3:16" x14ac:dyDescent="0.25">
      <c r="C65" s="204" t="str">
        <f>IF(Investitionsrechnung!A34="eigene Anlage",Investitionsrechnung!D34,"")</f>
        <v/>
      </c>
      <c r="D65" s="205" t="str">
        <f>IF(Investitionsrechnung!A34="eigene Anlage",Investitionsrechnung!H34,"")</f>
        <v/>
      </c>
      <c r="E65" s="206" t="str">
        <f>IF(Investitionsrechnung!A34="eigene Anlage",Investitionsrechnung!F34,"")</f>
        <v/>
      </c>
      <c r="F65" s="205" t="str">
        <f>IF(Investitionsrechnung!A34="eigene Anlage",Investitionsrechnung!I34,"")</f>
        <v/>
      </c>
      <c r="G65" s="207">
        <f t="shared" si="3"/>
        <v>0</v>
      </c>
      <c r="H65" s="207">
        <f t="shared" si="3"/>
        <v>0</v>
      </c>
      <c r="I65" s="207">
        <f t="shared" si="3"/>
        <v>0</v>
      </c>
      <c r="J65" s="207">
        <f t="shared" si="3"/>
        <v>0</v>
      </c>
      <c r="K65" s="207">
        <f t="shared" si="3"/>
        <v>0</v>
      </c>
      <c r="L65" s="207">
        <f t="shared" si="3"/>
        <v>0</v>
      </c>
      <c r="M65" s="207">
        <f t="shared" si="3"/>
        <v>0</v>
      </c>
      <c r="N65" s="207">
        <f t="shared" si="3"/>
        <v>0</v>
      </c>
      <c r="O65" s="207">
        <f t="shared" si="3"/>
        <v>0</v>
      </c>
      <c r="P65" s="207">
        <f t="shared" si="3"/>
        <v>0</v>
      </c>
    </row>
    <row r="66" spans="3:16" x14ac:dyDescent="0.25">
      <c r="C66" s="204" t="str">
        <f>IF(Investitionsrechnung!A35="eigene Anlage",Investitionsrechnung!D35,"")</f>
        <v/>
      </c>
      <c r="D66" s="205" t="str">
        <f>IF(Investitionsrechnung!A35="eigene Anlage",Investitionsrechnung!H35,"")</f>
        <v/>
      </c>
      <c r="E66" s="206" t="str">
        <f>IF(Investitionsrechnung!A35="eigene Anlage",Investitionsrechnung!F35,"")</f>
        <v/>
      </c>
      <c r="F66" s="205" t="str">
        <f>IF(Investitionsrechnung!A35="eigene Anlage",Investitionsrechnung!I35,"")</f>
        <v/>
      </c>
      <c r="G66" s="207">
        <f t="shared" si="3"/>
        <v>0</v>
      </c>
      <c r="H66" s="207">
        <f t="shared" si="3"/>
        <v>0</v>
      </c>
      <c r="I66" s="207">
        <f t="shared" si="3"/>
        <v>0</v>
      </c>
      <c r="J66" s="207">
        <f t="shared" si="3"/>
        <v>0</v>
      </c>
      <c r="K66" s="207">
        <f t="shared" si="3"/>
        <v>0</v>
      </c>
      <c r="L66" s="207">
        <f t="shared" si="3"/>
        <v>0</v>
      </c>
      <c r="M66" s="207">
        <f t="shared" si="3"/>
        <v>0</v>
      </c>
      <c r="N66" s="207">
        <f t="shared" si="3"/>
        <v>0</v>
      </c>
      <c r="O66" s="207">
        <f t="shared" si="3"/>
        <v>0</v>
      </c>
      <c r="P66" s="207">
        <f t="shared" si="3"/>
        <v>0</v>
      </c>
    </row>
    <row r="67" spans="3:16" x14ac:dyDescent="0.25">
      <c r="C67" s="204" t="str">
        <f>IF(Investitionsrechnung!A36="eigene Anlage",Investitionsrechnung!D36,"")</f>
        <v/>
      </c>
      <c r="D67" s="205" t="str">
        <f>IF(Investitionsrechnung!A36="eigene Anlage",Investitionsrechnung!H36,"")</f>
        <v/>
      </c>
      <c r="E67" s="206" t="str">
        <f>IF(Investitionsrechnung!A36="eigene Anlage",Investitionsrechnung!F36,"")</f>
        <v/>
      </c>
      <c r="F67" s="205" t="str">
        <f>IF(Investitionsrechnung!A36="eigene Anlage",Investitionsrechnung!I36,"")</f>
        <v/>
      </c>
      <c r="G67" s="207">
        <f t="shared" si="3"/>
        <v>0</v>
      </c>
      <c r="H67" s="207">
        <f t="shared" si="3"/>
        <v>0</v>
      </c>
      <c r="I67" s="207">
        <f t="shared" si="3"/>
        <v>0</v>
      </c>
      <c r="J67" s="207">
        <f t="shared" si="3"/>
        <v>0</v>
      </c>
      <c r="K67" s="207">
        <f t="shared" si="3"/>
        <v>0</v>
      </c>
      <c r="L67" s="207">
        <f t="shared" si="3"/>
        <v>0</v>
      </c>
      <c r="M67" s="207">
        <f t="shared" si="3"/>
        <v>0</v>
      </c>
      <c r="N67" s="207">
        <f t="shared" si="3"/>
        <v>0</v>
      </c>
      <c r="O67" s="207">
        <f t="shared" si="3"/>
        <v>0</v>
      </c>
      <c r="P67" s="207">
        <f t="shared" si="3"/>
        <v>0</v>
      </c>
    </row>
    <row r="68" spans="3:16" x14ac:dyDescent="0.25">
      <c r="C68" s="204" t="str">
        <f>IF(Investitionsrechnung!A37="eigene Anlage",Investitionsrechnung!D37,"")</f>
        <v/>
      </c>
      <c r="D68" s="205" t="str">
        <f>IF(Investitionsrechnung!A37="eigene Anlage",Investitionsrechnung!H37,"")</f>
        <v/>
      </c>
      <c r="E68" s="206" t="str">
        <f>IF(Investitionsrechnung!A37="eigene Anlage",Investitionsrechnung!F37,"")</f>
        <v/>
      </c>
      <c r="F68" s="205" t="str">
        <f>IF(Investitionsrechnung!A37="eigene Anlage",Investitionsrechnung!I37,"")</f>
        <v/>
      </c>
      <c r="G68" s="207">
        <f t="shared" si="3"/>
        <v>0</v>
      </c>
      <c r="H68" s="207">
        <f t="shared" si="3"/>
        <v>0</v>
      </c>
      <c r="I68" s="207">
        <f t="shared" si="3"/>
        <v>0</v>
      </c>
      <c r="J68" s="207">
        <f t="shared" si="3"/>
        <v>0</v>
      </c>
      <c r="K68" s="207">
        <f t="shared" si="3"/>
        <v>0</v>
      </c>
      <c r="L68" s="207">
        <f t="shared" si="3"/>
        <v>0</v>
      </c>
      <c r="M68" s="207">
        <f t="shared" si="3"/>
        <v>0</v>
      </c>
      <c r="N68" s="207">
        <f t="shared" si="3"/>
        <v>0</v>
      </c>
      <c r="O68" s="207">
        <f t="shared" si="3"/>
        <v>0</v>
      </c>
      <c r="P68" s="207">
        <f t="shared" si="3"/>
        <v>0</v>
      </c>
    </row>
    <row r="69" spans="3:16" x14ac:dyDescent="0.25">
      <c r="C69" s="204" t="str">
        <f>IF(Investitionsrechnung!A38="eigene Anlage",Investitionsrechnung!D38,"")</f>
        <v/>
      </c>
      <c r="D69" s="205" t="str">
        <f>IF(Investitionsrechnung!A38="eigene Anlage",Investitionsrechnung!H38,"")</f>
        <v/>
      </c>
      <c r="E69" s="206" t="str">
        <f>IF(Investitionsrechnung!A38="eigene Anlage",Investitionsrechnung!F38,"")</f>
        <v/>
      </c>
      <c r="F69" s="205" t="str">
        <f>IF(Investitionsrechnung!A38="eigene Anlage",Investitionsrechnung!I38,"")</f>
        <v/>
      </c>
      <c r="G69" s="207">
        <f t="shared" si="3"/>
        <v>0</v>
      </c>
      <c r="H69" s="207">
        <f t="shared" si="3"/>
        <v>0</v>
      </c>
      <c r="I69" s="207">
        <f t="shared" si="3"/>
        <v>0</v>
      </c>
      <c r="J69" s="207">
        <f t="shared" si="3"/>
        <v>0</v>
      </c>
      <c r="K69" s="207">
        <f t="shared" si="3"/>
        <v>0</v>
      </c>
      <c r="L69" s="207">
        <f t="shared" si="3"/>
        <v>0</v>
      </c>
      <c r="M69" s="207">
        <f t="shared" si="3"/>
        <v>0</v>
      </c>
      <c r="N69" s="207">
        <f t="shared" si="3"/>
        <v>0</v>
      </c>
      <c r="O69" s="207">
        <f t="shared" si="3"/>
        <v>0</v>
      </c>
      <c r="P69" s="207">
        <f t="shared" si="3"/>
        <v>0</v>
      </c>
    </row>
    <row r="70" spans="3:16" x14ac:dyDescent="0.25">
      <c r="C70" s="204" t="str">
        <f>IF(Investitionsrechnung!A39="eigene Anlage",Investitionsrechnung!D39,"")</f>
        <v/>
      </c>
      <c r="D70" s="205" t="str">
        <f>IF(Investitionsrechnung!A39="eigene Anlage",Investitionsrechnung!H39,"")</f>
        <v/>
      </c>
      <c r="E70" s="206" t="str">
        <f>IF(Investitionsrechnung!A39="eigene Anlage",Investitionsrechnung!F39,"")</f>
        <v/>
      </c>
      <c r="F70" s="205" t="str">
        <f>IF(Investitionsrechnung!A39="eigene Anlage",Investitionsrechnung!I39,"")</f>
        <v/>
      </c>
      <c r="G70" s="207">
        <f t="shared" si="3"/>
        <v>0</v>
      </c>
      <c r="H70" s="207">
        <f t="shared" si="3"/>
        <v>0</v>
      </c>
      <c r="I70" s="207">
        <f t="shared" si="3"/>
        <v>0</v>
      </c>
      <c r="J70" s="207">
        <f t="shared" si="3"/>
        <v>0</v>
      </c>
      <c r="K70" s="207">
        <f t="shared" si="3"/>
        <v>0</v>
      </c>
      <c r="L70" s="207">
        <f t="shared" si="3"/>
        <v>0</v>
      </c>
      <c r="M70" s="207">
        <f t="shared" si="3"/>
        <v>0</v>
      </c>
      <c r="N70" s="207">
        <f t="shared" si="3"/>
        <v>0</v>
      </c>
      <c r="O70" s="207">
        <f t="shared" si="3"/>
        <v>0</v>
      </c>
      <c r="P70" s="207">
        <f t="shared" si="3"/>
        <v>0</v>
      </c>
    </row>
    <row r="71" spans="3:16" x14ac:dyDescent="0.25">
      <c r="C71" s="204" t="str">
        <f>IF(Investitionsrechnung!A40="eigene Anlage",Investitionsrechnung!D40,"")</f>
        <v/>
      </c>
      <c r="D71" s="205" t="str">
        <f>IF(Investitionsrechnung!A40="eigene Anlage",Investitionsrechnung!H40,"")</f>
        <v/>
      </c>
      <c r="E71" s="206" t="str">
        <f>IF(Investitionsrechnung!A40="eigene Anlage",Investitionsrechnung!F40,"")</f>
        <v/>
      </c>
      <c r="F71" s="205" t="str">
        <f>IF(Investitionsrechnung!A40="eigene Anlage",Investitionsrechnung!I40,"")</f>
        <v/>
      </c>
      <c r="G71" s="207">
        <f t="shared" ref="G71:P87" si="4">IF($E71&lt;&gt;0,IF(G$37&gt;$F71,$E71/$D71,0),0)</f>
        <v>0</v>
      </c>
      <c r="H71" s="207">
        <f t="shared" si="4"/>
        <v>0</v>
      </c>
      <c r="I71" s="207">
        <f t="shared" si="4"/>
        <v>0</v>
      </c>
      <c r="J71" s="207">
        <f t="shared" si="4"/>
        <v>0</v>
      </c>
      <c r="K71" s="207">
        <f t="shared" si="4"/>
        <v>0</v>
      </c>
      <c r="L71" s="207">
        <f t="shared" si="4"/>
        <v>0</v>
      </c>
      <c r="M71" s="207">
        <f t="shared" si="4"/>
        <v>0</v>
      </c>
      <c r="N71" s="207">
        <f t="shared" si="4"/>
        <v>0</v>
      </c>
      <c r="O71" s="207">
        <f t="shared" si="4"/>
        <v>0</v>
      </c>
      <c r="P71" s="207">
        <f t="shared" si="4"/>
        <v>0</v>
      </c>
    </row>
    <row r="72" spans="3:16" x14ac:dyDescent="0.25">
      <c r="C72" s="204" t="str">
        <f>IF(Investitionsrechnung!A41="eigene Anlage",Investitionsrechnung!D41,"")</f>
        <v/>
      </c>
      <c r="D72" s="205" t="str">
        <f>IF(Investitionsrechnung!A41="eigene Anlage",Investitionsrechnung!H41,"")</f>
        <v/>
      </c>
      <c r="E72" s="206" t="str">
        <f>IF(Investitionsrechnung!A41="eigene Anlage",Investitionsrechnung!F41,"")</f>
        <v/>
      </c>
      <c r="F72" s="205" t="str">
        <f>IF(Investitionsrechnung!A41="eigene Anlage",Investitionsrechnung!I41,"")</f>
        <v/>
      </c>
      <c r="G72" s="207">
        <f t="shared" si="4"/>
        <v>0</v>
      </c>
      <c r="H72" s="207">
        <f t="shared" si="4"/>
        <v>0</v>
      </c>
      <c r="I72" s="207">
        <f t="shared" si="4"/>
        <v>0</v>
      </c>
      <c r="J72" s="207">
        <f t="shared" si="4"/>
        <v>0</v>
      </c>
      <c r="K72" s="207">
        <f t="shared" si="4"/>
        <v>0</v>
      </c>
      <c r="L72" s="207">
        <f t="shared" si="4"/>
        <v>0</v>
      </c>
      <c r="M72" s="207">
        <f t="shared" si="4"/>
        <v>0</v>
      </c>
      <c r="N72" s="207">
        <f t="shared" si="4"/>
        <v>0</v>
      </c>
      <c r="O72" s="207">
        <f t="shared" si="4"/>
        <v>0</v>
      </c>
      <c r="P72" s="207">
        <f t="shared" si="4"/>
        <v>0</v>
      </c>
    </row>
    <row r="73" spans="3:16" x14ac:dyDescent="0.25">
      <c r="C73" s="204" t="str">
        <f>IF(Investitionsrechnung!A42="eigene Anlage",Investitionsrechnung!D42,"")</f>
        <v/>
      </c>
      <c r="D73" s="205" t="str">
        <f>IF(Investitionsrechnung!A42="eigene Anlage",Investitionsrechnung!H42,"")</f>
        <v/>
      </c>
      <c r="E73" s="206" t="str">
        <f>IF(Investitionsrechnung!A42="eigene Anlage",Investitionsrechnung!F42,"")</f>
        <v/>
      </c>
      <c r="F73" s="205" t="str">
        <f>IF(Investitionsrechnung!A42="eigene Anlage",Investitionsrechnung!I42,"")</f>
        <v/>
      </c>
      <c r="G73" s="207">
        <f t="shared" si="4"/>
        <v>0</v>
      </c>
      <c r="H73" s="207">
        <f t="shared" si="4"/>
        <v>0</v>
      </c>
      <c r="I73" s="207">
        <f t="shared" si="4"/>
        <v>0</v>
      </c>
      <c r="J73" s="207">
        <f t="shared" si="4"/>
        <v>0</v>
      </c>
      <c r="K73" s="207">
        <f t="shared" si="4"/>
        <v>0</v>
      </c>
      <c r="L73" s="207">
        <f t="shared" si="4"/>
        <v>0</v>
      </c>
      <c r="M73" s="207">
        <f t="shared" si="4"/>
        <v>0</v>
      </c>
      <c r="N73" s="207">
        <f t="shared" si="4"/>
        <v>0</v>
      </c>
      <c r="O73" s="207">
        <f t="shared" si="4"/>
        <v>0</v>
      </c>
      <c r="P73" s="207">
        <f t="shared" si="4"/>
        <v>0</v>
      </c>
    </row>
    <row r="74" spans="3:16" x14ac:dyDescent="0.25">
      <c r="C74" s="204" t="str">
        <f>IF(Investitionsrechnung!A43="eigene Anlage",Investitionsrechnung!D43,"")</f>
        <v/>
      </c>
      <c r="D74" s="205" t="str">
        <f>IF(Investitionsrechnung!A43="eigene Anlage",Investitionsrechnung!H43,"")</f>
        <v/>
      </c>
      <c r="E74" s="206" t="str">
        <f>IF(Investitionsrechnung!A43="eigene Anlage",Investitionsrechnung!F43,"")</f>
        <v/>
      </c>
      <c r="F74" s="205" t="str">
        <f>IF(Investitionsrechnung!A43="eigene Anlage",Investitionsrechnung!I43,"")</f>
        <v/>
      </c>
      <c r="G74" s="207">
        <f t="shared" si="4"/>
        <v>0</v>
      </c>
      <c r="H74" s="207">
        <f t="shared" si="4"/>
        <v>0</v>
      </c>
      <c r="I74" s="207">
        <f t="shared" si="4"/>
        <v>0</v>
      </c>
      <c r="J74" s="207">
        <f t="shared" si="4"/>
        <v>0</v>
      </c>
      <c r="K74" s="207">
        <f t="shared" si="4"/>
        <v>0</v>
      </c>
      <c r="L74" s="207">
        <f t="shared" si="4"/>
        <v>0</v>
      </c>
      <c r="M74" s="207">
        <f t="shared" si="4"/>
        <v>0</v>
      </c>
      <c r="N74" s="207">
        <f t="shared" si="4"/>
        <v>0</v>
      </c>
      <c r="O74" s="207">
        <f t="shared" si="4"/>
        <v>0</v>
      </c>
      <c r="P74" s="207">
        <f t="shared" si="4"/>
        <v>0</v>
      </c>
    </row>
    <row r="75" spans="3:16" x14ac:dyDescent="0.25">
      <c r="C75" s="204" t="str">
        <f>IF(Investitionsrechnung!A44="eigene Anlage",Investitionsrechnung!D44,"")</f>
        <v/>
      </c>
      <c r="D75" s="205" t="str">
        <f>IF(Investitionsrechnung!A44="eigene Anlage",Investitionsrechnung!H44,"")</f>
        <v/>
      </c>
      <c r="E75" s="206" t="str">
        <f>IF(Investitionsrechnung!A44="eigene Anlage",Investitionsrechnung!F44,"")</f>
        <v/>
      </c>
      <c r="F75" s="205" t="str">
        <f>IF(Investitionsrechnung!A44="eigene Anlage",Investitionsrechnung!I44,"")</f>
        <v/>
      </c>
      <c r="G75" s="207">
        <f t="shared" si="4"/>
        <v>0</v>
      </c>
      <c r="H75" s="207">
        <f t="shared" si="4"/>
        <v>0</v>
      </c>
      <c r="I75" s="207">
        <f t="shared" si="4"/>
        <v>0</v>
      </c>
      <c r="J75" s="207">
        <f t="shared" si="4"/>
        <v>0</v>
      </c>
      <c r="K75" s="207">
        <f t="shared" si="4"/>
        <v>0</v>
      </c>
      <c r="L75" s="207">
        <f t="shared" si="4"/>
        <v>0</v>
      </c>
      <c r="M75" s="207">
        <f t="shared" si="4"/>
        <v>0</v>
      </c>
      <c r="N75" s="207">
        <f t="shared" si="4"/>
        <v>0</v>
      </c>
      <c r="O75" s="207">
        <f t="shared" si="4"/>
        <v>0</v>
      </c>
      <c r="P75" s="207">
        <f t="shared" si="4"/>
        <v>0</v>
      </c>
    </row>
    <row r="76" spans="3:16" x14ac:dyDescent="0.25">
      <c r="C76" s="204" t="str">
        <f>IF(Investitionsrechnung!A45="eigene Anlage",Investitionsrechnung!D45,"")</f>
        <v/>
      </c>
      <c r="D76" s="205" t="str">
        <f>IF(Investitionsrechnung!A45="eigene Anlage",Investitionsrechnung!H45,"")</f>
        <v/>
      </c>
      <c r="E76" s="206" t="str">
        <f>IF(Investitionsrechnung!A45="eigene Anlage",Investitionsrechnung!F45,"")</f>
        <v/>
      </c>
      <c r="F76" s="205" t="str">
        <f>IF(Investitionsrechnung!A45="eigene Anlage",Investitionsrechnung!I45,"")</f>
        <v/>
      </c>
      <c r="G76" s="207">
        <f t="shared" si="4"/>
        <v>0</v>
      </c>
      <c r="H76" s="207">
        <f t="shared" si="4"/>
        <v>0</v>
      </c>
      <c r="I76" s="207">
        <f t="shared" si="4"/>
        <v>0</v>
      </c>
      <c r="J76" s="207">
        <f t="shared" si="4"/>
        <v>0</v>
      </c>
      <c r="K76" s="207">
        <f t="shared" si="4"/>
        <v>0</v>
      </c>
      <c r="L76" s="207">
        <f t="shared" si="4"/>
        <v>0</v>
      </c>
      <c r="M76" s="207">
        <f t="shared" si="4"/>
        <v>0</v>
      </c>
      <c r="N76" s="207">
        <f t="shared" si="4"/>
        <v>0</v>
      </c>
      <c r="O76" s="207">
        <f t="shared" si="4"/>
        <v>0</v>
      </c>
      <c r="P76" s="207">
        <f t="shared" si="4"/>
        <v>0</v>
      </c>
    </row>
    <row r="77" spans="3:16" x14ac:dyDescent="0.25">
      <c r="C77" s="204" t="str">
        <f>IF(Investitionsrechnung!A46="eigene Anlage",Investitionsrechnung!D46,"")</f>
        <v/>
      </c>
      <c r="D77" s="205" t="str">
        <f>IF(Investitionsrechnung!A46="eigene Anlage",Investitionsrechnung!H46,"")</f>
        <v/>
      </c>
      <c r="E77" s="206" t="str">
        <f>IF(Investitionsrechnung!A46="eigene Anlage",Investitionsrechnung!F46,"")</f>
        <v/>
      </c>
      <c r="F77" s="205" t="str">
        <f>IF(Investitionsrechnung!A46="eigene Anlage",Investitionsrechnung!I46,"")</f>
        <v/>
      </c>
      <c r="G77" s="207">
        <f t="shared" si="4"/>
        <v>0</v>
      </c>
      <c r="H77" s="207">
        <f t="shared" si="4"/>
        <v>0</v>
      </c>
      <c r="I77" s="207">
        <f t="shared" si="4"/>
        <v>0</v>
      </c>
      <c r="J77" s="207">
        <f t="shared" si="4"/>
        <v>0</v>
      </c>
      <c r="K77" s="207">
        <f t="shared" si="4"/>
        <v>0</v>
      </c>
      <c r="L77" s="207">
        <f t="shared" si="4"/>
        <v>0</v>
      </c>
      <c r="M77" s="207">
        <f t="shared" si="4"/>
        <v>0</v>
      </c>
      <c r="N77" s="207">
        <f t="shared" si="4"/>
        <v>0</v>
      </c>
      <c r="O77" s="207">
        <f t="shared" si="4"/>
        <v>0</v>
      </c>
      <c r="P77" s="207">
        <f t="shared" si="4"/>
        <v>0</v>
      </c>
    </row>
    <row r="78" spans="3:16" x14ac:dyDescent="0.25">
      <c r="C78" s="204" t="str">
        <f>IF(Investitionsrechnung!A47="eigene Anlage",Investitionsrechnung!D47,"")</f>
        <v/>
      </c>
      <c r="D78" s="205" t="str">
        <f>IF(Investitionsrechnung!A47="eigene Anlage",Investitionsrechnung!H47,"")</f>
        <v/>
      </c>
      <c r="E78" s="206" t="str">
        <f>IF(Investitionsrechnung!A47="eigene Anlage",Investitionsrechnung!F47,"")</f>
        <v/>
      </c>
      <c r="F78" s="205" t="str">
        <f>IF(Investitionsrechnung!A47="eigene Anlage",Investitionsrechnung!I47,"")</f>
        <v/>
      </c>
      <c r="G78" s="207">
        <f t="shared" si="4"/>
        <v>0</v>
      </c>
      <c r="H78" s="207">
        <f t="shared" si="4"/>
        <v>0</v>
      </c>
      <c r="I78" s="207">
        <f t="shared" si="4"/>
        <v>0</v>
      </c>
      <c r="J78" s="207">
        <f t="shared" si="4"/>
        <v>0</v>
      </c>
      <c r="K78" s="207">
        <f t="shared" si="4"/>
        <v>0</v>
      </c>
      <c r="L78" s="207">
        <f t="shared" si="4"/>
        <v>0</v>
      </c>
      <c r="M78" s="207">
        <f t="shared" si="4"/>
        <v>0</v>
      </c>
      <c r="N78" s="207">
        <f t="shared" si="4"/>
        <v>0</v>
      </c>
      <c r="O78" s="207">
        <f t="shared" si="4"/>
        <v>0</v>
      </c>
      <c r="P78" s="207">
        <f t="shared" si="4"/>
        <v>0</v>
      </c>
    </row>
    <row r="79" spans="3:16" x14ac:dyDescent="0.25">
      <c r="C79" s="204" t="str">
        <f>IF(Investitionsrechnung!A48="eigene Anlage",Investitionsrechnung!D48,"")</f>
        <v/>
      </c>
      <c r="D79" s="205" t="str">
        <f>IF(Investitionsrechnung!A48="eigene Anlage",Investitionsrechnung!H48,"")</f>
        <v/>
      </c>
      <c r="E79" s="206" t="str">
        <f>IF(Investitionsrechnung!A48="eigene Anlage",Investitionsrechnung!F48,"")</f>
        <v/>
      </c>
      <c r="F79" s="205" t="str">
        <f>IF(Investitionsrechnung!A48="eigene Anlage",Investitionsrechnung!I48,"")</f>
        <v/>
      </c>
      <c r="G79" s="207">
        <f t="shared" si="4"/>
        <v>0</v>
      </c>
      <c r="H79" s="207">
        <f t="shared" si="4"/>
        <v>0</v>
      </c>
      <c r="I79" s="207">
        <f t="shared" si="4"/>
        <v>0</v>
      </c>
      <c r="J79" s="207">
        <f t="shared" si="4"/>
        <v>0</v>
      </c>
      <c r="K79" s="207">
        <f t="shared" si="4"/>
        <v>0</v>
      </c>
      <c r="L79" s="207">
        <f t="shared" si="4"/>
        <v>0</v>
      </c>
      <c r="M79" s="207">
        <f t="shared" si="4"/>
        <v>0</v>
      </c>
      <c r="N79" s="207">
        <f t="shared" si="4"/>
        <v>0</v>
      </c>
      <c r="O79" s="207">
        <f t="shared" si="4"/>
        <v>0</v>
      </c>
      <c r="P79" s="207">
        <f t="shared" si="4"/>
        <v>0</v>
      </c>
    </row>
    <row r="80" spans="3:16" x14ac:dyDescent="0.25">
      <c r="C80" s="204" t="str">
        <f>IF(Investitionsrechnung!A49="eigene Anlage",Investitionsrechnung!D49,"")</f>
        <v/>
      </c>
      <c r="D80" s="205" t="str">
        <f>IF(Investitionsrechnung!A49="eigene Anlage",Investitionsrechnung!H49,"")</f>
        <v/>
      </c>
      <c r="E80" s="206" t="str">
        <f>IF(Investitionsrechnung!A49="eigene Anlage",Investitionsrechnung!F49,"")</f>
        <v/>
      </c>
      <c r="F80" s="205" t="str">
        <f>IF(Investitionsrechnung!A49="eigene Anlage",Investitionsrechnung!I49,"")</f>
        <v/>
      </c>
      <c r="G80" s="207">
        <f t="shared" si="4"/>
        <v>0</v>
      </c>
      <c r="H80" s="207">
        <f t="shared" si="4"/>
        <v>0</v>
      </c>
      <c r="I80" s="207">
        <f t="shared" si="4"/>
        <v>0</v>
      </c>
      <c r="J80" s="207">
        <f t="shared" si="4"/>
        <v>0</v>
      </c>
      <c r="K80" s="207">
        <f t="shared" si="4"/>
        <v>0</v>
      </c>
      <c r="L80" s="207">
        <f t="shared" si="4"/>
        <v>0</v>
      </c>
      <c r="M80" s="207">
        <f t="shared" si="4"/>
        <v>0</v>
      </c>
      <c r="N80" s="207">
        <f t="shared" si="4"/>
        <v>0</v>
      </c>
      <c r="O80" s="207">
        <f t="shared" si="4"/>
        <v>0</v>
      </c>
      <c r="P80" s="207">
        <f t="shared" si="4"/>
        <v>0</v>
      </c>
    </row>
    <row r="81" spans="2:16" x14ac:dyDescent="0.25">
      <c r="C81" s="204" t="str">
        <f>IF(Investitionsrechnung!A50="eigene Anlage",Investitionsrechnung!D50,"")</f>
        <v/>
      </c>
      <c r="D81" s="205" t="str">
        <f>IF(Investitionsrechnung!A50="eigene Anlage",Investitionsrechnung!H50,"")</f>
        <v/>
      </c>
      <c r="E81" s="206" t="str">
        <f>IF(Investitionsrechnung!A50="eigene Anlage",Investitionsrechnung!F50,"")</f>
        <v/>
      </c>
      <c r="F81" s="205" t="str">
        <f>IF(Investitionsrechnung!A50="eigene Anlage",Investitionsrechnung!I50,"")</f>
        <v/>
      </c>
      <c r="G81" s="207">
        <f t="shared" si="4"/>
        <v>0</v>
      </c>
      <c r="H81" s="207">
        <f t="shared" si="4"/>
        <v>0</v>
      </c>
      <c r="I81" s="207">
        <f t="shared" si="4"/>
        <v>0</v>
      </c>
      <c r="J81" s="207">
        <f t="shared" si="4"/>
        <v>0</v>
      </c>
      <c r="K81" s="207">
        <f t="shared" si="4"/>
        <v>0</v>
      </c>
      <c r="L81" s="207">
        <f t="shared" si="4"/>
        <v>0</v>
      </c>
      <c r="M81" s="207">
        <f t="shared" si="4"/>
        <v>0</v>
      </c>
      <c r="N81" s="207">
        <f t="shared" si="4"/>
        <v>0</v>
      </c>
      <c r="O81" s="207">
        <f t="shared" si="4"/>
        <v>0</v>
      </c>
      <c r="P81" s="207">
        <f t="shared" si="4"/>
        <v>0</v>
      </c>
    </row>
    <row r="82" spans="2:16" x14ac:dyDescent="0.25">
      <c r="C82" s="204" t="str">
        <f>IF(Investitionsrechnung!A51="eigene Anlage",Investitionsrechnung!D51,"")</f>
        <v/>
      </c>
      <c r="D82" s="205" t="str">
        <f>IF(Investitionsrechnung!A51="eigene Anlage",Investitionsrechnung!H51,"")</f>
        <v/>
      </c>
      <c r="E82" s="206" t="str">
        <f>IF(Investitionsrechnung!A51="eigene Anlage",Investitionsrechnung!F51,"")</f>
        <v/>
      </c>
      <c r="F82" s="205" t="str">
        <f>IF(Investitionsrechnung!A51="eigene Anlage",Investitionsrechnung!I51,"")</f>
        <v/>
      </c>
      <c r="G82" s="207">
        <f t="shared" si="4"/>
        <v>0</v>
      </c>
      <c r="H82" s="207">
        <f t="shared" si="4"/>
        <v>0</v>
      </c>
      <c r="I82" s="207">
        <f t="shared" si="4"/>
        <v>0</v>
      </c>
      <c r="J82" s="207">
        <f t="shared" si="4"/>
        <v>0</v>
      </c>
      <c r="K82" s="207">
        <f t="shared" si="4"/>
        <v>0</v>
      </c>
      <c r="L82" s="207">
        <f t="shared" si="4"/>
        <v>0</v>
      </c>
      <c r="M82" s="207">
        <f t="shared" si="4"/>
        <v>0</v>
      </c>
      <c r="N82" s="207">
        <f t="shared" si="4"/>
        <v>0</v>
      </c>
      <c r="O82" s="207">
        <f t="shared" si="4"/>
        <v>0</v>
      </c>
      <c r="P82" s="207">
        <f t="shared" si="4"/>
        <v>0</v>
      </c>
    </row>
    <row r="83" spans="2:16" x14ac:dyDescent="0.25">
      <c r="C83" s="204" t="str">
        <f>IF(Investitionsrechnung!A52="eigene Anlage",Investitionsrechnung!D52,"")</f>
        <v/>
      </c>
      <c r="D83" s="205" t="str">
        <f>IF(Investitionsrechnung!A52="eigene Anlage",Investitionsrechnung!H52,"")</f>
        <v/>
      </c>
      <c r="E83" s="206" t="str">
        <f>IF(Investitionsrechnung!A52="eigene Anlage",Investitionsrechnung!F52,"")</f>
        <v/>
      </c>
      <c r="F83" s="205" t="str">
        <f>IF(Investitionsrechnung!A52="eigene Anlage",Investitionsrechnung!I52,"")</f>
        <v/>
      </c>
      <c r="G83" s="207">
        <f t="shared" si="4"/>
        <v>0</v>
      </c>
      <c r="H83" s="207">
        <f t="shared" si="4"/>
        <v>0</v>
      </c>
      <c r="I83" s="207">
        <f t="shared" si="4"/>
        <v>0</v>
      </c>
      <c r="J83" s="207">
        <f t="shared" si="4"/>
        <v>0</v>
      </c>
      <c r="K83" s="207">
        <f t="shared" si="4"/>
        <v>0</v>
      </c>
      <c r="L83" s="207">
        <f t="shared" si="4"/>
        <v>0</v>
      </c>
      <c r="M83" s="207">
        <f t="shared" si="4"/>
        <v>0</v>
      </c>
      <c r="N83" s="207">
        <f t="shared" si="4"/>
        <v>0</v>
      </c>
      <c r="O83" s="207">
        <f t="shared" si="4"/>
        <v>0</v>
      </c>
      <c r="P83" s="207">
        <f t="shared" si="4"/>
        <v>0</v>
      </c>
    </row>
    <row r="84" spans="2:16" x14ac:dyDescent="0.25">
      <c r="C84" s="204" t="str">
        <f>IF(Investitionsrechnung!A53="eigene Anlage",Investitionsrechnung!D53,"")</f>
        <v/>
      </c>
      <c r="D84" s="205" t="str">
        <f>IF(Investitionsrechnung!A53="eigene Anlage",Investitionsrechnung!H53,"")</f>
        <v/>
      </c>
      <c r="E84" s="206" t="str">
        <f>IF(Investitionsrechnung!A53="eigene Anlage",Investitionsrechnung!F53,"")</f>
        <v/>
      </c>
      <c r="F84" s="205" t="str">
        <f>IF(Investitionsrechnung!A53="eigene Anlage",Investitionsrechnung!I53,"")</f>
        <v/>
      </c>
      <c r="G84" s="207">
        <f t="shared" si="4"/>
        <v>0</v>
      </c>
      <c r="H84" s="207">
        <f t="shared" si="4"/>
        <v>0</v>
      </c>
      <c r="I84" s="207">
        <f t="shared" si="4"/>
        <v>0</v>
      </c>
      <c r="J84" s="207">
        <f t="shared" si="4"/>
        <v>0</v>
      </c>
      <c r="K84" s="207">
        <f t="shared" si="4"/>
        <v>0</v>
      </c>
      <c r="L84" s="207">
        <f t="shared" si="4"/>
        <v>0</v>
      </c>
      <c r="M84" s="207">
        <f t="shared" si="4"/>
        <v>0</v>
      </c>
      <c r="N84" s="207">
        <f t="shared" si="4"/>
        <v>0</v>
      </c>
      <c r="O84" s="207">
        <f t="shared" si="4"/>
        <v>0</v>
      </c>
      <c r="P84" s="207">
        <f t="shared" si="4"/>
        <v>0</v>
      </c>
    </row>
    <row r="85" spans="2:16" x14ac:dyDescent="0.25">
      <c r="C85" s="204" t="str">
        <f>IF(Investitionsrechnung!A54="eigene Anlage",Investitionsrechnung!D54,"")</f>
        <v/>
      </c>
      <c r="D85" s="205" t="str">
        <f>IF(Investitionsrechnung!A54="eigene Anlage",Investitionsrechnung!H54,"")</f>
        <v/>
      </c>
      <c r="E85" s="206" t="str">
        <f>IF(Investitionsrechnung!A54="eigene Anlage",Investitionsrechnung!F54,"")</f>
        <v/>
      </c>
      <c r="F85" s="205" t="str">
        <f>IF(Investitionsrechnung!A54="eigene Anlage",Investitionsrechnung!I54,"")</f>
        <v/>
      </c>
      <c r="G85" s="207">
        <f t="shared" si="4"/>
        <v>0</v>
      </c>
      <c r="H85" s="207">
        <f t="shared" si="4"/>
        <v>0</v>
      </c>
      <c r="I85" s="207">
        <f t="shared" si="4"/>
        <v>0</v>
      </c>
      <c r="J85" s="207">
        <f t="shared" si="4"/>
        <v>0</v>
      </c>
      <c r="K85" s="207">
        <f t="shared" si="4"/>
        <v>0</v>
      </c>
      <c r="L85" s="207">
        <f t="shared" si="4"/>
        <v>0</v>
      </c>
      <c r="M85" s="207">
        <f t="shared" si="4"/>
        <v>0</v>
      </c>
      <c r="N85" s="207">
        <f t="shared" si="4"/>
        <v>0</v>
      </c>
      <c r="O85" s="207">
        <f t="shared" si="4"/>
        <v>0</v>
      </c>
      <c r="P85" s="207">
        <f t="shared" si="4"/>
        <v>0</v>
      </c>
    </row>
    <row r="86" spans="2:16" x14ac:dyDescent="0.25">
      <c r="C86" s="204" t="str">
        <f>IF(Investitionsrechnung!A55="eigene Anlage",Investitionsrechnung!D55,"")</f>
        <v/>
      </c>
      <c r="D86" s="205" t="str">
        <f>IF(Investitionsrechnung!A55="eigene Anlage",Investitionsrechnung!H55,"")</f>
        <v/>
      </c>
      <c r="E86" s="206" t="str">
        <f>IF(Investitionsrechnung!A55="eigene Anlage",Investitionsrechnung!F55,"")</f>
        <v/>
      </c>
      <c r="F86" s="205" t="str">
        <f>IF(Investitionsrechnung!A55="eigene Anlage",Investitionsrechnung!I55,"")</f>
        <v/>
      </c>
      <c r="G86" s="207">
        <f t="shared" si="4"/>
        <v>0</v>
      </c>
      <c r="H86" s="207">
        <f t="shared" si="4"/>
        <v>0</v>
      </c>
      <c r="I86" s="207">
        <f t="shared" si="4"/>
        <v>0</v>
      </c>
      <c r="J86" s="207">
        <f t="shared" si="4"/>
        <v>0</v>
      </c>
      <c r="K86" s="207">
        <f t="shared" si="4"/>
        <v>0</v>
      </c>
      <c r="L86" s="207">
        <f t="shared" si="4"/>
        <v>0</v>
      </c>
      <c r="M86" s="207">
        <f t="shared" si="4"/>
        <v>0</v>
      </c>
      <c r="N86" s="207">
        <f t="shared" si="4"/>
        <v>0</v>
      </c>
      <c r="O86" s="207">
        <f t="shared" si="4"/>
        <v>0</v>
      </c>
      <c r="P86" s="207">
        <f t="shared" si="4"/>
        <v>0</v>
      </c>
    </row>
    <row r="87" spans="2:16" x14ac:dyDescent="0.25">
      <c r="C87" s="204" t="str">
        <f>IF(Investitionsrechnung!A56="eigene Anlage",Investitionsrechnung!D56,"")</f>
        <v/>
      </c>
      <c r="D87" s="205" t="str">
        <f>IF(Investitionsrechnung!A56="eigene Anlage",Investitionsrechnung!H56,"")</f>
        <v/>
      </c>
      <c r="E87" s="206" t="str">
        <f>IF(Investitionsrechnung!A56="eigene Anlage",Investitionsrechnung!F56,"")</f>
        <v/>
      </c>
      <c r="F87" s="205" t="str">
        <f>IF(Investitionsrechnung!A56="eigene Anlage",Investitionsrechnung!I56,"")</f>
        <v/>
      </c>
      <c r="G87" s="207">
        <f t="shared" si="4"/>
        <v>0</v>
      </c>
      <c r="H87" s="207">
        <f t="shared" si="4"/>
        <v>0</v>
      </c>
      <c r="I87" s="207">
        <f t="shared" si="4"/>
        <v>0</v>
      </c>
      <c r="J87" s="207">
        <f t="shared" si="4"/>
        <v>0</v>
      </c>
      <c r="K87" s="207">
        <f t="shared" si="4"/>
        <v>0</v>
      </c>
      <c r="L87" s="207">
        <f t="shared" si="4"/>
        <v>0</v>
      </c>
      <c r="M87" s="207">
        <f t="shared" si="4"/>
        <v>0</v>
      </c>
      <c r="N87" s="207">
        <f t="shared" si="4"/>
        <v>0</v>
      </c>
      <c r="O87" s="207">
        <f t="shared" si="4"/>
        <v>0</v>
      </c>
      <c r="P87" s="207">
        <f t="shared" si="4"/>
        <v>0</v>
      </c>
    </row>
    <row r="88" spans="2:16" x14ac:dyDescent="0.25">
      <c r="G88" s="207"/>
      <c r="H88" s="207"/>
      <c r="I88" s="207"/>
      <c r="J88" s="207"/>
      <c r="K88" s="207"/>
      <c r="L88" s="207"/>
      <c r="M88" s="207"/>
      <c r="N88" s="207"/>
      <c r="O88" s="207"/>
      <c r="P88" s="207"/>
    </row>
    <row r="89" spans="2:16" x14ac:dyDescent="0.25">
      <c r="C89" s="209"/>
      <c r="D89" s="209"/>
      <c r="E89" s="209"/>
      <c r="F89" s="209" t="s">
        <v>90</v>
      </c>
      <c r="G89" s="210">
        <f t="shared" ref="G89:P89" si="5">SUM(G38:G87)</f>
        <v>0</v>
      </c>
      <c r="H89" s="210">
        <f t="shared" si="5"/>
        <v>0</v>
      </c>
      <c r="I89" s="210">
        <f t="shared" si="5"/>
        <v>0</v>
      </c>
      <c r="J89" s="210">
        <f t="shared" si="5"/>
        <v>0</v>
      </c>
      <c r="K89" s="210">
        <f t="shared" si="5"/>
        <v>0</v>
      </c>
      <c r="L89" s="210">
        <f t="shared" si="5"/>
        <v>0</v>
      </c>
      <c r="M89" s="210">
        <f t="shared" si="5"/>
        <v>0</v>
      </c>
      <c r="N89" s="210">
        <f t="shared" si="5"/>
        <v>0</v>
      </c>
      <c r="O89" s="210">
        <f t="shared" si="5"/>
        <v>0</v>
      </c>
      <c r="P89" s="210">
        <f t="shared" si="5"/>
        <v>0</v>
      </c>
    </row>
    <row r="93" spans="2:16" x14ac:dyDescent="0.25">
      <c r="B93" s="187" t="s">
        <v>102</v>
      </c>
      <c r="C93" s="198"/>
      <c r="D93" s="188"/>
      <c r="E93" s="188"/>
      <c r="F93" s="189"/>
    </row>
    <row r="94" spans="2:16" x14ac:dyDescent="0.25">
      <c r="C94" s="199"/>
      <c r="D94" s="200" t="s">
        <v>88</v>
      </c>
      <c r="E94" s="200" t="s">
        <v>56</v>
      </c>
      <c r="F94" s="201" t="s">
        <v>83</v>
      </c>
    </row>
    <row r="95" spans="2:16" x14ac:dyDescent="0.25">
      <c r="C95" s="202" t="s">
        <v>80</v>
      </c>
      <c r="D95" s="200" t="s">
        <v>75</v>
      </c>
      <c r="E95" s="200" t="s">
        <v>71</v>
      </c>
      <c r="F95" s="200" t="s">
        <v>82</v>
      </c>
      <c r="G95" s="203">
        <f>G37</f>
        <v>2025</v>
      </c>
      <c r="H95" s="203">
        <f t="shared" ref="H95" si="6">G95+1</f>
        <v>2026</v>
      </c>
      <c r="I95" s="203">
        <f t="shared" ref="I95" si="7">H95+1</f>
        <v>2027</v>
      </c>
      <c r="J95" s="203">
        <f t="shared" ref="J95:P95" si="8">I95+1</f>
        <v>2028</v>
      </c>
      <c r="K95" s="203">
        <f t="shared" si="8"/>
        <v>2029</v>
      </c>
      <c r="L95" s="203">
        <f t="shared" si="8"/>
        <v>2030</v>
      </c>
      <c r="M95" s="203">
        <f t="shared" si="8"/>
        <v>2031</v>
      </c>
      <c r="N95" s="203">
        <f t="shared" si="8"/>
        <v>2032</v>
      </c>
      <c r="O95" s="203">
        <f t="shared" si="8"/>
        <v>2033</v>
      </c>
      <c r="P95" s="203">
        <f t="shared" si="8"/>
        <v>2034</v>
      </c>
    </row>
    <row r="96" spans="2:16" x14ac:dyDescent="0.25">
      <c r="C96" s="211" t="str">
        <f>IF(Investitionsrechnung!A7="Investitionsbeitrag",Investitionsrechnung!D7,"")</f>
        <v/>
      </c>
      <c r="D96" s="205" t="str">
        <f>IF(Investitionsrechnung!A7="Investitionsbeitrag",Investitionsrechnung!H7,"")</f>
        <v/>
      </c>
      <c r="E96" s="206" t="str">
        <f>IF(Investitionsrechnung!A7="Investitionsbeitrag",Investitionsrechnung!F7,"")</f>
        <v/>
      </c>
      <c r="F96" s="205" t="str">
        <f>IF(Investitionsrechnung!A7="Investitionsbeitrag",Investitionsrechnung!I7,"")</f>
        <v/>
      </c>
      <c r="G96" s="207">
        <f>IF($E96&lt;&gt;0,IF(G$95&gt;$F96,$E96/$D96,0),0)</f>
        <v>0</v>
      </c>
      <c r="H96" s="207">
        <f t="shared" ref="H96:P109" si="9">IF($E96&lt;&gt;0,IF(H$95&gt;$F96,$E96/$D96,0),0)</f>
        <v>0</v>
      </c>
      <c r="I96" s="207">
        <f t="shared" si="9"/>
        <v>0</v>
      </c>
      <c r="J96" s="207">
        <f t="shared" si="9"/>
        <v>0</v>
      </c>
      <c r="K96" s="207">
        <f t="shared" si="9"/>
        <v>0</v>
      </c>
      <c r="L96" s="207">
        <f t="shared" si="9"/>
        <v>0</v>
      </c>
      <c r="M96" s="207">
        <f t="shared" si="9"/>
        <v>0</v>
      </c>
      <c r="N96" s="207">
        <f t="shared" si="9"/>
        <v>0</v>
      </c>
      <c r="O96" s="207">
        <f t="shared" si="9"/>
        <v>0</v>
      </c>
      <c r="P96" s="207">
        <f t="shared" si="9"/>
        <v>0</v>
      </c>
    </row>
    <row r="97" spans="3:16" x14ac:dyDescent="0.25">
      <c r="C97" s="211" t="str">
        <f>IF(Investitionsrechnung!A8="Investitionsbeitrag",Investitionsrechnung!D8,"")</f>
        <v/>
      </c>
      <c r="D97" s="205" t="str">
        <f>IF(Investitionsrechnung!A8="Investitionsbeitrag",Investitionsrechnung!H8,"")</f>
        <v/>
      </c>
      <c r="E97" s="206" t="str">
        <f>IF(Investitionsrechnung!A8="Investitionsbeitrag",Investitionsrechnung!F8,"")</f>
        <v/>
      </c>
      <c r="F97" s="205" t="str">
        <f>IF(Investitionsrechnung!A8="Investitionsbeitrag",Investitionsrechnung!I8,"")</f>
        <v/>
      </c>
      <c r="G97" s="207">
        <f t="shared" ref="G97:G145" si="10">IF($E97&lt;&gt;0,IF(G$95&gt;$F97,$E97/$D97,0),0)</f>
        <v>0</v>
      </c>
      <c r="H97" s="207">
        <f t="shared" si="9"/>
        <v>0</v>
      </c>
      <c r="I97" s="207">
        <f t="shared" si="9"/>
        <v>0</v>
      </c>
      <c r="J97" s="207">
        <f t="shared" si="9"/>
        <v>0</v>
      </c>
      <c r="K97" s="207">
        <f t="shared" si="9"/>
        <v>0</v>
      </c>
      <c r="L97" s="207">
        <f t="shared" si="9"/>
        <v>0</v>
      </c>
      <c r="M97" s="207">
        <f t="shared" si="9"/>
        <v>0</v>
      </c>
      <c r="N97" s="207">
        <f t="shared" si="9"/>
        <v>0</v>
      </c>
      <c r="O97" s="207">
        <f t="shared" si="9"/>
        <v>0</v>
      </c>
      <c r="P97" s="207">
        <f t="shared" si="9"/>
        <v>0</v>
      </c>
    </row>
    <row r="98" spans="3:16" x14ac:dyDescent="0.25">
      <c r="C98" s="211" t="str">
        <f>IF(Investitionsrechnung!A9="Investitionsbeitrag",Investitionsrechnung!D9,"")</f>
        <v/>
      </c>
      <c r="D98" s="205" t="str">
        <f>IF(Investitionsrechnung!A9="Investitionsbeitrag",Investitionsrechnung!H9,"")</f>
        <v/>
      </c>
      <c r="E98" s="206" t="str">
        <f>IF(Investitionsrechnung!A9="Investitionsbeitrag",Investitionsrechnung!F9,"")</f>
        <v/>
      </c>
      <c r="F98" s="205" t="str">
        <f>IF(Investitionsrechnung!A9="Investitionsbeitrag",Investitionsrechnung!I9,"")</f>
        <v/>
      </c>
      <c r="G98" s="207">
        <f t="shared" si="10"/>
        <v>0</v>
      </c>
      <c r="H98" s="207">
        <f t="shared" si="9"/>
        <v>0</v>
      </c>
      <c r="I98" s="207">
        <f t="shared" si="9"/>
        <v>0</v>
      </c>
      <c r="J98" s="207">
        <f t="shared" si="9"/>
        <v>0</v>
      </c>
      <c r="K98" s="207">
        <f t="shared" si="9"/>
        <v>0</v>
      </c>
      <c r="L98" s="207">
        <f t="shared" si="9"/>
        <v>0</v>
      </c>
      <c r="M98" s="207">
        <f t="shared" si="9"/>
        <v>0</v>
      </c>
      <c r="N98" s="207">
        <f t="shared" si="9"/>
        <v>0</v>
      </c>
      <c r="O98" s="207">
        <f t="shared" si="9"/>
        <v>0</v>
      </c>
      <c r="P98" s="207">
        <f t="shared" si="9"/>
        <v>0</v>
      </c>
    </row>
    <row r="99" spans="3:16" x14ac:dyDescent="0.25">
      <c r="C99" s="211" t="str">
        <f>IF(Investitionsrechnung!A10="Investitionsbeitrag",Investitionsrechnung!D10,"")</f>
        <v/>
      </c>
      <c r="D99" s="205" t="str">
        <f>IF(Investitionsrechnung!A10="Investitionsbeitrag",Investitionsrechnung!H10,"")</f>
        <v/>
      </c>
      <c r="E99" s="206" t="str">
        <f>IF(Investitionsrechnung!A10="Investitionsbeitrag",Investitionsrechnung!F10,"")</f>
        <v/>
      </c>
      <c r="F99" s="205" t="str">
        <f>IF(Investitionsrechnung!A10="Investitionsbeitrag",Investitionsrechnung!I10,"")</f>
        <v/>
      </c>
      <c r="G99" s="207">
        <f t="shared" si="10"/>
        <v>0</v>
      </c>
      <c r="H99" s="207">
        <f t="shared" si="9"/>
        <v>0</v>
      </c>
      <c r="I99" s="207">
        <f t="shared" si="9"/>
        <v>0</v>
      </c>
      <c r="J99" s="207">
        <f t="shared" si="9"/>
        <v>0</v>
      </c>
      <c r="K99" s="207">
        <f t="shared" si="9"/>
        <v>0</v>
      </c>
      <c r="L99" s="207">
        <f t="shared" si="9"/>
        <v>0</v>
      </c>
      <c r="M99" s="207">
        <f t="shared" si="9"/>
        <v>0</v>
      </c>
      <c r="N99" s="207">
        <f t="shared" si="9"/>
        <v>0</v>
      </c>
      <c r="O99" s="207">
        <f t="shared" si="9"/>
        <v>0</v>
      </c>
      <c r="P99" s="207">
        <f t="shared" si="9"/>
        <v>0</v>
      </c>
    </row>
    <row r="100" spans="3:16" x14ac:dyDescent="0.25">
      <c r="C100" s="211" t="str">
        <f>IF(Investitionsrechnung!A11="Investitionsbeitrag",Investitionsrechnung!D11,"")</f>
        <v/>
      </c>
      <c r="D100" s="205" t="str">
        <f>IF(Investitionsrechnung!A11="Investitionsbeitrag",Investitionsrechnung!H11,"")</f>
        <v/>
      </c>
      <c r="E100" s="206" t="str">
        <f>IF(Investitionsrechnung!A11="Investitionsbeitrag",Investitionsrechnung!F11,"")</f>
        <v/>
      </c>
      <c r="F100" s="205" t="str">
        <f>IF(Investitionsrechnung!A11="Investitionsbeitrag",Investitionsrechnung!I11,"")</f>
        <v/>
      </c>
      <c r="G100" s="207">
        <f t="shared" si="10"/>
        <v>0</v>
      </c>
      <c r="H100" s="207">
        <f t="shared" si="9"/>
        <v>0</v>
      </c>
      <c r="I100" s="207">
        <f t="shared" si="9"/>
        <v>0</v>
      </c>
      <c r="J100" s="207">
        <f t="shared" si="9"/>
        <v>0</v>
      </c>
      <c r="K100" s="207">
        <f t="shared" si="9"/>
        <v>0</v>
      </c>
      <c r="L100" s="207">
        <f t="shared" si="9"/>
        <v>0</v>
      </c>
      <c r="M100" s="207">
        <f t="shared" si="9"/>
        <v>0</v>
      </c>
      <c r="N100" s="207">
        <f t="shared" si="9"/>
        <v>0</v>
      </c>
      <c r="O100" s="207">
        <f t="shared" si="9"/>
        <v>0</v>
      </c>
      <c r="P100" s="207">
        <f t="shared" si="9"/>
        <v>0</v>
      </c>
    </row>
    <row r="101" spans="3:16" x14ac:dyDescent="0.25">
      <c r="C101" s="211" t="str">
        <f>IF(Investitionsrechnung!A12="Investitionsbeitrag",Investitionsrechnung!D12,"")</f>
        <v/>
      </c>
      <c r="D101" s="205" t="str">
        <f>IF(Investitionsrechnung!A12="Investitionsbeitrag",Investitionsrechnung!H12,"")</f>
        <v/>
      </c>
      <c r="E101" s="206" t="str">
        <f>IF(Investitionsrechnung!A12="Investitionsbeitrag",Investitionsrechnung!F12,"")</f>
        <v/>
      </c>
      <c r="F101" s="205" t="str">
        <f>IF(Investitionsrechnung!A12="Investitionsbeitrag",Investitionsrechnung!I12,"")</f>
        <v/>
      </c>
      <c r="G101" s="207">
        <f t="shared" si="10"/>
        <v>0</v>
      </c>
      <c r="H101" s="207">
        <f t="shared" si="9"/>
        <v>0</v>
      </c>
      <c r="I101" s="207">
        <f t="shared" si="9"/>
        <v>0</v>
      </c>
      <c r="J101" s="207">
        <f t="shared" si="9"/>
        <v>0</v>
      </c>
      <c r="K101" s="207">
        <f t="shared" si="9"/>
        <v>0</v>
      </c>
      <c r="L101" s="207">
        <f t="shared" si="9"/>
        <v>0</v>
      </c>
      <c r="M101" s="207">
        <f t="shared" si="9"/>
        <v>0</v>
      </c>
      <c r="N101" s="207">
        <f t="shared" si="9"/>
        <v>0</v>
      </c>
      <c r="O101" s="207">
        <f t="shared" si="9"/>
        <v>0</v>
      </c>
      <c r="P101" s="207">
        <f t="shared" si="9"/>
        <v>0</v>
      </c>
    </row>
    <row r="102" spans="3:16" x14ac:dyDescent="0.25">
      <c r="C102" s="211" t="str">
        <f>IF(Investitionsrechnung!A13="Investitionsbeitrag",Investitionsrechnung!D13,"")</f>
        <v/>
      </c>
      <c r="D102" s="205" t="str">
        <f>IF(Investitionsrechnung!A13="Investitionsbeitrag",Investitionsrechnung!H13,"")</f>
        <v/>
      </c>
      <c r="E102" s="206" t="str">
        <f>IF(Investitionsrechnung!A13="Investitionsbeitrag",Investitionsrechnung!F13,"")</f>
        <v/>
      </c>
      <c r="F102" s="205" t="str">
        <f>IF(Investitionsrechnung!A13="Investitionsbeitrag",Investitionsrechnung!I13,"")</f>
        <v/>
      </c>
      <c r="G102" s="207">
        <f t="shared" si="10"/>
        <v>0</v>
      </c>
      <c r="H102" s="207">
        <f t="shared" si="9"/>
        <v>0</v>
      </c>
      <c r="I102" s="207">
        <f t="shared" si="9"/>
        <v>0</v>
      </c>
      <c r="J102" s="207">
        <f t="shared" si="9"/>
        <v>0</v>
      </c>
      <c r="K102" s="207">
        <f t="shared" si="9"/>
        <v>0</v>
      </c>
      <c r="L102" s="207">
        <f t="shared" si="9"/>
        <v>0</v>
      </c>
      <c r="M102" s="207">
        <f t="shared" si="9"/>
        <v>0</v>
      </c>
      <c r="N102" s="207">
        <f t="shared" si="9"/>
        <v>0</v>
      </c>
      <c r="O102" s="207">
        <f t="shared" si="9"/>
        <v>0</v>
      </c>
      <c r="P102" s="207">
        <f t="shared" si="9"/>
        <v>0</v>
      </c>
    </row>
    <row r="103" spans="3:16" x14ac:dyDescent="0.25">
      <c r="C103" s="211" t="str">
        <f>IF(Investitionsrechnung!A14="Investitionsbeitrag",Investitionsrechnung!D14,"")</f>
        <v/>
      </c>
      <c r="D103" s="205" t="str">
        <f>IF(Investitionsrechnung!A14="Investitionsbeitrag",Investitionsrechnung!H14,"")</f>
        <v/>
      </c>
      <c r="E103" s="206" t="str">
        <f>IF(Investitionsrechnung!A14="Investitionsbeitrag",Investitionsrechnung!F14,"")</f>
        <v/>
      </c>
      <c r="F103" s="205" t="str">
        <f>IF(Investitionsrechnung!A14="Investitionsbeitrag",Investitionsrechnung!I14,"")</f>
        <v/>
      </c>
      <c r="G103" s="207">
        <f t="shared" si="10"/>
        <v>0</v>
      </c>
      <c r="H103" s="207">
        <f t="shared" si="9"/>
        <v>0</v>
      </c>
      <c r="I103" s="207">
        <f t="shared" si="9"/>
        <v>0</v>
      </c>
      <c r="J103" s="207">
        <f t="shared" si="9"/>
        <v>0</v>
      </c>
      <c r="K103" s="207">
        <f t="shared" si="9"/>
        <v>0</v>
      </c>
      <c r="L103" s="207">
        <f t="shared" si="9"/>
        <v>0</v>
      </c>
      <c r="M103" s="207">
        <f t="shared" si="9"/>
        <v>0</v>
      </c>
      <c r="N103" s="207">
        <f t="shared" si="9"/>
        <v>0</v>
      </c>
      <c r="O103" s="207">
        <f t="shared" si="9"/>
        <v>0</v>
      </c>
      <c r="P103" s="207">
        <f t="shared" si="9"/>
        <v>0</v>
      </c>
    </row>
    <row r="104" spans="3:16" x14ac:dyDescent="0.25">
      <c r="C104" s="211" t="str">
        <f>IF(Investitionsrechnung!A15="Investitionsbeitrag",Investitionsrechnung!D15,"")</f>
        <v/>
      </c>
      <c r="D104" s="205" t="str">
        <f>IF(Investitionsrechnung!A15="Investitionsbeitrag",Investitionsrechnung!H15,"")</f>
        <v/>
      </c>
      <c r="E104" s="206" t="str">
        <f>IF(Investitionsrechnung!A15="Investitionsbeitrag",Investitionsrechnung!F15,"")</f>
        <v/>
      </c>
      <c r="F104" s="205" t="str">
        <f>IF(Investitionsrechnung!A15="Investitionsbeitrag",Investitionsrechnung!I15,"")</f>
        <v/>
      </c>
      <c r="G104" s="207">
        <f t="shared" si="10"/>
        <v>0</v>
      </c>
      <c r="H104" s="207">
        <f t="shared" si="9"/>
        <v>0</v>
      </c>
      <c r="I104" s="207">
        <f t="shared" si="9"/>
        <v>0</v>
      </c>
      <c r="J104" s="207">
        <f t="shared" si="9"/>
        <v>0</v>
      </c>
      <c r="K104" s="207">
        <f t="shared" si="9"/>
        <v>0</v>
      </c>
      <c r="L104" s="207">
        <f t="shared" si="9"/>
        <v>0</v>
      </c>
      <c r="M104" s="207">
        <f t="shared" si="9"/>
        <v>0</v>
      </c>
      <c r="N104" s="207">
        <f t="shared" si="9"/>
        <v>0</v>
      </c>
      <c r="O104" s="207">
        <f t="shared" si="9"/>
        <v>0</v>
      </c>
      <c r="P104" s="207">
        <f t="shared" si="9"/>
        <v>0</v>
      </c>
    </row>
    <row r="105" spans="3:16" x14ac:dyDescent="0.25">
      <c r="C105" s="211" t="str">
        <f>IF(Investitionsrechnung!A16="Investitionsbeitrag",Investitionsrechnung!D16,"")</f>
        <v/>
      </c>
      <c r="D105" s="205" t="str">
        <f>IF(Investitionsrechnung!A16="Investitionsbeitrag",Investitionsrechnung!H16,"")</f>
        <v/>
      </c>
      <c r="E105" s="206" t="str">
        <f>IF(Investitionsrechnung!A16="Investitionsbeitrag",Investitionsrechnung!F16,"")</f>
        <v/>
      </c>
      <c r="F105" s="205" t="str">
        <f>IF(Investitionsrechnung!A16="Investitionsbeitrag",Investitionsrechnung!I16,"")</f>
        <v/>
      </c>
      <c r="G105" s="207">
        <f t="shared" si="10"/>
        <v>0</v>
      </c>
      <c r="H105" s="207">
        <f t="shared" si="9"/>
        <v>0</v>
      </c>
      <c r="I105" s="207">
        <f t="shared" si="9"/>
        <v>0</v>
      </c>
      <c r="J105" s="207">
        <f t="shared" si="9"/>
        <v>0</v>
      </c>
      <c r="K105" s="207">
        <f t="shared" si="9"/>
        <v>0</v>
      </c>
      <c r="L105" s="207">
        <f t="shared" si="9"/>
        <v>0</v>
      </c>
      <c r="M105" s="207">
        <f t="shared" si="9"/>
        <v>0</v>
      </c>
      <c r="N105" s="207">
        <f t="shared" si="9"/>
        <v>0</v>
      </c>
      <c r="O105" s="207">
        <f t="shared" si="9"/>
        <v>0</v>
      </c>
      <c r="P105" s="207">
        <f t="shared" si="9"/>
        <v>0</v>
      </c>
    </row>
    <row r="106" spans="3:16" x14ac:dyDescent="0.25">
      <c r="C106" s="211" t="str">
        <f>IF(Investitionsrechnung!A17="Investitionsbeitrag",Investitionsrechnung!D17,"")</f>
        <v/>
      </c>
      <c r="D106" s="205" t="str">
        <f>IF(Investitionsrechnung!A17="Investitionsbeitrag",Investitionsrechnung!H17,"")</f>
        <v/>
      </c>
      <c r="E106" s="206" t="str">
        <f>IF(Investitionsrechnung!A17="Investitionsbeitrag",Investitionsrechnung!F17,"")</f>
        <v/>
      </c>
      <c r="F106" s="205" t="str">
        <f>IF(Investitionsrechnung!A17="Investitionsbeitrag",Investitionsrechnung!I17,"")</f>
        <v/>
      </c>
      <c r="G106" s="207">
        <f t="shared" si="10"/>
        <v>0</v>
      </c>
      <c r="H106" s="207">
        <f t="shared" si="9"/>
        <v>0</v>
      </c>
      <c r="I106" s="207">
        <f t="shared" si="9"/>
        <v>0</v>
      </c>
      <c r="J106" s="207">
        <f t="shared" si="9"/>
        <v>0</v>
      </c>
      <c r="K106" s="207">
        <f t="shared" si="9"/>
        <v>0</v>
      </c>
      <c r="L106" s="207">
        <f t="shared" si="9"/>
        <v>0</v>
      </c>
      <c r="M106" s="207">
        <f t="shared" si="9"/>
        <v>0</v>
      </c>
      <c r="N106" s="207">
        <f t="shared" si="9"/>
        <v>0</v>
      </c>
      <c r="O106" s="207">
        <f t="shared" si="9"/>
        <v>0</v>
      </c>
      <c r="P106" s="207">
        <f t="shared" si="9"/>
        <v>0</v>
      </c>
    </row>
    <row r="107" spans="3:16" x14ac:dyDescent="0.25">
      <c r="C107" s="211" t="str">
        <f>IF(Investitionsrechnung!A18="Investitionsbeitrag",Investitionsrechnung!D18,"")</f>
        <v/>
      </c>
      <c r="D107" s="205" t="str">
        <f>IF(Investitionsrechnung!A18="Investitionsbeitrag",Investitionsrechnung!H18,"")</f>
        <v/>
      </c>
      <c r="E107" s="206" t="str">
        <f>IF(Investitionsrechnung!A18="Investitionsbeitrag",Investitionsrechnung!F18,"")</f>
        <v/>
      </c>
      <c r="F107" s="205" t="str">
        <f>IF(Investitionsrechnung!A18="Investitionsbeitrag",Investitionsrechnung!I18,"")</f>
        <v/>
      </c>
      <c r="G107" s="207">
        <f t="shared" si="10"/>
        <v>0</v>
      </c>
      <c r="H107" s="207">
        <f t="shared" si="9"/>
        <v>0</v>
      </c>
      <c r="I107" s="207">
        <f t="shared" si="9"/>
        <v>0</v>
      </c>
      <c r="J107" s="207">
        <f t="shared" si="9"/>
        <v>0</v>
      </c>
      <c r="K107" s="207">
        <f t="shared" si="9"/>
        <v>0</v>
      </c>
      <c r="L107" s="207">
        <f t="shared" si="9"/>
        <v>0</v>
      </c>
      <c r="M107" s="207">
        <f t="shared" si="9"/>
        <v>0</v>
      </c>
      <c r="N107" s="207">
        <f t="shared" si="9"/>
        <v>0</v>
      </c>
      <c r="O107" s="207">
        <f t="shared" si="9"/>
        <v>0</v>
      </c>
      <c r="P107" s="207">
        <f t="shared" si="9"/>
        <v>0</v>
      </c>
    </row>
    <row r="108" spans="3:16" x14ac:dyDescent="0.25">
      <c r="C108" s="211" t="str">
        <f>IF(Investitionsrechnung!A19="Investitionsbeitrag",Investitionsrechnung!D19,"")</f>
        <v/>
      </c>
      <c r="D108" s="205" t="str">
        <f>IF(Investitionsrechnung!A19="Investitionsbeitrag",Investitionsrechnung!H19,"")</f>
        <v/>
      </c>
      <c r="E108" s="206" t="str">
        <f>IF(Investitionsrechnung!A19="Investitionsbeitrag",Investitionsrechnung!F19,"")</f>
        <v/>
      </c>
      <c r="F108" s="205" t="str">
        <f>IF(Investitionsrechnung!A19="Investitionsbeitrag",Investitionsrechnung!I19,"")</f>
        <v/>
      </c>
      <c r="G108" s="207">
        <f t="shared" si="10"/>
        <v>0</v>
      </c>
      <c r="H108" s="207">
        <f t="shared" si="9"/>
        <v>0</v>
      </c>
      <c r="I108" s="207">
        <f t="shared" si="9"/>
        <v>0</v>
      </c>
      <c r="J108" s="207">
        <f t="shared" si="9"/>
        <v>0</v>
      </c>
      <c r="K108" s="207">
        <f t="shared" si="9"/>
        <v>0</v>
      </c>
      <c r="L108" s="207">
        <f t="shared" si="9"/>
        <v>0</v>
      </c>
      <c r="M108" s="207">
        <f t="shared" si="9"/>
        <v>0</v>
      </c>
      <c r="N108" s="207">
        <f t="shared" si="9"/>
        <v>0</v>
      </c>
      <c r="O108" s="207">
        <f t="shared" si="9"/>
        <v>0</v>
      </c>
      <c r="P108" s="207">
        <f t="shared" si="9"/>
        <v>0</v>
      </c>
    </row>
    <row r="109" spans="3:16" x14ac:dyDescent="0.25">
      <c r="C109" s="211" t="str">
        <f>IF(Investitionsrechnung!A20="Investitionsbeitrag",Investitionsrechnung!D20,"")</f>
        <v/>
      </c>
      <c r="D109" s="205" t="str">
        <f>IF(Investitionsrechnung!A20="Investitionsbeitrag",Investitionsrechnung!H20,"")</f>
        <v/>
      </c>
      <c r="E109" s="206" t="str">
        <f>IF(Investitionsrechnung!A20="Investitionsbeitrag",Investitionsrechnung!F20,"")</f>
        <v/>
      </c>
      <c r="F109" s="205" t="str">
        <f>IF(Investitionsrechnung!A20="Investitionsbeitrag",Investitionsrechnung!I20,"")</f>
        <v/>
      </c>
      <c r="G109" s="207">
        <f t="shared" si="10"/>
        <v>0</v>
      </c>
      <c r="H109" s="207">
        <f t="shared" si="9"/>
        <v>0</v>
      </c>
      <c r="I109" s="207">
        <f t="shared" si="9"/>
        <v>0</v>
      </c>
      <c r="J109" s="207">
        <f t="shared" si="9"/>
        <v>0</v>
      </c>
      <c r="K109" s="207">
        <f t="shared" ref="H109:P137" si="11">IF($E109&lt;&gt;0,IF(K$95&gt;$F109,$E109/$D109,0),0)</f>
        <v>0</v>
      </c>
      <c r="L109" s="207">
        <f t="shared" si="11"/>
        <v>0</v>
      </c>
      <c r="M109" s="207">
        <f t="shared" si="11"/>
        <v>0</v>
      </c>
      <c r="N109" s="207">
        <f t="shared" si="11"/>
        <v>0</v>
      </c>
      <c r="O109" s="207">
        <f t="shared" si="11"/>
        <v>0</v>
      </c>
      <c r="P109" s="207">
        <f t="shared" si="11"/>
        <v>0</v>
      </c>
    </row>
    <row r="110" spans="3:16" x14ac:dyDescent="0.25">
      <c r="C110" s="211" t="str">
        <f>IF(Investitionsrechnung!A21="Investitionsbeitrag",Investitionsrechnung!D21,"")</f>
        <v/>
      </c>
      <c r="D110" s="205" t="str">
        <f>IF(Investitionsrechnung!A21="Investitionsbeitrag",Investitionsrechnung!H21,"")</f>
        <v/>
      </c>
      <c r="E110" s="206" t="str">
        <f>IF(Investitionsrechnung!A21="Investitionsbeitrag",Investitionsrechnung!F21,"")</f>
        <v/>
      </c>
      <c r="F110" s="205" t="str">
        <f>IF(Investitionsrechnung!A21="Investitionsbeitrag",Investitionsrechnung!I21,"")</f>
        <v/>
      </c>
      <c r="G110" s="207">
        <f t="shared" si="10"/>
        <v>0</v>
      </c>
      <c r="H110" s="207">
        <f t="shared" si="11"/>
        <v>0</v>
      </c>
      <c r="I110" s="207">
        <f t="shared" si="11"/>
        <v>0</v>
      </c>
      <c r="J110" s="207">
        <f t="shared" si="11"/>
        <v>0</v>
      </c>
      <c r="K110" s="207">
        <f t="shared" si="11"/>
        <v>0</v>
      </c>
      <c r="L110" s="207">
        <f t="shared" si="11"/>
        <v>0</v>
      </c>
      <c r="M110" s="207">
        <f t="shared" si="11"/>
        <v>0</v>
      </c>
      <c r="N110" s="207">
        <f t="shared" si="11"/>
        <v>0</v>
      </c>
      <c r="O110" s="207">
        <f t="shared" si="11"/>
        <v>0</v>
      </c>
      <c r="P110" s="207">
        <f t="shared" si="11"/>
        <v>0</v>
      </c>
    </row>
    <row r="111" spans="3:16" x14ac:dyDescent="0.25">
      <c r="C111" s="211" t="str">
        <f>IF(Investitionsrechnung!A22="Investitionsbeitrag",Investitionsrechnung!D22,"")</f>
        <v/>
      </c>
      <c r="D111" s="205" t="str">
        <f>IF(Investitionsrechnung!A22="Investitionsbeitrag",Investitionsrechnung!H22,"")</f>
        <v/>
      </c>
      <c r="E111" s="206" t="str">
        <f>IF(Investitionsrechnung!A22="Investitionsbeitrag",Investitionsrechnung!F22,"")</f>
        <v/>
      </c>
      <c r="F111" s="205" t="str">
        <f>IF(Investitionsrechnung!A22="Investitionsbeitrag",Investitionsrechnung!I22,"")</f>
        <v/>
      </c>
      <c r="G111" s="207">
        <f t="shared" si="10"/>
        <v>0</v>
      </c>
      <c r="H111" s="207">
        <f t="shared" si="11"/>
        <v>0</v>
      </c>
      <c r="I111" s="207">
        <f t="shared" si="11"/>
        <v>0</v>
      </c>
      <c r="J111" s="207">
        <f t="shared" si="11"/>
        <v>0</v>
      </c>
      <c r="K111" s="207">
        <f t="shared" si="11"/>
        <v>0</v>
      </c>
      <c r="L111" s="207">
        <f t="shared" si="11"/>
        <v>0</v>
      </c>
      <c r="M111" s="207">
        <f t="shared" si="11"/>
        <v>0</v>
      </c>
      <c r="N111" s="207">
        <f t="shared" si="11"/>
        <v>0</v>
      </c>
      <c r="O111" s="207">
        <f t="shared" si="11"/>
        <v>0</v>
      </c>
      <c r="P111" s="207">
        <f t="shared" si="11"/>
        <v>0</v>
      </c>
    </row>
    <row r="112" spans="3:16" x14ac:dyDescent="0.25">
      <c r="C112" s="211" t="str">
        <f>IF(Investitionsrechnung!A23="Investitionsbeitrag",Investitionsrechnung!D23,"")</f>
        <v/>
      </c>
      <c r="D112" s="205" t="str">
        <f>IF(Investitionsrechnung!A23="Investitionsbeitrag",Investitionsrechnung!H23,"")</f>
        <v/>
      </c>
      <c r="E112" s="206" t="str">
        <f>IF(Investitionsrechnung!A23="Investitionsbeitrag",Investitionsrechnung!F23,"")</f>
        <v/>
      </c>
      <c r="F112" s="205" t="str">
        <f>IF(Investitionsrechnung!A23="Investitionsbeitrag",Investitionsrechnung!I23,"")</f>
        <v/>
      </c>
      <c r="G112" s="207">
        <f t="shared" si="10"/>
        <v>0</v>
      </c>
      <c r="H112" s="207">
        <f t="shared" si="11"/>
        <v>0</v>
      </c>
      <c r="I112" s="207">
        <f t="shared" si="11"/>
        <v>0</v>
      </c>
      <c r="J112" s="207">
        <f t="shared" si="11"/>
        <v>0</v>
      </c>
      <c r="K112" s="207">
        <f t="shared" si="11"/>
        <v>0</v>
      </c>
      <c r="L112" s="207">
        <f t="shared" si="11"/>
        <v>0</v>
      </c>
      <c r="M112" s="207">
        <f t="shared" si="11"/>
        <v>0</v>
      </c>
      <c r="N112" s="207">
        <f t="shared" si="11"/>
        <v>0</v>
      </c>
      <c r="O112" s="207">
        <f t="shared" si="11"/>
        <v>0</v>
      </c>
      <c r="P112" s="207">
        <f t="shared" si="11"/>
        <v>0</v>
      </c>
    </row>
    <row r="113" spans="3:16" x14ac:dyDescent="0.25">
      <c r="C113" s="211" t="str">
        <f>IF(Investitionsrechnung!A24="Investitionsbeitrag",Investitionsrechnung!D24,"")</f>
        <v/>
      </c>
      <c r="D113" s="205" t="str">
        <f>IF(Investitionsrechnung!A24="Investitionsbeitrag",Investitionsrechnung!H24,"")</f>
        <v/>
      </c>
      <c r="E113" s="206" t="str">
        <f>IF(Investitionsrechnung!A24="Investitionsbeitrag",Investitionsrechnung!F24,"")</f>
        <v/>
      </c>
      <c r="F113" s="205" t="str">
        <f>IF(Investitionsrechnung!A24="Investitionsbeitrag",Investitionsrechnung!I24,"")</f>
        <v/>
      </c>
      <c r="G113" s="207">
        <f t="shared" si="10"/>
        <v>0</v>
      </c>
      <c r="H113" s="207">
        <f t="shared" si="11"/>
        <v>0</v>
      </c>
      <c r="I113" s="207">
        <f t="shared" si="11"/>
        <v>0</v>
      </c>
      <c r="J113" s="207">
        <f t="shared" si="11"/>
        <v>0</v>
      </c>
      <c r="K113" s="207">
        <f t="shared" si="11"/>
        <v>0</v>
      </c>
      <c r="L113" s="207">
        <f t="shared" si="11"/>
        <v>0</v>
      </c>
      <c r="M113" s="207">
        <f t="shared" si="11"/>
        <v>0</v>
      </c>
      <c r="N113" s="207">
        <f t="shared" si="11"/>
        <v>0</v>
      </c>
      <c r="O113" s="207">
        <f t="shared" si="11"/>
        <v>0</v>
      </c>
      <c r="P113" s="207">
        <f t="shared" si="11"/>
        <v>0</v>
      </c>
    </row>
    <row r="114" spans="3:16" x14ac:dyDescent="0.25">
      <c r="C114" s="211" t="str">
        <f>IF(Investitionsrechnung!A25="Investitionsbeitrag",Investitionsrechnung!D25,"")</f>
        <v/>
      </c>
      <c r="D114" s="205" t="str">
        <f>IF(Investitionsrechnung!A25="Investitionsbeitrag",Investitionsrechnung!H25,"")</f>
        <v/>
      </c>
      <c r="E114" s="206" t="str">
        <f>IF(Investitionsrechnung!A25="Investitionsbeitrag",Investitionsrechnung!F25,"")</f>
        <v/>
      </c>
      <c r="F114" s="205" t="str">
        <f>IF(Investitionsrechnung!A25="Investitionsbeitrag",Investitionsrechnung!I25,"")</f>
        <v/>
      </c>
      <c r="G114" s="207">
        <f t="shared" si="10"/>
        <v>0</v>
      </c>
      <c r="H114" s="207">
        <f t="shared" si="11"/>
        <v>0</v>
      </c>
      <c r="I114" s="207">
        <f t="shared" si="11"/>
        <v>0</v>
      </c>
      <c r="J114" s="207">
        <f t="shared" si="11"/>
        <v>0</v>
      </c>
      <c r="K114" s="207">
        <f t="shared" si="11"/>
        <v>0</v>
      </c>
      <c r="L114" s="207">
        <f t="shared" si="11"/>
        <v>0</v>
      </c>
      <c r="M114" s="207">
        <f t="shared" si="11"/>
        <v>0</v>
      </c>
      <c r="N114" s="207">
        <f t="shared" si="11"/>
        <v>0</v>
      </c>
      <c r="O114" s="207">
        <f t="shared" si="11"/>
        <v>0</v>
      </c>
      <c r="P114" s="207">
        <f t="shared" si="11"/>
        <v>0</v>
      </c>
    </row>
    <row r="115" spans="3:16" x14ac:dyDescent="0.25">
      <c r="C115" s="211" t="str">
        <f>IF(Investitionsrechnung!A26="Investitionsbeitrag",Investitionsrechnung!D26,"")</f>
        <v/>
      </c>
      <c r="D115" s="205" t="str">
        <f>IF(Investitionsrechnung!A26="Investitionsbeitrag",Investitionsrechnung!H26,"")</f>
        <v/>
      </c>
      <c r="E115" s="206" t="str">
        <f>IF(Investitionsrechnung!A26="Investitionsbeitrag",Investitionsrechnung!F26,"")</f>
        <v/>
      </c>
      <c r="F115" s="205" t="str">
        <f>IF(Investitionsrechnung!A26="Investitionsbeitrag",Investitionsrechnung!I26,"")</f>
        <v/>
      </c>
      <c r="G115" s="207">
        <f t="shared" si="10"/>
        <v>0</v>
      </c>
      <c r="H115" s="207">
        <f t="shared" si="11"/>
        <v>0</v>
      </c>
      <c r="I115" s="207">
        <f t="shared" si="11"/>
        <v>0</v>
      </c>
      <c r="J115" s="207">
        <f t="shared" si="11"/>
        <v>0</v>
      </c>
      <c r="K115" s="207">
        <f t="shared" si="11"/>
        <v>0</v>
      </c>
      <c r="L115" s="207">
        <f t="shared" si="11"/>
        <v>0</v>
      </c>
      <c r="M115" s="207">
        <f t="shared" si="11"/>
        <v>0</v>
      </c>
      <c r="N115" s="207">
        <f t="shared" si="11"/>
        <v>0</v>
      </c>
      <c r="O115" s="207">
        <f t="shared" si="11"/>
        <v>0</v>
      </c>
      <c r="P115" s="207">
        <f t="shared" si="11"/>
        <v>0</v>
      </c>
    </row>
    <row r="116" spans="3:16" x14ac:dyDescent="0.25">
      <c r="C116" s="211" t="str">
        <f>IF(Investitionsrechnung!A27="Investitionsbeitrag",Investitionsrechnung!D27,"")</f>
        <v/>
      </c>
      <c r="D116" s="205" t="str">
        <f>IF(Investitionsrechnung!A27="Investitionsbeitrag",Investitionsrechnung!H27,"")</f>
        <v/>
      </c>
      <c r="E116" s="206" t="str">
        <f>IF(Investitionsrechnung!A27="Investitionsbeitrag",Investitionsrechnung!F27,"")</f>
        <v/>
      </c>
      <c r="F116" s="205" t="str">
        <f>IF(Investitionsrechnung!A27="Investitionsbeitrag",Investitionsrechnung!I27,"")</f>
        <v/>
      </c>
      <c r="G116" s="207">
        <f t="shared" si="10"/>
        <v>0</v>
      </c>
      <c r="H116" s="207">
        <f t="shared" si="11"/>
        <v>0</v>
      </c>
      <c r="I116" s="207">
        <f t="shared" si="11"/>
        <v>0</v>
      </c>
      <c r="J116" s="207">
        <f t="shared" si="11"/>
        <v>0</v>
      </c>
      <c r="K116" s="207">
        <f t="shared" si="11"/>
        <v>0</v>
      </c>
      <c r="L116" s="207">
        <f t="shared" si="11"/>
        <v>0</v>
      </c>
      <c r="M116" s="207">
        <f t="shared" si="11"/>
        <v>0</v>
      </c>
      <c r="N116" s="207">
        <f t="shared" si="11"/>
        <v>0</v>
      </c>
      <c r="O116" s="207">
        <f t="shared" si="11"/>
        <v>0</v>
      </c>
      <c r="P116" s="207">
        <f t="shared" si="11"/>
        <v>0</v>
      </c>
    </row>
    <row r="117" spans="3:16" x14ac:dyDescent="0.25">
      <c r="C117" s="211" t="str">
        <f>IF(Investitionsrechnung!A28="Investitionsbeitrag",Investitionsrechnung!D28,"")</f>
        <v/>
      </c>
      <c r="D117" s="205" t="str">
        <f>IF(Investitionsrechnung!A28="Investitionsbeitrag",Investitionsrechnung!H28,"")</f>
        <v/>
      </c>
      <c r="E117" s="206" t="str">
        <f>IF(Investitionsrechnung!A28="Investitionsbeitrag",Investitionsrechnung!F28,"")</f>
        <v/>
      </c>
      <c r="F117" s="205" t="str">
        <f>IF(Investitionsrechnung!A28="Investitionsbeitrag",Investitionsrechnung!I28,"")</f>
        <v/>
      </c>
      <c r="G117" s="207">
        <f t="shared" si="10"/>
        <v>0</v>
      </c>
      <c r="H117" s="207">
        <f t="shared" si="11"/>
        <v>0</v>
      </c>
      <c r="I117" s="207">
        <f t="shared" si="11"/>
        <v>0</v>
      </c>
      <c r="J117" s="207">
        <f t="shared" si="11"/>
        <v>0</v>
      </c>
      <c r="K117" s="207">
        <f t="shared" si="11"/>
        <v>0</v>
      </c>
      <c r="L117" s="207">
        <f t="shared" si="11"/>
        <v>0</v>
      </c>
      <c r="M117" s="207">
        <f t="shared" si="11"/>
        <v>0</v>
      </c>
      <c r="N117" s="207">
        <f t="shared" si="11"/>
        <v>0</v>
      </c>
      <c r="O117" s="207">
        <f t="shared" si="11"/>
        <v>0</v>
      </c>
      <c r="P117" s="207">
        <f t="shared" si="11"/>
        <v>0</v>
      </c>
    </row>
    <row r="118" spans="3:16" x14ac:dyDescent="0.25">
      <c r="C118" s="211" t="str">
        <f>IF(Investitionsrechnung!A29="Investitionsbeitrag",Investitionsrechnung!D29,"")</f>
        <v/>
      </c>
      <c r="D118" s="205" t="str">
        <f>IF(Investitionsrechnung!A29="Investitionsbeitrag",Investitionsrechnung!H29,"")</f>
        <v/>
      </c>
      <c r="E118" s="206" t="str">
        <f>IF(Investitionsrechnung!A29="Investitionsbeitrag",Investitionsrechnung!F29,"")</f>
        <v/>
      </c>
      <c r="F118" s="205" t="str">
        <f>IF(Investitionsrechnung!A29="Investitionsbeitrag",Investitionsrechnung!I29,"")</f>
        <v/>
      </c>
      <c r="G118" s="207">
        <f t="shared" si="10"/>
        <v>0</v>
      </c>
      <c r="H118" s="207">
        <f t="shared" si="11"/>
        <v>0</v>
      </c>
      <c r="I118" s="207">
        <f t="shared" si="11"/>
        <v>0</v>
      </c>
      <c r="J118" s="207">
        <f t="shared" si="11"/>
        <v>0</v>
      </c>
      <c r="K118" s="207">
        <f t="shared" si="11"/>
        <v>0</v>
      </c>
      <c r="L118" s="207">
        <f t="shared" si="11"/>
        <v>0</v>
      </c>
      <c r="M118" s="207">
        <f t="shared" si="11"/>
        <v>0</v>
      </c>
      <c r="N118" s="207">
        <f t="shared" si="11"/>
        <v>0</v>
      </c>
      <c r="O118" s="207">
        <f t="shared" si="11"/>
        <v>0</v>
      </c>
      <c r="P118" s="207">
        <f t="shared" si="11"/>
        <v>0</v>
      </c>
    </row>
    <row r="119" spans="3:16" x14ac:dyDescent="0.25">
      <c r="C119" s="211" t="str">
        <f>IF(Investitionsrechnung!A30="Investitionsbeitrag",Investitionsrechnung!D30,"")</f>
        <v/>
      </c>
      <c r="D119" s="205" t="str">
        <f>IF(Investitionsrechnung!A30="Investitionsbeitrag",Investitionsrechnung!H30,"")</f>
        <v/>
      </c>
      <c r="E119" s="206" t="str">
        <f>IF(Investitionsrechnung!A30="Investitionsbeitrag",Investitionsrechnung!F30,"")</f>
        <v/>
      </c>
      <c r="F119" s="205" t="str">
        <f>IF(Investitionsrechnung!A30="Investitionsbeitrag",Investitionsrechnung!I30,"")</f>
        <v/>
      </c>
      <c r="G119" s="207">
        <f t="shared" si="10"/>
        <v>0</v>
      </c>
      <c r="H119" s="207">
        <f t="shared" si="11"/>
        <v>0</v>
      </c>
      <c r="I119" s="207">
        <f t="shared" si="11"/>
        <v>0</v>
      </c>
      <c r="J119" s="207">
        <f t="shared" si="11"/>
        <v>0</v>
      </c>
      <c r="K119" s="207">
        <f t="shared" si="11"/>
        <v>0</v>
      </c>
      <c r="L119" s="207">
        <f t="shared" si="11"/>
        <v>0</v>
      </c>
      <c r="M119" s="207">
        <f t="shared" si="11"/>
        <v>0</v>
      </c>
      <c r="N119" s="207">
        <f t="shared" si="11"/>
        <v>0</v>
      </c>
      <c r="O119" s="207">
        <f t="shared" si="11"/>
        <v>0</v>
      </c>
      <c r="P119" s="207">
        <f t="shared" si="11"/>
        <v>0</v>
      </c>
    </row>
    <row r="120" spans="3:16" x14ac:dyDescent="0.25">
      <c r="C120" s="211" t="str">
        <f>IF(Investitionsrechnung!A31="Investitionsbeitrag",Investitionsrechnung!D31,"")</f>
        <v/>
      </c>
      <c r="D120" s="205" t="str">
        <f>IF(Investitionsrechnung!A31="Investitionsbeitrag",Investitionsrechnung!H31,"")</f>
        <v/>
      </c>
      <c r="E120" s="206" t="str">
        <f>IF(Investitionsrechnung!A31="Investitionsbeitrag",Investitionsrechnung!F31,"")</f>
        <v/>
      </c>
      <c r="F120" s="205" t="str">
        <f>IF(Investitionsrechnung!A31="Investitionsbeitrag",Investitionsrechnung!I31,"")</f>
        <v/>
      </c>
      <c r="G120" s="207">
        <f t="shared" si="10"/>
        <v>0</v>
      </c>
      <c r="H120" s="207">
        <f t="shared" si="11"/>
        <v>0</v>
      </c>
      <c r="I120" s="207">
        <f t="shared" si="11"/>
        <v>0</v>
      </c>
      <c r="J120" s="207">
        <f t="shared" si="11"/>
        <v>0</v>
      </c>
      <c r="K120" s="207">
        <f t="shared" si="11"/>
        <v>0</v>
      </c>
      <c r="L120" s="207">
        <f t="shared" si="11"/>
        <v>0</v>
      </c>
      <c r="M120" s="207">
        <f t="shared" si="11"/>
        <v>0</v>
      </c>
      <c r="N120" s="207">
        <f t="shared" si="11"/>
        <v>0</v>
      </c>
      <c r="O120" s="207">
        <f t="shared" si="11"/>
        <v>0</v>
      </c>
      <c r="P120" s="207">
        <f t="shared" si="11"/>
        <v>0</v>
      </c>
    </row>
    <row r="121" spans="3:16" x14ac:dyDescent="0.25">
      <c r="C121" s="211" t="str">
        <f>IF(Investitionsrechnung!A32="Investitionsbeitrag",Investitionsrechnung!D32,"")</f>
        <v/>
      </c>
      <c r="D121" s="205" t="str">
        <f>IF(Investitionsrechnung!A32="Investitionsbeitrag",Investitionsrechnung!H32,"")</f>
        <v/>
      </c>
      <c r="E121" s="206" t="str">
        <f>IF(Investitionsrechnung!A32="Investitionsbeitrag",Investitionsrechnung!F32,"")</f>
        <v/>
      </c>
      <c r="F121" s="205" t="str">
        <f>IF(Investitionsrechnung!A32="Investitionsbeitrag",Investitionsrechnung!I32,"")</f>
        <v/>
      </c>
      <c r="G121" s="207">
        <f t="shared" si="10"/>
        <v>0</v>
      </c>
      <c r="H121" s="207">
        <f t="shared" si="11"/>
        <v>0</v>
      </c>
      <c r="I121" s="207">
        <f t="shared" si="11"/>
        <v>0</v>
      </c>
      <c r="J121" s="207">
        <f t="shared" si="11"/>
        <v>0</v>
      </c>
      <c r="K121" s="207">
        <f t="shared" si="11"/>
        <v>0</v>
      </c>
      <c r="L121" s="207">
        <f t="shared" si="11"/>
        <v>0</v>
      </c>
      <c r="M121" s="207">
        <f t="shared" si="11"/>
        <v>0</v>
      </c>
      <c r="N121" s="207">
        <f t="shared" si="11"/>
        <v>0</v>
      </c>
      <c r="O121" s="207">
        <f t="shared" si="11"/>
        <v>0</v>
      </c>
      <c r="P121" s="207">
        <f t="shared" si="11"/>
        <v>0</v>
      </c>
    </row>
    <row r="122" spans="3:16" x14ac:dyDescent="0.25">
      <c r="C122" s="211" t="str">
        <f>IF(Investitionsrechnung!A33="Investitionsbeitrag",Investitionsrechnung!D33,"")</f>
        <v/>
      </c>
      <c r="D122" s="205" t="str">
        <f>IF(Investitionsrechnung!A33="Investitionsbeitrag",Investitionsrechnung!H33,"")</f>
        <v/>
      </c>
      <c r="E122" s="206" t="str">
        <f>IF(Investitionsrechnung!A33="Investitionsbeitrag",Investitionsrechnung!F33,"")</f>
        <v/>
      </c>
      <c r="F122" s="205" t="str">
        <f>IF(Investitionsrechnung!A33="Investitionsbeitrag",Investitionsrechnung!I33,"")</f>
        <v/>
      </c>
      <c r="G122" s="207">
        <f t="shared" si="10"/>
        <v>0</v>
      </c>
      <c r="H122" s="207">
        <f t="shared" si="11"/>
        <v>0</v>
      </c>
      <c r="I122" s="207">
        <f t="shared" si="11"/>
        <v>0</v>
      </c>
      <c r="J122" s="207">
        <f t="shared" si="11"/>
        <v>0</v>
      </c>
      <c r="K122" s="207">
        <f t="shared" si="11"/>
        <v>0</v>
      </c>
      <c r="L122" s="207">
        <f t="shared" si="11"/>
        <v>0</v>
      </c>
      <c r="M122" s="207">
        <f t="shared" si="11"/>
        <v>0</v>
      </c>
      <c r="N122" s="207">
        <f t="shared" si="11"/>
        <v>0</v>
      </c>
      <c r="O122" s="207">
        <f t="shared" si="11"/>
        <v>0</v>
      </c>
      <c r="P122" s="207">
        <f t="shared" si="11"/>
        <v>0</v>
      </c>
    </row>
    <row r="123" spans="3:16" x14ac:dyDescent="0.25">
      <c r="C123" s="211" t="str">
        <f>IF(Investitionsrechnung!A34="Investitionsbeitrag",Investitionsrechnung!D34,"")</f>
        <v/>
      </c>
      <c r="D123" s="205" t="str">
        <f>IF(Investitionsrechnung!A34="Investitionsbeitrag",Investitionsrechnung!H34,"")</f>
        <v/>
      </c>
      <c r="E123" s="206" t="str">
        <f>IF(Investitionsrechnung!A34="Investitionsbeitrag",Investitionsrechnung!F34,"")</f>
        <v/>
      </c>
      <c r="F123" s="205" t="str">
        <f>IF(Investitionsrechnung!A34="Investitionsbeitrag",Investitionsrechnung!I34,"")</f>
        <v/>
      </c>
      <c r="G123" s="207">
        <f t="shared" si="10"/>
        <v>0</v>
      </c>
      <c r="H123" s="207">
        <f t="shared" si="11"/>
        <v>0</v>
      </c>
      <c r="I123" s="207">
        <f t="shared" si="11"/>
        <v>0</v>
      </c>
      <c r="J123" s="207">
        <f t="shared" si="11"/>
        <v>0</v>
      </c>
      <c r="K123" s="207">
        <f t="shared" si="11"/>
        <v>0</v>
      </c>
      <c r="L123" s="207">
        <f t="shared" si="11"/>
        <v>0</v>
      </c>
      <c r="M123" s="207">
        <f t="shared" si="11"/>
        <v>0</v>
      </c>
      <c r="N123" s="207">
        <f t="shared" si="11"/>
        <v>0</v>
      </c>
      <c r="O123" s="207">
        <f t="shared" si="11"/>
        <v>0</v>
      </c>
      <c r="P123" s="207">
        <f t="shared" si="11"/>
        <v>0</v>
      </c>
    </row>
    <row r="124" spans="3:16" x14ac:dyDescent="0.25">
      <c r="C124" s="211" t="str">
        <f>IF(Investitionsrechnung!A35="Investitionsbeitrag",Investitionsrechnung!D35,"")</f>
        <v/>
      </c>
      <c r="D124" s="205" t="str">
        <f>IF(Investitionsrechnung!A35="Investitionsbeitrag",Investitionsrechnung!H35,"")</f>
        <v/>
      </c>
      <c r="E124" s="206" t="str">
        <f>IF(Investitionsrechnung!A35="Investitionsbeitrag",Investitionsrechnung!F35,"")</f>
        <v/>
      </c>
      <c r="F124" s="205" t="str">
        <f>IF(Investitionsrechnung!A35="Investitionsbeitrag",Investitionsrechnung!I35,"")</f>
        <v/>
      </c>
      <c r="G124" s="207">
        <f t="shared" si="10"/>
        <v>0</v>
      </c>
      <c r="H124" s="207">
        <f t="shared" si="11"/>
        <v>0</v>
      </c>
      <c r="I124" s="207">
        <f t="shared" si="11"/>
        <v>0</v>
      </c>
      <c r="J124" s="207">
        <f t="shared" si="11"/>
        <v>0</v>
      </c>
      <c r="K124" s="207">
        <f t="shared" si="11"/>
        <v>0</v>
      </c>
      <c r="L124" s="207">
        <f t="shared" si="11"/>
        <v>0</v>
      </c>
      <c r="M124" s="207">
        <f t="shared" si="11"/>
        <v>0</v>
      </c>
      <c r="N124" s="207">
        <f t="shared" si="11"/>
        <v>0</v>
      </c>
      <c r="O124" s="207">
        <f t="shared" si="11"/>
        <v>0</v>
      </c>
      <c r="P124" s="207">
        <f t="shared" si="11"/>
        <v>0</v>
      </c>
    </row>
    <row r="125" spans="3:16" x14ac:dyDescent="0.25">
      <c r="C125" s="211" t="str">
        <f>IF(Investitionsrechnung!A36="Investitionsbeitrag",Investitionsrechnung!D36,"")</f>
        <v/>
      </c>
      <c r="D125" s="205" t="str">
        <f>IF(Investitionsrechnung!A36="Investitionsbeitrag",Investitionsrechnung!H36,"")</f>
        <v/>
      </c>
      <c r="E125" s="206" t="str">
        <f>IF(Investitionsrechnung!A36="Investitionsbeitrag",Investitionsrechnung!F36,"")</f>
        <v/>
      </c>
      <c r="F125" s="205" t="str">
        <f>IF(Investitionsrechnung!A36="Investitionsbeitrag",Investitionsrechnung!I36,"")</f>
        <v/>
      </c>
      <c r="G125" s="207">
        <f t="shared" si="10"/>
        <v>0</v>
      </c>
      <c r="H125" s="207">
        <f t="shared" si="11"/>
        <v>0</v>
      </c>
      <c r="I125" s="207">
        <f t="shared" si="11"/>
        <v>0</v>
      </c>
      <c r="J125" s="207">
        <f t="shared" si="11"/>
        <v>0</v>
      </c>
      <c r="K125" s="207">
        <f t="shared" si="11"/>
        <v>0</v>
      </c>
      <c r="L125" s="207">
        <f t="shared" si="11"/>
        <v>0</v>
      </c>
      <c r="M125" s="207">
        <f t="shared" si="11"/>
        <v>0</v>
      </c>
      <c r="N125" s="207">
        <f t="shared" si="11"/>
        <v>0</v>
      </c>
      <c r="O125" s="207">
        <f t="shared" si="11"/>
        <v>0</v>
      </c>
      <c r="P125" s="207">
        <f t="shared" si="11"/>
        <v>0</v>
      </c>
    </row>
    <row r="126" spans="3:16" x14ac:dyDescent="0.25">
      <c r="C126" s="211" t="str">
        <f>IF(Investitionsrechnung!A37="Investitionsbeitrag",Investitionsrechnung!D37,"")</f>
        <v/>
      </c>
      <c r="D126" s="205" t="str">
        <f>IF(Investitionsrechnung!A37="Investitionsbeitrag",Investitionsrechnung!H37,"")</f>
        <v/>
      </c>
      <c r="E126" s="206" t="str">
        <f>IF(Investitionsrechnung!A37="Investitionsbeitrag",Investitionsrechnung!F37,"")</f>
        <v/>
      </c>
      <c r="F126" s="205" t="str">
        <f>IF(Investitionsrechnung!A37="Investitionsbeitrag",Investitionsrechnung!I37,"")</f>
        <v/>
      </c>
      <c r="G126" s="207">
        <f t="shared" si="10"/>
        <v>0</v>
      </c>
      <c r="H126" s="207">
        <f t="shared" si="11"/>
        <v>0</v>
      </c>
      <c r="I126" s="207">
        <f t="shared" si="11"/>
        <v>0</v>
      </c>
      <c r="J126" s="207">
        <f t="shared" si="11"/>
        <v>0</v>
      </c>
      <c r="K126" s="207">
        <f t="shared" si="11"/>
        <v>0</v>
      </c>
      <c r="L126" s="207">
        <f t="shared" si="11"/>
        <v>0</v>
      </c>
      <c r="M126" s="207">
        <f t="shared" si="11"/>
        <v>0</v>
      </c>
      <c r="N126" s="207">
        <f t="shared" si="11"/>
        <v>0</v>
      </c>
      <c r="O126" s="207">
        <f t="shared" si="11"/>
        <v>0</v>
      </c>
      <c r="P126" s="207">
        <f t="shared" si="11"/>
        <v>0</v>
      </c>
    </row>
    <row r="127" spans="3:16" x14ac:dyDescent="0.25">
      <c r="C127" s="211" t="str">
        <f>IF(Investitionsrechnung!A38="Investitionsbeitrag",Investitionsrechnung!D38,"")</f>
        <v/>
      </c>
      <c r="D127" s="205" t="str">
        <f>IF(Investitionsrechnung!A38="Investitionsbeitrag",Investitionsrechnung!H38,"")</f>
        <v/>
      </c>
      <c r="E127" s="206" t="str">
        <f>IF(Investitionsrechnung!A38="Investitionsbeitrag",Investitionsrechnung!F38,"")</f>
        <v/>
      </c>
      <c r="F127" s="205" t="str">
        <f>IF(Investitionsrechnung!A38="Investitionsbeitrag",Investitionsrechnung!I38,"")</f>
        <v/>
      </c>
      <c r="G127" s="207">
        <f t="shared" si="10"/>
        <v>0</v>
      </c>
      <c r="H127" s="207">
        <f t="shared" si="11"/>
        <v>0</v>
      </c>
      <c r="I127" s="207">
        <f t="shared" si="11"/>
        <v>0</v>
      </c>
      <c r="J127" s="207">
        <f t="shared" si="11"/>
        <v>0</v>
      </c>
      <c r="K127" s="207">
        <f t="shared" si="11"/>
        <v>0</v>
      </c>
      <c r="L127" s="207">
        <f t="shared" si="11"/>
        <v>0</v>
      </c>
      <c r="M127" s="207">
        <f t="shared" si="11"/>
        <v>0</v>
      </c>
      <c r="N127" s="207">
        <f t="shared" si="11"/>
        <v>0</v>
      </c>
      <c r="O127" s="207">
        <f t="shared" si="11"/>
        <v>0</v>
      </c>
      <c r="P127" s="207">
        <f t="shared" si="11"/>
        <v>0</v>
      </c>
    </row>
    <row r="128" spans="3:16" x14ac:dyDescent="0.25">
      <c r="C128" s="211" t="str">
        <f>IF(Investitionsrechnung!A39="Investitionsbeitrag",Investitionsrechnung!D39,"")</f>
        <v/>
      </c>
      <c r="D128" s="205" t="str">
        <f>IF(Investitionsrechnung!A39="Investitionsbeitrag",Investitionsrechnung!H39,"")</f>
        <v/>
      </c>
      <c r="E128" s="206" t="str">
        <f>IF(Investitionsrechnung!A39="Investitionsbeitrag",Investitionsrechnung!F39,"")</f>
        <v/>
      </c>
      <c r="F128" s="205" t="str">
        <f>IF(Investitionsrechnung!A39="Investitionsbeitrag",Investitionsrechnung!I39,"")</f>
        <v/>
      </c>
      <c r="G128" s="207">
        <f t="shared" si="10"/>
        <v>0</v>
      </c>
      <c r="H128" s="207">
        <f t="shared" si="11"/>
        <v>0</v>
      </c>
      <c r="I128" s="207">
        <f t="shared" si="11"/>
        <v>0</v>
      </c>
      <c r="J128" s="207">
        <f t="shared" si="11"/>
        <v>0</v>
      </c>
      <c r="K128" s="207">
        <f t="shared" si="11"/>
        <v>0</v>
      </c>
      <c r="L128" s="207">
        <f t="shared" si="11"/>
        <v>0</v>
      </c>
      <c r="M128" s="207">
        <f t="shared" si="11"/>
        <v>0</v>
      </c>
      <c r="N128" s="207">
        <f t="shared" si="11"/>
        <v>0</v>
      </c>
      <c r="O128" s="207">
        <f t="shared" si="11"/>
        <v>0</v>
      </c>
      <c r="P128" s="207">
        <f t="shared" si="11"/>
        <v>0</v>
      </c>
    </row>
    <row r="129" spans="3:16" x14ac:dyDescent="0.25">
      <c r="C129" s="211" t="str">
        <f>IF(Investitionsrechnung!A40="Investitionsbeitrag",Investitionsrechnung!D40,"")</f>
        <v/>
      </c>
      <c r="D129" s="205" t="str">
        <f>IF(Investitionsrechnung!A40="Investitionsbeitrag",Investitionsrechnung!H40,"")</f>
        <v/>
      </c>
      <c r="E129" s="206" t="str">
        <f>IF(Investitionsrechnung!A40="Investitionsbeitrag",Investitionsrechnung!F40,"")</f>
        <v/>
      </c>
      <c r="F129" s="205" t="str">
        <f>IF(Investitionsrechnung!A40="Investitionsbeitrag",Investitionsrechnung!I40,"")</f>
        <v/>
      </c>
      <c r="G129" s="207">
        <f t="shared" si="10"/>
        <v>0</v>
      </c>
      <c r="H129" s="207">
        <f t="shared" si="11"/>
        <v>0</v>
      </c>
      <c r="I129" s="207">
        <f t="shared" si="11"/>
        <v>0</v>
      </c>
      <c r="J129" s="207">
        <f t="shared" si="11"/>
        <v>0</v>
      </c>
      <c r="K129" s="207">
        <f t="shared" si="11"/>
        <v>0</v>
      </c>
      <c r="L129" s="207">
        <f t="shared" si="11"/>
        <v>0</v>
      </c>
      <c r="M129" s="207">
        <f t="shared" si="11"/>
        <v>0</v>
      </c>
      <c r="N129" s="207">
        <f t="shared" si="11"/>
        <v>0</v>
      </c>
      <c r="O129" s="207">
        <f t="shared" si="11"/>
        <v>0</v>
      </c>
      <c r="P129" s="207">
        <f t="shared" si="11"/>
        <v>0</v>
      </c>
    </row>
    <row r="130" spans="3:16" x14ac:dyDescent="0.25">
      <c r="C130" s="211" t="str">
        <f>IF(Investitionsrechnung!A41="Investitionsbeitrag",Investitionsrechnung!D41,"")</f>
        <v/>
      </c>
      <c r="D130" s="205" t="str">
        <f>IF(Investitionsrechnung!A41="Investitionsbeitrag",Investitionsrechnung!H41,"")</f>
        <v/>
      </c>
      <c r="E130" s="206" t="str">
        <f>IF(Investitionsrechnung!A41="Investitionsbeitrag",Investitionsrechnung!F41,"")</f>
        <v/>
      </c>
      <c r="F130" s="205" t="str">
        <f>IF(Investitionsrechnung!A41="Investitionsbeitrag",Investitionsrechnung!I41,"")</f>
        <v/>
      </c>
      <c r="G130" s="207">
        <f t="shared" si="10"/>
        <v>0</v>
      </c>
      <c r="H130" s="207">
        <f t="shared" si="11"/>
        <v>0</v>
      </c>
      <c r="I130" s="207">
        <f t="shared" si="11"/>
        <v>0</v>
      </c>
      <c r="J130" s="207">
        <f t="shared" si="11"/>
        <v>0</v>
      </c>
      <c r="K130" s="207">
        <f t="shared" si="11"/>
        <v>0</v>
      </c>
      <c r="L130" s="207">
        <f t="shared" si="11"/>
        <v>0</v>
      </c>
      <c r="M130" s="207">
        <f t="shared" si="11"/>
        <v>0</v>
      </c>
      <c r="N130" s="207">
        <f t="shared" si="11"/>
        <v>0</v>
      </c>
      <c r="O130" s="207">
        <f t="shared" si="11"/>
        <v>0</v>
      </c>
      <c r="P130" s="207">
        <f t="shared" si="11"/>
        <v>0</v>
      </c>
    </row>
    <row r="131" spans="3:16" x14ac:dyDescent="0.25">
      <c r="C131" s="211" t="str">
        <f>IF(Investitionsrechnung!A42="Investitionsbeitrag",Investitionsrechnung!D42,"")</f>
        <v/>
      </c>
      <c r="D131" s="205" t="str">
        <f>IF(Investitionsrechnung!A42="Investitionsbeitrag",Investitionsrechnung!H42,"")</f>
        <v/>
      </c>
      <c r="E131" s="206" t="str">
        <f>IF(Investitionsrechnung!A42="Investitionsbeitrag",Investitionsrechnung!F42,"")</f>
        <v/>
      </c>
      <c r="F131" s="205" t="str">
        <f>IF(Investitionsrechnung!A42="Investitionsbeitrag",Investitionsrechnung!I42,"")</f>
        <v/>
      </c>
      <c r="G131" s="207">
        <f t="shared" si="10"/>
        <v>0</v>
      </c>
      <c r="H131" s="207">
        <f t="shared" si="11"/>
        <v>0</v>
      </c>
      <c r="I131" s="207">
        <f t="shared" si="11"/>
        <v>0</v>
      </c>
      <c r="J131" s="207">
        <f t="shared" si="11"/>
        <v>0</v>
      </c>
      <c r="K131" s="207">
        <f t="shared" si="11"/>
        <v>0</v>
      </c>
      <c r="L131" s="207">
        <f t="shared" si="11"/>
        <v>0</v>
      </c>
      <c r="M131" s="207">
        <f t="shared" si="11"/>
        <v>0</v>
      </c>
      <c r="N131" s="207">
        <f t="shared" si="11"/>
        <v>0</v>
      </c>
      <c r="O131" s="207">
        <f t="shared" si="11"/>
        <v>0</v>
      </c>
      <c r="P131" s="207">
        <f t="shared" si="11"/>
        <v>0</v>
      </c>
    </row>
    <row r="132" spans="3:16" x14ac:dyDescent="0.25">
      <c r="C132" s="211" t="str">
        <f>IF(Investitionsrechnung!A43="Investitionsbeitrag",Investitionsrechnung!D43,"")</f>
        <v/>
      </c>
      <c r="D132" s="205" t="str">
        <f>IF(Investitionsrechnung!A43="Investitionsbeitrag",Investitionsrechnung!H43,"")</f>
        <v/>
      </c>
      <c r="E132" s="206" t="str">
        <f>IF(Investitionsrechnung!A43="Investitionsbeitrag",Investitionsrechnung!F43,"")</f>
        <v/>
      </c>
      <c r="F132" s="205" t="str">
        <f>IF(Investitionsrechnung!A43="Investitionsbeitrag",Investitionsrechnung!I43,"")</f>
        <v/>
      </c>
      <c r="G132" s="207">
        <f t="shared" si="10"/>
        <v>0</v>
      </c>
      <c r="H132" s="207">
        <f t="shared" si="11"/>
        <v>0</v>
      </c>
      <c r="I132" s="207">
        <f t="shared" si="11"/>
        <v>0</v>
      </c>
      <c r="J132" s="207">
        <f t="shared" si="11"/>
        <v>0</v>
      </c>
      <c r="K132" s="207">
        <f t="shared" si="11"/>
        <v>0</v>
      </c>
      <c r="L132" s="207">
        <f t="shared" si="11"/>
        <v>0</v>
      </c>
      <c r="M132" s="207">
        <f t="shared" si="11"/>
        <v>0</v>
      </c>
      <c r="N132" s="207">
        <f t="shared" si="11"/>
        <v>0</v>
      </c>
      <c r="O132" s="207">
        <f t="shared" si="11"/>
        <v>0</v>
      </c>
      <c r="P132" s="207">
        <f t="shared" si="11"/>
        <v>0</v>
      </c>
    </row>
    <row r="133" spans="3:16" x14ac:dyDescent="0.25">
      <c r="C133" s="211" t="str">
        <f>IF(Investitionsrechnung!A44="Investitionsbeitrag",Investitionsrechnung!D44,"")</f>
        <v/>
      </c>
      <c r="D133" s="205" t="str">
        <f>IF(Investitionsrechnung!A44="Investitionsbeitrag",Investitionsrechnung!H44,"")</f>
        <v/>
      </c>
      <c r="E133" s="206" t="str">
        <f>IF(Investitionsrechnung!A44="Investitionsbeitrag",Investitionsrechnung!F44,"")</f>
        <v/>
      </c>
      <c r="F133" s="205" t="str">
        <f>IF(Investitionsrechnung!A44="Investitionsbeitrag",Investitionsrechnung!I44,"")</f>
        <v/>
      </c>
      <c r="G133" s="207">
        <f t="shared" si="10"/>
        <v>0</v>
      </c>
      <c r="H133" s="207">
        <f t="shared" si="11"/>
        <v>0</v>
      </c>
      <c r="I133" s="207">
        <f t="shared" si="11"/>
        <v>0</v>
      </c>
      <c r="J133" s="207">
        <f t="shared" si="11"/>
        <v>0</v>
      </c>
      <c r="K133" s="207">
        <f t="shared" si="11"/>
        <v>0</v>
      </c>
      <c r="L133" s="207">
        <f t="shared" si="11"/>
        <v>0</v>
      </c>
      <c r="M133" s="207">
        <f t="shared" si="11"/>
        <v>0</v>
      </c>
      <c r="N133" s="207">
        <f t="shared" si="11"/>
        <v>0</v>
      </c>
      <c r="O133" s="207">
        <f t="shared" si="11"/>
        <v>0</v>
      </c>
      <c r="P133" s="207">
        <f t="shared" si="11"/>
        <v>0</v>
      </c>
    </row>
    <row r="134" spans="3:16" x14ac:dyDescent="0.25">
      <c r="C134" s="211" t="str">
        <f>IF(Investitionsrechnung!A45="Investitionsbeitrag",Investitionsrechnung!D45,"")</f>
        <v/>
      </c>
      <c r="D134" s="205" t="str">
        <f>IF(Investitionsrechnung!A45="Investitionsbeitrag",Investitionsrechnung!H45,"")</f>
        <v/>
      </c>
      <c r="E134" s="206" t="str">
        <f>IF(Investitionsrechnung!A45="Investitionsbeitrag",Investitionsrechnung!F45,"")</f>
        <v/>
      </c>
      <c r="F134" s="205" t="str">
        <f>IF(Investitionsrechnung!A45="Investitionsbeitrag",Investitionsrechnung!I45,"")</f>
        <v/>
      </c>
      <c r="G134" s="207">
        <f t="shared" si="10"/>
        <v>0</v>
      </c>
      <c r="H134" s="207">
        <f t="shared" si="11"/>
        <v>0</v>
      </c>
      <c r="I134" s="207">
        <f t="shared" si="11"/>
        <v>0</v>
      </c>
      <c r="J134" s="207">
        <f t="shared" si="11"/>
        <v>0</v>
      </c>
      <c r="K134" s="207">
        <f t="shared" si="11"/>
        <v>0</v>
      </c>
      <c r="L134" s="207">
        <f t="shared" si="11"/>
        <v>0</v>
      </c>
      <c r="M134" s="207">
        <f t="shared" si="11"/>
        <v>0</v>
      </c>
      <c r="N134" s="207">
        <f t="shared" si="11"/>
        <v>0</v>
      </c>
      <c r="O134" s="207">
        <f t="shared" si="11"/>
        <v>0</v>
      </c>
      <c r="P134" s="207">
        <f t="shared" si="11"/>
        <v>0</v>
      </c>
    </row>
    <row r="135" spans="3:16" x14ac:dyDescent="0.25">
      <c r="C135" s="211" t="str">
        <f>IF(Investitionsrechnung!A46="Investitionsbeitrag",Investitionsrechnung!D46,"")</f>
        <v/>
      </c>
      <c r="D135" s="205" t="str">
        <f>IF(Investitionsrechnung!A46="Investitionsbeitrag",Investitionsrechnung!H46,"")</f>
        <v/>
      </c>
      <c r="E135" s="206" t="str">
        <f>IF(Investitionsrechnung!A46="Investitionsbeitrag",Investitionsrechnung!F46,"")</f>
        <v/>
      </c>
      <c r="F135" s="205" t="str">
        <f>IF(Investitionsrechnung!A46="Investitionsbeitrag",Investitionsrechnung!I46,"")</f>
        <v/>
      </c>
      <c r="G135" s="207">
        <f t="shared" si="10"/>
        <v>0</v>
      </c>
      <c r="H135" s="207">
        <f t="shared" si="11"/>
        <v>0</v>
      </c>
      <c r="I135" s="207">
        <f t="shared" si="11"/>
        <v>0</v>
      </c>
      <c r="J135" s="207">
        <f t="shared" si="11"/>
        <v>0</v>
      </c>
      <c r="K135" s="207">
        <f t="shared" si="11"/>
        <v>0</v>
      </c>
      <c r="L135" s="207">
        <f t="shared" si="11"/>
        <v>0</v>
      </c>
      <c r="M135" s="207">
        <f t="shared" si="11"/>
        <v>0</v>
      </c>
      <c r="N135" s="207">
        <f t="shared" si="11"/>
        <v>0</v>
      </c>
      <c r="O135" s="207">
        <f t="shared" si="11"/>
        <v>0</v>
      </c>
      <c r="P135" s="207">
        <f t="shared" si="11"/>
        <v>0</v>
      </c>
    </row>
    <row r="136" spans="3:16" x14ac:dyDescent="0.25">
      <c r="C136" s="211" t="str">
        <f>IF(Investitionsrechnung!A47="Investitionsbeitrag",Investitionsrechnung!D47,"")</f>
        <v/>
      </c>
      <c r="D136" s="205" t="str">
        <f>IF(Investitionsrechnung!A47="Investitionsbeitrag",Investitionsrechnung!H47,"")</f>
        <v/>
      </c>
      <c r="E136" s="206" t="str">
        <f>IF(Investitionsrechnung!A47="Investitionsbeitrag",Investitionsrechnung!F47,"")</f>
        <v/>
      </c>
      <c r="F136" s="205" t="str">
        <f>IF(Investitionsrechnung!A47="Investitionsbeitrag",Investitionsrechnung!I47,"")</f>
        <v/>
      </c>
      <c r="G136" s="207">
        <f t="shared" si="10"/>
        <v>0</v>
      </c>
      <c r="H136" s="207">
        <f t="shared" si="11"/>
        <v>0</v>
      </c>
      <c r="I136" s="207">
        <f t="shared" si="11"/>
        <v>0</v>
      </c>
      <c r="J136" s="207">
        <f t="shared" si="11"/>
        <v>0</v>
      </c>
      <c r="K136" s="207">
        <f t="shared" si="11"/>
        <v>0</v>
      </c>
      <c r="L136" s="207">
        <f t="shared" si="11"/>
        <v>0</v>
      </c>
      <c r="M136" s="207">
        <f t="shared" si="11"/>
        <v>0</v>
      </c>
      <c r="N136" s="207">
        <f t="shared" si="11"/>
        <v>0</v>
      </c>
      <c r="O136" s="207">
        <f t="shared" si="11"/>
        <v>0</v>
      </c>
      <c r="P136" s="207">
        <f t="shared" si="11"/>
        <v>0</v>
      </c>
    </row>
    <row r="137" spans="3:16" x14ac:dyDescent="0.25">
      <c r="C137" s="211" t="str">
        <f>IF(Investitionsrechnung!A48="Investitionsbeitrag",Investitionsrechnung!D48,"")</f>
        <v/>
      </c>
      <c r="D137" s="205" t="str">
        <f>IF(Investitionsrechnung!A48="Investitionsbeitrag",Investitionsrechnung!H48,"")</f>
        <v/>
      </c>
      <c r="E137" s="206" t="str">
        <f>IF(Investitionsrechnung!A48="Investitionsbeitrag",Investitionsrechnung!F48,"")</f>
        <v/>
      </c>
      <c r="F137" s="205" t="str">
        <f>IF(Investitionsrechnung!A48="Investitionsbeitrag",Investitionsrechnung!I48,"")</f>
        <v/>
      </c>
      <c r="G137" s="207">
        <f t="shared" si="10"/>
        <v>0</v>
      </c>
      <c r="H137" s="207">
        <f t="shared" si="11"/>
        <v>0</v>
      </c>
      <c r="I137" s="207">
        <f t="shared" si="11"/>
        <v>0</v>
      </c>
      <c r="J137" s="207">
        <f t="shared" si="11"/>
        <v>0</v>
      </c>
      <c r="K137" s="207">
        <f t="shared" si="11"/>
        <v>0</v>
      </c>
      <c r="L137" s="207">
        <f t="shared" si="11"/>
        <v>0</v>
      </c>
      <c r="M137" s="207">
        <f t="shared" si="11"/>
        <v>0</v>
      </c>
      <c r="N137" s="207">
        <f t="shared" ref="H137:P145" si="12">IF($E137&lt;&gt;0,IF(N$95&gt;$F137,$E137/$D137,0),0)</f>
        <v>0</v>
      </c>
      <c r="O137" s="207">
        <f t="shared" si="12"/>
        <v>0</v>
      </c>
      <c r="P137" s="207">
        <f t="shared" si="12"/>
        <v>0</v>
      </c>
    </row>
    <row r="138" spans="3:16" x14ac:dyDescent="0.25">
      <c r="C138" s="211" t="str">
        <f>IF(Investitionsrechnung!A49="Investitionsbeitrag",Investitionsrechnung!D49,"")</f>
        <v/>
      </c>
      <c r="D138" s="205" t="str">
        <f>IF(Investitionsrechnung!A49="Investitionsbeitrag",Investitionsrechnung!H49,"")</f>
        <v/>
      </c>
      <c r="E138" s="206" t="str">
        <f>IF(Investitionsrechnung!A49="Investitionsbeitrag",Investitionsrechnung!F49,"")</f>
        <v/>
      </c>
      <c r="F138" s="205" t="str">
        <f>IF(Investitionsrechnung!A49="Investitionsbeitrag",Investitionsrechnung!I49,"")</f>
        <v/>
      </c>
      <c r="G138" s="207">
        <f t="shared" si="10"/>
        <v>0</v>
      </c>
      <c r="H138" s="207">
        <f t="shared" si="12"/>
        <v>0</v>
      </c>
      <c r="I138" s="207">
        <f t="shared" si="12"/>
        <v>0</v>
      </c>
      <c r="J138" s="207">
        <f t="shared" si="12"/>
        <v>0</v>
      </c>
      <c r="K138" s="207">
        <f t="shared" si="12"/>
        <v>0</v>
      </c>
      <c r="L138" s="207">
        <f t="shared" si="12"/>
        <v>0</v>
      </c>
      <c r="M138" s="207">
        <f t="shared" si="12"/>
        <v>0</v>
      </c>
      <c r="N138" s="207">
        <f t="shared" si="12"/>
        <v>0</v>
      </c>
      <c r="O138" s="207">
        <f t="shared" si="12"/>
        <v>0</v>
      </c>
      <c r="P138" s="207">
        <f t="shared" si="12"/>
        <v>0</v>
      </c>
    </row>
    <row r="139" spans="3:16" x14ac:dyDescent="0.25">
      <c r="C139" s="211" t="str">
        <f>IF(Investitionsrechnung!A50="Investitionsbeitrag",Investitionsrechnung!D50,"")</f>
        <v/>
      </c>
      <c r="D139" s="205" t="str">
        <f>IF(Investitionsrechnung!A50="Investitionsbeitrag",Investitionsrechnung!H50,"")</f>
        <v/>
      </c>
      <c r="E139" s="206" t="str">
        <f>IF(Investitionsrechnung!A50="Investitionsbeitrag",Investitionsrechnung!F50,"")</f>
        <v/>
      </c>
      <c r="F139" s="205" t="str">
        <f>IF(Investitionsrechnung!A50="Investitionsbeitrag",Investitionsrechnung!I50,"")</f>
        <v/>
      </c>
      <c r="G139" s="207">
        <f t="shared" si="10"/>
        <v>0</v>
      </c>
      <c r="H139" s="207">
        <f t="shared" si="12"/>
        <v>0</v>
      </c>
      <c r="I139" s="207">
        <f t="shared" si="12"/>
        <v>0</v>
      </c>
      <c r="J139" s="207">
        <f t="shared" si="12"/>
        <v>0</v>
      </c>
      <c r="K139" s="207">
        <f t="shared" si="12"/>
        <v>0</v>
      </c>
      <c r="L139" s="207">
        <f t="shared" si="12"/>
        <v>0</v>
      </c>
      <c r="M139" s="207">
        <f t="shared" si="12"/>
        <v>0</v>
      </c>
      <c r="N139" s="207">
        <f t="shared" si="12"/>
        <v>0</v>
      </c>
      <c r="O139" s="207">
        <f t="shared" si="12"/>
        <v>0</v>
      </c>
      <c r="P139" s="207">
        <f t="shared" si="12"/>
        <v>0</v>
      </c>
    </row>
    <row r="140" spans="3:16" x14ac:dyDescent="0.25">
      <c r="C140" s="211" t="str">
        <f>IF(Investitionsrechnung!A51="Investitionsbeitrag",Investitionsrechnung!D51,"")</f>
        <v/>
      </c>
      <c r="D140" s="205" t="str">
        <f>IF(Investitionsrechnung!A51="Investitionsbeitrag",Investitionsrechnung!H51,"")</f>
        <v/>
      </c>
      <c r="E140" s="206" t="str">
        <f>IF(Investitionsrechnung!A51="Investitionsbeitrag",Investitionsrechnung!F51,"")</f>
        <v/>
      </c>
      <c r="F140" s="205" t="str">
        <f>IF(Investitionsrechnung!A51="Investitionsbeitrag",Investitionsrechnung!I51,"")</f>
        <v/>
      </c>
      <c r="G140" s="207">
        <f t="shared" si="10"/>
        <v>0</v>
      </c>
      <c r="H140" s="207">
        <f t="shared" si="12"/>
        <v>0</v>
      </c>
      <c r="I140" s="207">
        <f t="shared" si="12"/>
        <v>0</v>
      </c>
      <c r="J140" s="207">
        <f t="shared" si="12"/>
        <v>0</v>
      </c>
      <c r="K140" s="207">
        <f t="shared" si="12"/>
        <v>0</v>
      </c>
      <c r="L140" s="207">
        <f t="shared" si="12"/>
        <v>0</v>
      </c>
      <c r="M140" s="207">
        <f t="shared" si="12"/>
        <v>0</v>
      </c>
      <c r="N140" s="207">
        <f t="shared" si="12"/>
        <v>0</v>
      </c>
      <c r="O140" s="207">
        <f t="shared" si="12"/>
        <v>0</v>
      </c>
      <c r="P140" s="207">
        <f t="shared" si="12"/>
        <v>0</v>
      </c>
    </row>
    <row r="141" spans="3:16" x14ac:dyDescent="0.25">
      <c r="C141" s="211" t="str">
        <f>IF(Investitionsrechnung!A52="Investitionsbeitrag",Investitionsrechnung!D52,"")</f>
        <v/>
      </c>
      <c r="D141" s="205" t="str">
        <f>IF(Investitionsrechnung!A52="Investitionsbeitrag",Investitionsrechnung!H52,"")</f>
        <v/>
      </c>
      <c r="E141" s="206" t="str">
        <f>IF(Investitionsrechnung!A52="Investitionsbeitrag",Investitionsrechnung!F52,"")</f>
        <v/>
      </c>
      <c r="F141" s="205" t="str">
        <f>IF(Investitionsrechnung!A52="Investitionsbeitrag",Investitionsrechnung!I52,"")</f>
        <v/>
      </c>
      <c r="G141" s="207">
        <f t="shared" si="10"/>
        <v>0</v>
      </c>
      <c r="H141" s="207">
        <f t="shared" si="12"/>
        <v>0</v>
      </c>
      <c r="I141" s="207">
        <f t="shared" si="12"/>
        <v>0</v>
      </c>
      <c r="J141" s="207">
        <f t="shared" si="12"/>
        <v>0</v>
      </c>
      <c r="K141" s="207">
        <f t="shared" si="12"/>
        <v>0</v>
      </c>
      <c r="L141" s="207">
        <f t="shared" si="12"/>
        <v>0</v>
      </c>
      <c r="M141" s="207">
        <f t="shared" si="12"/>
        <v>0</v>
      </c>
      <c r="N141" s="207">
        <f t="shared" si="12"/>
        <v>0</v>
      </c>
      <c r="O141" s="207">
        <f t="shared" si="12"/>
        <v>0</v>
      </c>
      <c r="P141" s="207">
        <f t="shared" si="12"/>
        <v>0</v>
      </c>
    </row>
    <row r="142" spans="3:16" x14ac:dyDescent="0.25">
      <c r="C142" s="211" t="str">
        <f>IF(Investitionsrechnung!A53="Investitionsbeitrag",Investitionsrechnung!D53,"")</f>
        <v/>
      </c>
      <c r="D142" s="205" t="str">
        <f>IF(Investitionsrechnung!A53="Investitionsbeitrag",Investitionsrechnung!H53,"")</f>
        <v/>
      </c>
      <c r="E142" s="206" t="str">
        <f>IF(Investitionsrechnung!A53="Investitionsbeitrag",Investitionsrechnung!F53,"")</f>
        <v/>
      </c>
      <c r="F142" s="205" t="str">
        <f>IF(Investitionsrechnung!A53="Investitionsbeitrag",Investitionsrechnung!I53,"")</f>
        <v/>
      </c>
      <c r="G142" s="207">
        <f t="shared" si="10"/>
        <v>0</v>
      </c>
      <c r="H142" s="207">
        <f t="shared" si="12"/>
        <v>0</v>
      </c>
      <c r="I142" s="207">
        <f t="shared" si="12"/>
        <v>0</v>
      </c>
      <c r="J142" s="207">
        <f t="shared" si="12"/>
        <v>0</v>
      </c>
      <c r="K142" s="207">
        <f t="shared" si="12"/>
        <v>0</v>
      </c>
      <c r="L142" s="207">
        <f t="shared" si="12"/>
        <v>0</v>
      </c>
      <c r="M142" s="207">
        <f t="shared" si="12"/>
        <v>0</v>
      </c>
      <c r="N142" s="207">
        <f t="shared" si="12"/>
        <v>0</v>
      </c>
      <c r="O142" s="207">
        <f t="shared" si="12"/>
        <v>0</v>
      </c>
      <c r="P142" s="207">
        <f t="shared" si="12"/>
        <v>0</v>
      </c>
    </row>
    <row r="143" spans="3:16" x14ac:dyDescent="0.25">
      <c r="C143" s="211" t="str">
        <f>IF(Investitionsrechnung!A54="Investitionsbeitrag",Investitionsrechnung!D54,"")</f>
        <v/>
      </c>
      <c r="D143" s="205" t="str">
        <f>IF(Investitionsrechnung!A54="Investitionsbeitrag",Investitionsrechnung!H54,"")</f>
        <v/>
      </c>
      <c r="E143" s="206" t="str">
        <f>IF(Investitionsrechnung!A54="Investitionsbeitrag",Investitionsrechnung!F54,"")</f>
        <v/>
      </c>
      <c r="F143" s="205" t="str">
        <f>IF(Investitionsrechnung!A54="Investitionsbeitrag",Investitionsrechnung!I54,"")</f>
        <v/>
      </c>
      <c r="G143" s="207">
        <f t="shared" si="10"/>
        <v>0</v>
      </c>
      <c r="H143" s="207">
        <f t="shared" si="12"/>
        <v>0</v>
      </c>
      <c r="I143" s="207">
        <f t="shared" si="12"/>
        <v>0</v>
      </c>
      <c r="J143" s="207">
        <f t="shared" si="12"/>
        <v>0</v>
      </c>
      <c r="K143" s="207">
        <f t="shared" si="12"/>
        <v>0</v>
      </c>
      <c r="L143" s="207">
        <f t="shared" si="12"/>
        <v>0</v>
      </c>
      <c r="M143" s="207">
        <f t="shared" si="12"/>
        <v>0</v>
      </c>
      <c r="N143" s="207">
        <f t="shared" si="12"/>
        <v>0</v>
      </c>
      <c r="O143" s="207">
        <f t="shared" si="12"/>
        <v>0</v>
      </c>
      <c r="P143" s="207">
        <f t="shared" si="12"/>
        <v>0</v>
      </c>
    </row>
    <row r="144" spans="3:16" x14ac:dyDescent="0.25">
      <c r="C144" s="211" t="str">
        <f>IF(Investitionsrechnung!A55="Investitionsbeitrag",Investitionsrechnung!D55,"")</f>
        <v/>
      </c>
      <c r="D144" s="205" t="str">
        <f>IF(Investitionsrechnung!A55="Investitionsbeitrag",Investitionsrechnung!H55,"")</f>
        <v/>
      </c>
      <c r="E144" s="206" t="str">
        <f>IF(Investitionsrechnung!A55="Investitionsbeitrag",Investitionsrechnung!F55,"")</f>
        <v/>
      </c>
      <c r="F144" s="205" t="str">
        <f>IF(Investitionsrechnung!A55="Investitionsbeitrag",Investitionsrechnung!I55,"")</f>
        <v/>
      </c>
      <c r="G144" s="207">
        <f t="shared" si="10"/>
        <v>0</v>
      </c>
      <c r="H144" s="207">
        <f t="shared" si="12"/>
        <v>0</v>
      </c>
      <c r="I144" s="207">
        <f t="shared" si="12"/>
        <v>0</v>
      </c>
      <c r="J144" s="207">
        <f t="shared" si="12"/>
        <v>0</v>
      </c>
      <c r="K144" s="207">
        <f t="shared" si="12"/>
        <v>0</v>
      </c>
      <c r="L144" s="207">
        <f t="shared" si="12"/>
        <v>0</v>
      </c>
      <c r="M144" s="207">
        <f t="shared" si="12"/>
        <v>0</v>
      </c>
      <c r="N144" s="207">
        <f t="shared" si="12"/>
        <v>0</v>
      </c>
      <c r="O144" s="207">
        <f t="shared" si="12"/>
        <v>0</v>
      </c>
      <c r="P144" s="207">
        <f t="shared" si="12"/>
        <v>0</v>
      </c>
    </row>
    <row r="145" spans="3:16" x14ac:dyDescent="0.25">
      <c r="C145" s="211" t="str">
        <f>IF(Investitionsrechnung!A56="Investitionsbeitrag",Investitionsrechnung!D56,"")</f>
        <v/>
      </c>
      <c r="D145" s="205" t="str">
        <f>IF(Investitionsrechnung!A56="Investitionsbeitrag",Investitionsrechnung!H56,"")</f>
        <v/>
      </c>
      <c r="E145" s="206" t="str">
        <f>IF(Investitionsrechnung!A56="Investitionsbeitrag",Investitionsrechnung!F56,"")</f>
        <v/>
      </c>
      <c r="F145" s="205" t="str">
        <f>IF(Investitionsrechnung!A56="Investitionsbeitrag",Investitionsrechnung!I56,"")</f>
        <v/>
      </c>
      <c r="G145" s="207">
        <f t="shared" si="10"/>
        <v>0</v>
      </c>
      <c r="H145" s="207">
        <f t="shared" si="12"/>
        <v>0</v>
      </c>
      <c r="I145" s="207">
        <f t="shared" si="12"/>
        <v>0</v>
      </c>
      <c r="J145" s="207">
        <f t="shared" si="12"/>
        <v>0</v>
      </c>
      <c r="K145" s="207">
        <f t="shared" si="12"/>
        <v>0</v>
      </c>
      <c r="L145" s="207">
        <f t="shared" si="12"/>
        <v>0</v>
      </c>
      <c r="M145" s="207">
        <f t="shared" si="12"/>
        <v>0</v>
      </c>
      <c r="N145" s="207">
        <f t="shared" si="12"/>
        <v>0</v>
      </c>
      <c r="O145" s="207">
        <f t="shared" si="12"/>
        <v>0</v>
      </c>
      <c r="P145" s="207">
        <f t="shared" si="12"/>
        <v>0</v>
      </c>
    </row>
    <row r="146" spans="3:16" x14ac:dyDescent="0.25"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</row>
    <row r="147" spans="3:16" x14ac:dyDescent="0.25">
      <c r="C147" s="209"/>
      <c r="D147" s="209"/>
      <c r="E147" s="209"/>
      <c r="F147" s="209" t="s">
        <v>90</v>
      </c>
      <c r="G147" s="210">
        <f t="shared" ref="G147:P147" si="13">SUM(G96:G145)</f>
        <v>0</v>
      </c>
      <c r="H147" s="210">
        <f t="shared" si="13"/>
        <v>0</v>
      </c>
      <c r="I147" s="210">
        <f t="shared" si="13"/>
        <v>0</v>
      </c>
      <c r="J147" s="210">
        <f t="shared" si="13"/>
        <v>0</v>
      </c>
      <c r="K147" s="210">
        <f t="shared" si="13"/>
        <v>0</v>
      </c>
      <c r="L147" s="210">
        <f t="shared" si="13"/>
        <v>0</v>
      </c>
      <c r="M147" s="210">
        <f t="shared" si="13"/>
        <v>0</v>
      </c>
      <c r="N147" s="210">
        <f t="shared" si="13"/>
        <v>0</v>
      </c>
      <c r="O147" s="210">
        <f t="shared" si="13"/>
        <v>0</v>
      </c>
      <c r="P147" s="210">
        <f t="shared" si="13"/>
        <v>0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1</vt:i4>
      </vt:variant>
    </vt:vector>
  </HeadingPairs>
  <TitlesOfParts>
    <vt:vector size="7" baseType="lpstr">
      <vt:lpstr>Ausgangslage</vt:lpstr>
      <vt:lpstr>Aufwand</vt:lpstr>
      <vt:lpstr>Ertrag</vt:lpstr>
      <vt:lpstr>Investitionsrechnung</vt:lpstr>
      <vt:lpstr>Ergebnis Finanzplanung</vt:lpstr>
      <vt:lpstr>Kalkulation</vt:lpstr>
      <vt:lpstr>Grafik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Tidow Felix</dc:creator>
  <cp:lastModifiedBy>Tidow Felix  DVIGA</cp:lastModifiedBy>
  <cp:lastPrinted>2025-11-19T14:44:50Z</cp:lastPrinted>
  <dcterms:created xsi:type="dcterms:W3CDTF">2023-05-15T11:32:00Z</dcterms:created>
  <dcterms:modified xsi:type="dcterms:W3CDTF">2025-12-03T07:37:34Z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f2741826-a9c2-4954-a331-7187daecd049</vt:lpwstr>
  </property>
</Properties>
</file>