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255" windowWidth="18990" windowHeight="12630" tabRatio="476" activeTab="3"/>
  </bookViews>
  <sheets>
    <sheet name="Anleitung" sheetId="8" r:id="rId1"/>
    <sheet name="Daten" sheetId="6" r:id="rId2"/>
    <sheet name="Anlagen" sheetId="7" r:id="rId3"/>
    <sheet name="Betriebsabrechnung" sheetId="2" r:id="rId4"/>
  </sheets>
  <definedNames>
    <definedName name="_xlnm.Print_Area" localSheetId="2">Anlagen!$A$1:$I$41</definedName>
    <definedName name="_xlnm.Print_Area" localSheetId="0">Anleitung!$A$1:$A$27</definedName>
    <definedName name="_xlnm.Print_Area" localSheetId="3">Betriebsabrechnung!$A$1:$Q$88</definedName>
    <definedName name="_xlnm.Print_Area" localSheetId="1">Daten!$A$1:$M$278</definedName>
    <definedName name="_xlnm.Print_Titles" localSheetId="3">Betriebsabrechnung!$3:$6</definedName>
    <definedName name="_xlnm.Print_Titles" localSheetId="1">Daten!$5:$5</definedName>
  </definedNames>
  <calcPr calcId="145621"/>
</workbook>
</file>

<file path=xl/calcChain.xml><?xml version="1.0" encoding="utf-8"?>
<calcChain xmlns="http://schemas.openxmlformats.org/spreadsheetml/2006/main">
  <c r="F203" i="6" l="1"/>
  <c r="D9" i="2" l="1"/>
  <c r="H8" i="2"/>
  <c r="K21" i="6"/>
  <c r="H12" i="6"/>
  <c r="K13" i="6"/>
  <c r="K14" i="6"/>
  <c r="K15" i="6"/>
  <c r="K16" i="6"/>
  <c r="K17" i="6"/>
  <c r="K18" i="6"/>
  <c r="K19" i="6"/>
  <c r="K20" i="6"/>
  <c r="C10" i="2"/>
  <c r="D10" i="2"/>
  <c r="E10" i="2" s="1"/>
  <c r="H11" i="2"/>
  <c r="H12" i="2"/>
  <c r="H13" i="2"/>
  <c r="H14" i="2"/>
  <c r="H15" i="2"/>
  <c r="H16" i="2"/>
  <c r="H18" i="2"/>
  <c r="H19" i="2"/>
  <c r="H20" i="2"/>
  <c r="H21" i="2"/>
  <c r="H22" i="2"/>
  <c r="H23" i="2"/>
  <c r="H24" i="2"/>
  <c r="H25" i="2"/>
  <c r="H26" i="2"/>
  <c r="H27" i="2"/>
  <c r="H28" i="2"/>
  <c r="H29" i="2"/>
  <c r="H30" i="2"/>
  <c r="H112" i="6"/>
  <c r="H31" i="2"/>
  <c r="H32" i="2"/>
  <c r="H122" i="6"/>
  <c r="H33" i="2"/>
  <c r="H127" i="6"/>
  <c r="H34" i="2" s="1"/>
  <c r="H129" i="6"/>
  <c r="H35" i="2"/>
  <c r="H139" i="6"/>
  <c r="H36" i="2" s="1"/>
  <c r="H37" i="2"/>
  <c r="H38" i="2"/>
  <c r="H39" i="2"/>
  <c r="H40" i="2"/>
  <c r="H42" i="2"/>
  <c r="H43" i="2"/>
  <c r="H178" i="6"/>
  <c r="H44" i="2"/>
  <c r="H180" i="6"/>
  <c r="H45" i="2" s="1"/>
  <c r="H46" i="2"/>
  <c r="H243" i="6"/>
  <c r="K243" i="6" s="1"/>
  <c r="H49" i="2" s="1"/>
  <c r="K222" i="6"/>
  <c r="H50" i="2" s="1"/>
  <c r="I8" i="2"/>
  <c r="I9" i="2"/>
  <c r="I10" i="2"/>
  <c r="I11" i="2"/>
  <c r="I12" i="2"/>
  <c r="I13" i="2"/>
  <c r="I14" i="2"/>
  <c r="I15" i="2"/>
  <c r="I16" i="2"/>
  <c r="H72" i="6"/>
  <c r="I18" i="2" s="1"/>
  <c r="H74" i="6"/>
  <c r="I19" i="2" s="1"/>
  <c r="I20" i="2"/>
  <c r="I21" i="2"/>
  <c r="I22" i="2"/>
  <c r="I23" i="2"/>
  <c r="I24" i="2"/>
  <c r="I25" i="2"/>
  <c r="I26" i="2"/>
  <c r="I27" i="2"/>
  <c r="I28" i="2"/>
  <c r="I29" i="2"/>
  <c r="I30" i="2"/>
  <c r="I31" i="2"/>
  <c r="I32" i="2"/>
  <c r="I33" i="2"/>
  <c r="I34" i="2"/>
  <c r="I35" i="2"/>
  <c r="I36" i="2"/>
  <c r="H140" i="6"/>
  <c r="I37" i="2"/>
  <c r="H141" i="6"/>
  <c r="I38" i="2"/>
  <c r="I39" i="2"/>
  <c r="I40" i="2"/>
  <c r="I42" i="2"/>
  <c r="I43" i="2"/>
  <c r="I44" i="2"/>
  <c r="I45" i="2"/>
  <c r="I46" i="2"/>
  <c r="H235" i="6"/>
  <c r="H31" i="7"/>
  <c r="K214" i="6"/>
  <c r="I50" i="2" s="1"/>
  <c r="J8" i="2"/>
  <c r="J9" i="2"/>
  <c r="J10" i="2" s="1"/>
  <c r="J11" i="2"/>
  <c r="J12" i="2"/>
  <c r="J13" i="2"/>
  <c r="J14" i="2"/>
  <c r="J15" i="2"/>
  <c r="J16" i="2"/>
  <c r="J18" i="2"/>
  <c r="J19" i="2"/>
  <c r="H76" i="6"/>
  <c r="J20" i="2"/>
  <c r="H78" i="6"/>
  <c r="J21" i="2" s="1"/>
  <c r="J22" i="2"/>
  <c r="J23" i="2"/>
  <c r="J24" i="2"/>
  <c r="J25" i="2"/>
  <c r="J26" i="2"/>
  <c r="J27" i="2"/>
  <c r="J28" i="2"/>
  <c r="J29" i="2"/>
  <c r="J30" i="2"/>
  <c r="J31" i="2"/>
  <c r="J32" i="2"/>
  <c r="J33" i="2"/>
  <c r="J34" i="2"/>
  <c r="J35" i="2"/>
  <c r="J36" i="2"/>
  <c r="J37" i="2"/>
  <c r="J38" i="2"/>
  <c r="H144" i="6"/>
  <c r="J39" i="2"/>
  <c r="J40" i="2"/>
  <c r="J42" i="2"/>
  <c r="J43" i="2"/>
  <c r="J44" i="2"/>
  <c r="J45" i="2"/>
  <c r="J46" i="2"/>
  <c r="H236" i="6"/>
  <c r="K236" i="6" s="1"/>
  <c r="J49" i="2" s="1"/>
  <c r="K215" i="6"/>
  <c r="J50" i="2" s="1"/>
  <c r="K8" i="2"/>
  <c r="K9" i="2"/>
  <c r="K10" i="2"/>
  <c r="K11" i="2"/>
  <c r="K12" i="2"/>
  <c r="K13" i="2"/>
  <c r="K14" i="2"/>
  <c r="K15" i="2"/>
  <c r="K16" i="2"/>
  <c r="K18" i="2"/>
  <c r="K19" i="2"/>
  <c r="K20" i="2"/>
  <c r="K21" i="2"/>
  <c r="K22" i="2"/>
  <c r="K23" i="2"/>
  <c r="H84" i="6"/>
  <c r="K24" i="2" s="1"/>
  <c r="H86" i="6"/>
  <c r="K25" i="2"/>
  <c r="K26" i="2"/>
  <c r="K27" i="2"/>
  <c r="K28" i="2"/>
  <c r="K29" i="2"/>
  <c r="K30" i="2"/>
  <c r="K31" i="2"/>
  <c r="K32" i="2"/>
  <c r="K33" i="2"/>
  <c r="K34" i="2"/>
  <c r="K35" i="2"/>
  <c r="K36" i="2"/>
  <c r="K37" i="2"/>
  <c r="K38" i="2"/>
  <c r="K39" i="2"/>
  <c r="K40" i="2"/>
  <c r="K42" i="2"/>
  <c r="K43" i="2"/>
  <c r="K44" i="2"/>
  <c r="K45" i="2"/>
  <c r="K46" i="2"/>
  <c r="H237" i="6"/>
  <c r="K237" i="6" s="1"/>
  <c r="K49" i="2" s="1"/>
  <c r="K216" i="6"/>
  <c r="K50" i="2" s="1"/>
  <c r="L8" i="2"/>
  <c r="L9" i="2"/>
  <c r="L10" i="2" s="1"/>
  <c r="L11" i="2"/>
  <c r="L12" i="2"/>
  <c r="L13" i="2"/>
  <c r="L14" i="2"/>
  <c r="L15" i="2"/>
  <c r="L16" i="2"/>
  <c r="L18" i="2"/>
  <c r="L19" i="2"/>
  <c r="L20" i="2"/>
  <c r="L21" i="2"/>
  <c r="L22" i="2"/>
  <c r="L23" i="2"/>
  <c r="L24" i="2"/>
  <c r="L25" i="2"/>
  <c r="H88" i="6"/>
  <c r="L26" i="2" s="1"/>
  <c r="L27" i="2"/>
  <c r="L28" i="2"/>
  <c r="L29" i="2"/>
  <c r="L30" i="2"/>
  <c r="L31" i="2"/>
  <c r="L32" i="2"/>
  <c r="L33" i="2"/>
  <c r="L34" i="2"/>
  <c r="L35" i="2"/>
  <c r="L36" i="2"/>
  <c r="L37" i="2"/>
  <c r="L38" i="2"/>
  <c r="L39" i="2"/>
  <c r="L40" i="2"/>
  <c r="L42" i="2"/>
  <c r="L43" i="2"/>
  <c r="L44" i="2"/>
  <c r="L45" i="2"/>
  <c r="L46" i="2"/>
  <c r="H238" i="6"/>
  <c r="K238" i="6" s="1"/>
  <c r="L49" i="2" s="1"/>
  <c r="K217" i="6"/>
  <c r="L50" i="2" s="1"/>
  <c r="M8" i="2"/>
  <c r="M9" i="2"/>
  <c r="M10" i="2" s="1"/>
  <c r="M11" i="2"/>
  <c r="M12" i="2"/>
  <c r="M13" i="2"/>
  <c r="M14" i="2"/>
  <c r="M15" i="2"/>
  <c r="M16" i="2"/>
  <c r="M18" i="2"/>
  <c r="M19" i="2"/>
  <c r="M20" i="2"/>
  <c r="M21" i="2"/>
  <c r="H80" i="6"/>
  <c r="M22" i="2" s="1"/>
  <c r="H82" i="6"/>
  <c r="M23" i="2" s="1"/>
  <c r="M24" i="2"/>
  <c r="M25" i="2"/>
  <c r="M26" i="2"/>
  <c r="M27" i="2"/>
  <c r="M28" i="2"/>
  <c r="M29" i="2"/>
  <c r="M30" i="2"/>
  <c r="M31" i="2"/>
  <c r="M32" i="2"/>
  <c r="M33" i="2"/>
  <c r="M34" i="2"/>
  <c r="M35" i="2"/>
  <c r="M36" i="2"/>
  <c r="M37" i="2"/>
  <c r="M38" i="2"/>
  <c r="M39" i="2"/>
  <c r="H149" i="6"/>
  <c r="M40" i="2"/>
  <c r="M42" i="2"/>
  <c r="M43" i="2"/>
  <c r="M44" i="2"/>
  <c r="M45" i="2"/>
  <c r="M46" i="2"/>
  <c r="H239" i="6"/>
  <c r="K239" i="6" s="1"/>
  <c r="M49" i="2" s="1"/>
  <c r="K218" i="6"/>
  <c r="M50" i="2" s="1"/>
  <c r="N8" i="2"/>
  <c r="N9" i="2"/>
  <c r="N10" i="2"/>
  <c r="N11" i="2"/>
  <c r="N12" i="2"/>
  <c r="N13" i="2"/>
  <c r="N14" i="2"/>
  <c r="N15" i="2"/>
  <c r="N16" i="2"/>
  <c r="N18" i="2"/>
  <c r="N19" i="2"/>
  <c r="N20" i="2"/>
  <c r="N21" i="2"/>
  <c r="N22" i="2"/>
  <c r="N23" i="2"/>
  <c r="N24" i="2"/>
  <c r="N25" i="2"/>
  <c r="N26" i="2"/>
  <c r="N27" i="2"/>
  <c r="N28" i="2"/>
  <c r="N29" i="2"/>
  <c r="N30" i="2"/>
  <c r="N31" i="2"/>
  <c r="N32" i="2"/>
  <c r="N33" i="2"/>
  <c r="N34" i="2"/>
  <c r="N35" i="2"/>
  <c r="N36" i="2"/>
  <c r="N37" i="2"/>
  <c r="N38" i="2"/>
  <c r="N39" i="2"/>
  <c r="N40" i="2"/>
  <c r="N42" i="2"/>
  <c r="N43" i="2"/>
  <c r="N44" i="2"/>
  <c r="N45" i="2"/>
  <c r="N46" i="2"/>
  <c r="H240" i="6"/>
  <c r="K240" i="6" s="1"/>
  <c r="N49" i="2" s="1"/>
  <c r="K219" i="6"/>
  <c r="N50" i="2" s="1"/>
  <c r="F9" i="2"/>
  <c r="F10" i="2" s="1"/>
  <c r="H241" i="6"/>
  <c r="K241" i="6" s="1"/>
  <c r="F49" i="2" s="1"/>
  <c r="H242" i="6"/>
  <c r="K242" i="6" s="1"/>
  <c r="G49" i="2" s="1"/>
  <c r="F229" i="6"/>
  <c r="F231" i="6" s="1"/>
  <c r="F230" i="6"/>
  <c r="I22" i="6"/>
  <c r="G45" i="2"/>
  <c r="F45" i="2"/>
  <c r="G40" i="2"/>
  <c r="G39" i="2"/>
  <c r="G38" i="2"/>
  <c r="G37" i="2"/>
  <c r="G36" i="2"/>
  <c r="G35" i="2"/>
  <c r="G34" i="2"/>
  <c r="G33" i="2"/>
  <c r="G32" i="2"/>
  <c r="F40" i="2"/>
  <c r="F39" i="2"/>
  <c r="F38" i="2"/>
  <c r="F37" i="2"/>
  <c r="F36" i="2"/>
  <c r="F35" i="2"/>
  <c r="F34" i="2"/>
  <c r="F33" i="2"/>
  <c r="H117" i="6"/>
  <c r="F32" i="2"/>
  <c r="G31" i="2"/>
  <c r="F31" i="2"/>
  <c r="G30" i="2"/>
  <c r="F30" i="2"/>
  <c r="G21" i="2"/>
  <c r="F21" i="2"/>
  <c r="G20" i="2"/>
  <c r="F20" i="2"/>
  <c r="G9" i="2"/>
  <c r="G10" i="2"/>
  <c r="C9" i="2"/>
  <c r="H107" i="6"/>
  <c r="H108" i="6"/>
  <c r="H109" i="6"/>
  <c r="C49" i="2"/>
  <c r="H7" i="7"/>
  <c r="H19" i="7"/>
  <c r="H20" i="7"/>
  <c r="F210" i="6"/>
  <c r="F212" i="6" s="1"/>
  <c r="C50" i="2" s="1"/>
  <c r="F211" i="6"/>
  <c r="C45" i="2"/>
  <c r="D45" i="2"/>
  <c r="D40" i="2"/>
  <c r="E40" i="2" s="1"/>
  <c r="C40" i="2"/>
  <c r="D39" i="2"/>
  <c r="C39" i="2"/>
  <c r="E39" i="2" s="1"/>
  <c r="D38" i="2"/>
  <c r="C38" i="2"/>
  <c r="D37" i="2"/>
  <c r="C37" i="2"/>
  <c r="E37" i="2" s="1"/>
  <c r="D36" i="2"/>
  <c r="E36" i="2" s="1"/>
  <c r="C36" i="2"/>
  <c r="D35" i="2"/>
  <c r="D34" i="2"/>
  <c r="D33" i="2"/>
  <c r="C35" i="2"/>
  <c r="C34" i="2"/>
  <c r="C33" i="2"/>
  <c r="D32" i="2"/>
  <c r="C32" i="2"/>
  <c r="C30" i="2"/>
  <c r="D30" i="2"/>
  <c r="E30" i="2"/>
  <c r="R30" i="2" s="1"/>
  <c r="D31" i="2"/>
  <c r="C31" i="2"/>
  <c r="D21" i="2"/>
  <c r="D20" i="2"/>
  <c r="C21" i="2"/>
  <c r="C20" i="2"/>
  <c r="D14" i="2"/>
  <c r="C14" i="2"/>
  <c r="E14" i="2" s="1"/>
  <c r="H8" i="7"/>
  <c r="H61" i="6"/>
  <c r="H56" i="6"/>
  <c r="H51" i="6"/>
  <c r="H46" i="6"/>
  <c r="H41" i="6"/>
  <c r="H9" i="6"/>
  <c r="F70" i="6"/>
  <c r="F153" i="6" s="1"/>
  <c r="F189" i="6"/>
  <c r="H175" i="6"/>
  <c r="H174" i="6"/>
  <c r="H173" i="6"/>
  <c r="J22" i="6"/>
  <c r="K125" i="6"/>
  <c r="K120" i="6"/>
  <c r="K115" i="6"/>
  <c r="K110" i="6"/>
  <c r="H33" i="6"/>
  <c r="H30" i="6"/>
  <c r="H32" i="7"/>
  <c r="H33" i="7"/>
  <c r="H34" i="7"/>
  <c r="H35" i="7"/>
  <c r="H36" i="7"/>
  <c r="H37" i="7"/>
  <c r="H21" i="7"/>
  <c r="H22" i="7"/>
  <c r="H23" i="7"/>
  <c r="H24" i="7"/>
  <c r="H26" i="7" s="1"/>
  <c r="H25" i="7"/>
  <c r="H9" i="7"/>
  <c r="H10" i="7"/>
  <c r="H14" i="7"/>
  <c r="H11" i="7"/>
  <c r="H12" i="7"/>
  <c r="H13" i="7"/>
  <c r="F14" i="7"/>
  <c r="F26" i="7"/>
  <c r="F38" i="7"/>
  <c r="A1" i="7"/>
  <c r="M79" i="2"/>
  <c r="M81" i="2" s="1"/>
  <c r="M83" i="2"/>
  <c r="L79" i="2"/>
  <c r="L85" i="2" s="1"/>
  <c r="K79" i="2"/>
  <c r="K81" i="2" s="1"/>
  <c r="J79" i="2"/>
  <c r="J83" i="2" s="1"/>
  <c r="I79" i="2"/>
  <c r="G8" i="2"/>
  <c r="G11" i="2"/>
  <c r="G12" i="2"/>
  <c r="G13" i="2"/>
  <c r="G14" i="2"/>
  <c r="G15" i="2"/>
  <c r="G16" i="2"/>
  <c r="G18" i="2"/>
  <c r="G19" i="2"/>
  <c r="G22" i="2"/>
  <c r="G23" i="2"/>
  <c r="G24" i="2"/>
  <c r="G25" i="2"/>
  <c r="G26" i="2"/>
  <c r="G27" i="2"/>
  <c r="G28" i="2"/>
  <c r="G29" i="2"/>
  <c r="G42" i="2"/>
  <c r="G43" i="2"/>
  <c r="G44" i="2"/>
  <c r="G46" i="2"/>
  <c r="F8" i="2"/>
  <c r="F11" i="2"/>
  <c r="F12" i="2"/>
  <c r="F13" i="2"/>
  <c r="F14" i="2"/>
  <c r="F15" i="2"/>
  <c r="F16" i="2"/>
  <c r="F18" i="2"/>
  <c r="F19" i="2"/>
  <c r="F22" i="2"/>
  <c r="F23" i="2"/>
  <c r="F24" i="2"/>
  <c r="F25" i="2"/>
  <c r="F26" i="2"/>
  <c r="F27" i="2"/>
  <c r="F28" i="2"/>
  <c r="F29" i="2"/>
  <c r="F42" i="2"/>
  <c r="F43" i="2"/>
  <c r="F44" i="2"/>
  <c r="F46" i="2"/>
  <c r="P73" i="2"/>
  <c r="P71" i="2"/>
  <c r="P74" i="2" s="1"/>
  <c r="Q73" i="2"/>
  <c r="Q72" i="2"/>
  <c r="Q74" i="2" s="1"/>
  <c r="O73" i="2"/>
  <c r="O69" i="2"/>
  <c r="O70" i="2"/>
  <c r="K221" i="6"/>
  <c r="K223" i="6" s="1"/>
  <c r="K220" i="6"/>
  <c r="F50" i="2" s="1"/>
  <c r="F256" i="6"/>
  <c r="J88" i="2"/>
  <c r="K88" i="2"/>
  <c r="L88" i="2"/>
  <c r="M88" i="2"/>
  <c r="N88" i="2"/>
  <c r="I88" i="2"/>
  <c r="J87" i="2"/>
  <c r="K87" i="2"/>
  <c r="L87" i="2"/>
  <c r="M87" i="2"/>
  <c r="N87" i="2"/>
  <c r="I87" i="2"/>
  <c r="M85" i="2"/>
  <c r="C8" i="2"/>
  <c r="D8" i="2"/>
  <c r="E8" i="2" s="1"/>
  <c r="E9" i="2"/>
  <c r="C11" i="2"/>
  <c r="D11" i="2"/>
  <c r="C12" i="2"/>
  <c r="D12" i="2"/>
  <c r="E12" i="2" s="1"/>
  <c r="R12" i="2" s="1"/>
  <c r="C13" i="2"/>
  <c r="D13" i="2"/>
  <c r="C15" i="2"/>
  <c r="D15" i="2"/>
  <c r="E15" i="2" s="1"/>
  <c r="R15" i="2" s="1"/>
  <c r="C16" i="2"/>
  <c r="D16" i="2"/>
  <c r="C18" i="2"/>
  <c r="E18" i="2" s="1"/>
  <c r="R18" i="2" s="1"/>
  <c r="D18" i="2"/>
  <c r="C19" i="2"/>
  <c r="D19" i="2"/>
  <c r="E19" i="2"/>
  <c r="R19" i="2" s="1"/>
  <c r="C22" i="2"/>
  <c r="D22" i="2"/>
  <c r="C23" i="2"/>
  <c r="E23" i="2" s="1"/>
  <c r="R23" i="2" s="1"/>
  <c r="D23" i="2"/>
  <c r="C24" i="2"/>
  <c r="D24" i="2"/>
  <c r="E24" i="2" s="1"/>
  <c r="R24" i="2" s="1"/>
  <c r="C25" i="2"/>
  <c r="D25" i="2"/>
  <c r="C26" i="2"/>
  <c r="D26" i="2"/>
  <c r="C27" i="2"/>
  <c r="D27" i="2"/>
  <c r="C28" i="2"/>
  <c r="D28" i="2"/>
  <c r="C29" i="2"/>
  <c r="D29" i="2"/>
  <c r="E31" i="2"/>
  <c r="R31" i="2" s="1"/>
  <c r="E33" i="2"/>
  <c r="R33" i="2" s="1"/>
  <c r="E34" i="2"/>
  <c r="R34" i="2" s="1"/>
  <c r="C42" i="2"/>
  <c r="D42" i="2"/>
  <c r="E42" i="2" s="1"/>
  <c r="C43" i="2"/>
  <c r="D43" i="2"/>
  <c r="C44" i="2"/>
  <c r="D44" i="2"/>
  <c r="E44" i="2" s="1"/>
  <c r="R44" i="2" s="1"/>
  <c r="C46" i="2"/>
  <c r="D46" i="2"/>
  <c r="C68" i="2"/>
  <c r="D68" i="2"/>
  <c r="E68" i="2"/>
  <c r="E74" i="2" s="1"/>
  <c r="C74" i="2"/>
  <c r="D74" i="2"/>
  <c r="R17" i="2"/>
  <c r="R51" i="2"/>
  <c r="R55" i="2"/>
  <c r="R57" i="2"/>
  <c r="R59" i="2"/>
  <c r="R61" i="2"/>
  <c r="R62" i="2"/>
  <c r="Q2" i="2"/>
  <c r="A1" i="2"/>
  <c r="H25" i="6"/>
  <c r="K100" i="6"/>
  <c r="K105" i="6"/>
  <c r="H102" i="6"/>
  <c r="K187" i="6"/>
  <c r="K176" i="6"/>
  <c r="K170" i="6"/>
  <c r="K161" i="6"/>
  <c r="K147" i="6"/>
  <c r="H97" i="6"/>
  <c r="K95" i="6"/>
  <c r="H27" i="6"/>
  <c r="H36" i="6"/>
  <c r="H90" i="6"/>
  <c r="H158" i="6"/>
  <c r="H163" i="6"/>
  <c r="H172" i="6"/>
  <c r="H184" i="6"/>
  <c r="K64" i="6"/>
  <c r="K59" i="6"/>
  <c r="K54" i="6"/>
  <c r="K49" i="6"/>
  <c r="K44" i="6"/>
  <c r="K39" i="6"/>
  <c r="I83" i="2"/>
  <c r="I84" i="2"/>
  <c r="I85" i="2"/>
  <c r="K84" i="2"/>
  <c r="E29" i="2"/>
  <c r="R29" i="2" s="1"/>
  <c r="I81" i="2"/>
  <c r="E13" i="2"/>
  <c r="E45" i="2"/>
  <c r="J84" i="2"/>
  <c r="M84" i="2"/>
  <c r="E28" i="2" l="1"/>
  <c r="R28" i="2" s="1"/>
  <c r="K85" i="2"/>
  <c r="K83" i="2"/>
  <c r="E46" i="2"/>
  <c r="R46" i="2" s="1"/>
  <c r="E43" i="2"/>
  <c r="R43" i="2" s="1"/>
  <c r="E27" i="2"/>
  <c r="R27" i="2" s="1"/>
  <c r="E25" i="2"/>
  <c r="R25" i="2" s="1"/>
  <c r="E22" i="2"/>
  <c r="R22" i="2" s="1"/>
  <c r="E16" i="2"/>
  <c r="R16" i="2" s="1"/>
  <c r="E11" i="2"/>
  <c r="R11" i="2" s="1"/>
  <c r="G50" i="2"/>
  <c r="G52" i="2" s="1"/>
  <c r="E21" i="2"/>
  <c r="R21" i="2" s="1"/>
  <c r="E32" i="2"/>
  <c r="R32" i="2" s="1"/>
  <c r="E35" i="2"/>
  <c r="R35" i="2" s="1"/>
  <c r="E38" i="2"/>
  <c r="R14" i="2"/>
  <c r="R42" i="2"/>
  <c r="E26" i="2"/>
  <c r="R26" i="2" s="1"/>
  <c r="R68" i="2"/>
  <c r="I109" i="6"/>
  <c r="K22" i="6"/>
  <c r="K23" i="6" s="1"/>
  <c r="H9" i="2" s="1"/>
  <c r="F41" i="7"/>
  <c r="H244" i="6"/>
  <c r="F52" i="2"/>
  <c r="N58" i="2" s="1"/>
  <c r="H38" i="7"/>
  <c r="H41" i="7" s="1"/>
  <c r="H214" i="6" s="1"/>
  <c r="G212" i="6" s="1"/>
  <c r="D50" i="2" s="1"/>
  <c r="J52" i="2"/>
  <c r="J53" i="2" s="1"/>
  <c r="F53" i="2"/>
  <c r="I58" i="2"/>
  <c r="M58" i="2"/>
  <c r="K58" i="2"/>
  <c r="H248" i="6"/>
  <c r="R9" i="2"/>
  <c r="L52" i="2"/>
  <c r="L53" i="2" s="1"/>
  <c r="R8" i="2"/>
  <c r="C52" i="2"/>
  <c r="C53" i="2" s="1"/>
  <c r="N52" i="2"/>
  <c r="N53" i="2" s="1"/>
  <c r="E50" i="2"/>
  <c r="R50" i="2" s="1"/>
  <c r="M52" i="2"/>
  <c r="M53" i="2" s="1"/>
  <c r="K52" i="2"/>
  <c r="K53" i="2" s="1"/>
  <c r="H10" i="2"/>
  <c r="R10" i="2" s="1"/>
  <c r="O74" i="2"/>
  <c r="R13" i="2"/>
  <c r="J86" i="2"/>
  <c r="L81" i="2"/>
  <c r="L86" i="2"/>
  <c r="J85" i="2"/>
  <c r="E20" i="2"/>
  <c r="R20" i="2" s="1"/>
  <c r="J81" i="2"/>
  <c r="L83" i="2"/>
  <c r="K235" i="6"/>
  <c r="L84" i="2"/>
  <c r="N56" i="2" l="1"/>
  <c r="J56" i="2"/>
  <c r="L56" i="2"/>
  <c r="H52" i="2"/>
  <c r="J58" i="2"/>
  <c r="I56" i="2"/>
  <c r="M56" i="2"/>
  <c r="K56" i="2"/>
  <c r="G53" i="2"/>
  <c r="C75" i="2"/>
  <c r="C60" i="2"/>
  <c r="H255" i="6"/>
  <c r="H252" i="6"/>
  <c r="H250" i="6"/>
  <c r="H257" i="6" s="1"/>
  <c r="H251" i="6"/>
  <c r="H254" i="6"/>
  <c r="H253" i="6"/>
  <c r="H54" i="2"/>
  <c r="H53" i="2"/>
  <c r="I49" i="2"/>
  <c r="I52" i="2" s="1"/>
  <c r="I53" i="2" s="1"/>
  <c r="K244" i="6"/>
  <c r="L58" i="2"/>
  <c r="F58" i="2" s="1"/>
  <c r="G56" i="2"/>
  <c r="R56" i="2" l="1"/>
  <c r="R58" i="2"/>
  <c r="F60" i="2"/>
  <c r="G231" i="6"/>
  <c r="E49" i="2"/>
  <c r="C77" i="2"/>
  <c r="C76" i="2"/>
  <c r="G60" i="2"/>
  <c r="N54" i="2"/>
  <c r="N60" i="2" s="1"/>
  <c r="I54" i="2"/>
  <c r="J54" i="2"/>
  <c r="J60" i="2" s="1"/>
  <c r="K54" i="2"/>
  <c r="K60" i="2" s="1"/>
  <c r="H60" i="2"/>
  <c r="L54" i="2"/>
  <c r="L60" i="2" s="1"/>
  <c r="M54" i="2"/>
  <c r="M60" i="2" s="1"/>
  <c r="R54" i="2" l="1"/>
  <c r="M65" i="2"/>
  <c r="M66" i="2" s="1"/>
  <c r="J64" i="2"/>
  <c r="J66" i="2" s="1"/>
  <c r="I60" i="2"/>
  <c r="K65" i="2"/>
  <c r="K66" i="2" s="1"/>
  <c r="L65" i="2"/>
  <c r="L66" i="2" s="1"/>
  <c r="N65" i="2"/>
  <c r="N66" i="2" s="1"/>
  <c r="D49" i="2"/>
  <c r="D52" i="2" s="1"/>
  <c r="D53" i="2" s="1"/>
  <c r="D60" i="2" s="1"/>
  <c r="R49" i="2"/>
  <c r="E52" i="2"/>
  <c r="I63" i="2" l="1"/>
  <c r="I66" i="2" s="1"/>
  <c r="P64" i="2"/>
  <c r="P66" i="2" s="1"/>
  <c r="P75" i="2" s="1"/>
  <c r="R52" i="2"/>
  <c r="E53" i="2"/>
  <c r="Q65" i="2"/>
  <c r="Q66" i="2" s="1"/>
  <c r="Q75" i="2" s="1"/>
  <c r="R65" i="2"/>
  <c r="P87" i="2" l="1"/>
  <c r="P88" i="2"/>
  <c r="P77" i="2"/>
  <c r="P76" i="2"/>
  <c r="Q76" i="2"/>
  <c r="Q77" i="2"/>
  <c r="Q87" i="2"/>
  <c r="Q88" i="2"/>
  <c r="R64" i="2"/>
  <c r="R53" i="2"/>
  <c r="E60" i="2"/>
  <c r="O63" i="2"/>
  <c r="O66" i="2" s="1"/>
  <c r="O75" i="2" s="1"/>
  <c r="O88" i="2" l="1"/>
  <c r="O87" i="2"/>
  <c r="O77" i="2"/>
  <c r="O76" i="2"/>
  <c r="R63" i="2"/>
  <c r="R60" i="2"/>
  <c r="E75" i="2"/>
  <c r="E77" i="2" l="1"/>
  <c r="E76" i="2"/>
</calcChain>
</file>

<file path=xl/sharedStrings.xml><?xml version="1.0" encoding="utf-8"?>
<sst xmlns="http://schemas.openxmlformats.org/spreadsheetml/2006/main" count="414" uniqueCount="266">
  <si>
    <t>Rechnung</t>
  </si>
  <si>
    <t>Finanzbuchhaltung</t>
  </si>
  <si>
    <t>Kostenarten</t>
  </si>
  <si>
    <t>Total</t>
  </si>
  <si>
    <t>Gemein-</t>
  </si>
  <si>
    <t>kosten</t>
  </si>
  <si>
    <t>Kommission</t>
  </si>
  <si>
    <t>Löhne</t>
  </si>
  <si>
    <t>Spesenentschädigungen</t>
  </si>
  <si>
    <t>Deponiegebühren</t>
  </si>
  <si>
    <t>Verkäufe</t>
  </si>
  <si>
    <t>Bussen gemäss Abfallreglement</t>
  </si>
  <si>
    <t>Betriebsbeitrag an Gemeindeverband</t>
  </si>
  <si>
    <t>Kehricht</t>
  </si>
  <si>
    <t>Altglas</t>
  </si>
  <si>
    <t>Altmetall</t>
  </si>
  <si>
    <t>Altpapier</t>
  </si>
  <si>
    <t>Sammel-</t>
  </si>
  <si>
    <t>stellen</t>
  </si>
  <si>
    <t>Grund-</t>
  </si>
  <si>
    <t>gebühr</t>
  </si>
  <si>
    <t>Container</t>
  </si>
  <si>
    <t>Karton</t>
  </si>
  <si>
    <t>Verwaltungsentschädigung an EG</t>
  </si>
  <si>
    <t>Differenz</t>
  </si>
  <si>
    <t>Kosten</t>
  </si>
  <si>
    <t>in %</t>
  </si>
  <si>
    <t>Grüngut</t>
  </si>
  <si>
    <t>Papier</t>
  </si>
  <si>
    <t>Aufwandkonten</t>
  </si>
  <si>
    <t>Total Vollkosten (netto)</t>
  </si>
  <si>
    <t>Umlage Gemeinkosten</t>
  </si>
  <si>
    <t>(nach Kosten)</t>
  </si>
  <si>
    <t>Umlage Sammelstellen</t>
  </si>
  <si>
    <t>(nach Mengen)</t>
  </si>
  <si>
    <t>Sack und</t>
  </si>
  <si>
    <t>Grüngut-</t>
  </si>
  <si>
    <t>Erträge nach Kostenträger:</t>
  </si>
  <si>
    <t>Total Erträge</t>
  </si>
  <si>
    <t>Jahresergebnis</t>
  </si>
  <si>
    <t>Kostendeckungsgrad in %</t>
  </si>
  <si>
    <t>Metalle</t>
  </si>
  <si>
    <t>FIBU</t>
  </si>
  <si>
    <t>Abgren-</t>
  </si>
  <si>
    <t>zungen</t>
  </si>
  <si>
    <t>BEBU</t>
  </si>
  <si>
    <t>Kostenträger</t>
  </si>
  <si>
    <t>Hauskehricht/Sperrgut, Transport</t>
  </si>
  <si>
    <t>Hauskehricht/Sperrgut, Verbrennung</t>
  </si>
  <si>
    <t>Grüngut, Transport</t>
  </si>
  <si>
    <t>Grüngut, Verwertung &amp; Häckseldienst</t>
  </si>
  <si>
    <t>Papier/Karton, Transport</t>
  </si>
  <si>
    <t>Papier/Karton, Verwertung</t>
  </si>
  <si>
    <t>Glas Recycling (Bruchglas)</t>
  </si>
  <si>
    <t>Glas Downcycling (Glassand)</t>
  </si>
  <si>
    <t>Infor-</t>
  </si>
  <si>
    <t>mation</t>
  </si>
  <si>
    <t>Sperrgut</t>
  </si>
  <si>
    <t>Häckseld.</t>
  </si>
  <si>
    <t>Abfälle</t>
  </si>
  <si>
    <t>Zuweisung</t>
  </si>
  <si>
    <t>in Std.</t>
  </si>
  <si>
    <t>Verrechnung nach:</t>
  </si>
  <si>
    <t>Zuweisung:</t>
  </si>
  <si>
    <t>Verteilung in BAB nach Lohnanteilen</t>
  </si>
  <si>
    <t>keine Verteilung (Ergebnis)</t>
  </si>
  <si>
    <t>Aufteilung nach Kostenträgern:</t>
  </si>
  <si>
    <t>Sackgebühren</t>
  </si>
  <si>
    <t>Grüngutgebühren</t>
  </si>
  <si>
    <t>Grundgebühren</t>
  </si>
  <si>
    <t>Umlage Information</t>
  </si>
  <si>
    <t>Total direkte Kosten und GK-Anteile</t>
  </si>
  <si>
    <t>Kostenstelle</t>
  </si>
  <si>
    <t>Menge in t oder %</t>
  </si>
  <si>
    <t>01  Hauskehricht, Sperrgut</t>
  </si>
  <si>
    <t>11  Grüngut</t>
  </si>
  <si>
    <t>21  Glas</t>
  </si>
  <si>
    <t>31  Metalle</t>
  </si>
  <si>
    <t>41  Papier, Karton</t>
  </si>
  <si>
    <t>Rundung</t>
  </si>
  <si>
    <t>Kosten für Sack und Container</t>
  </si>
  <si>
    <t>Kosten für Grüngutgebühr</t>
  </si>
  <si>
    <t>Kosten für Grundgebühr</t>
  </si>
  <si>
    <t>Mengenangaben</t>
  </si>
  <si>
    <t>Umrechnungsfaktoren</t>
  </si>
  <si>
    <t>Menge in Tonnen</t>
  </si>
  <si>
    <t>Kilogramm je Einwohner</t>
  </si>
  <si>
    <t>Kehrichtmenge</t>
  </si>
  <si>
    <t>Sperrgutmenge</t>
  </si>
  <si>
    <t>Grüngutmenge</t>
  </si>
  <si>
    <t>Tonnen</t>
  </si>
  <si>
    <t>m3</t>
  </si>
  <si>
    <t>Containergebühren</t>
  </si>
  <si>
    <t>Vorkostenstellen</t>
  </si>
  <si>
    <t>Hauptkostenstellen</t>
  </si>
  <si>
    <t>MWST, Vorsteuerkürzung Vorjahr</t>
  </si>
  <si>
    <t>Kalkulatorische Zinsen</t>
  </si>
  <si>
    <t>Kalkulatorische Abschreibungen</t>
  </si>
  <si>
    <t>keine Zuweisung; kalkulatorische Werte</t>
  </si>
  <si>
    <t>Jahr</t>
  </si>
  <si>
    <t>Anlagekontrolle Abfallbewirtschaftung</t>
  </si>
  <si>
    <t>1. Immobilien</t>
  </si>
  <si>
    <t>3. Fahrzeuge</t>
  </si>
  <si>
    <t>Bezeichnung</t>
  </si>
  <si>
    <t>Anschaffungs-
wert</t>
  </si>
  <si>
    <t>Lebens-
dauer</t>
  </si>
  <si>
    <t>Kalk. Abs.
pro Jahr</t>
  </si>
  <si>
    <t>(Werte in ganzen Franken)</t>
  </si>
  <si>
    <t>(Lebensdauer in der Regel 30 - 40 Jahre)</t>
  </si>
  <si>
    <t>(Lebensdauer in der Regel 5 - 20 Jahre)</t>
  </si>
  <si>
    <t>(Lebensdauer in der Regel 5 - 10 Jahre)</t>
  </si>
  <si>
    <t>T o t a l</t>
  </si>
  <si>
    <t>4.  Kostenumlage Sammelstellen  (KS 71)</t>
  </si>
  <si>
    <t>5.  Mengenangaben</t>
  </si>
  <si>
    <t>Vorschussverzinsung</t>
  </si>
  <si>
    <t>Verpflichtungsverzinsung</t>
  </si>
  <si>
    <t>Total Gebührenerträge</t>
  </si>
  <si>
    <t>Kilogramm je Haushalt</t>
  </si>
  <si>
    <t>Betrag</t>
  </si>
  <si>
    <t>Anleitung zur Anwendung der Datei</t>
  </si>
  <si>
    <t>Daten</t>
  </si>
  <si>
    <t>Es dürfen oder müssen lediglich die grünen und gelben Felder ausgefüllt werden.</t>
  </si>
  <si>
    <t>Betriebsabrechnung</t>
  </si>
  <si>
    <t>KS
Nr.</t>
  </si>
  <si>
    <t>Zinssatz für die kalkulatorische Verzinsung</t>
  </si>
  <si>
    <t>Zinsen</t>
  </si>
  <si>
    <t>Kostenrechnung Abfallwirtschaft</t>
  </si>
  <si>
    <t>Arbeitgeberbeiträge an Sozial- und</t>
  </si>
  <si>
    <t>Personalversicherungen (3050-3059)</t>
  </si>
  <si>
    <t>Arbeitgeberleistungen an inaktives</t>
  </si>
  <si>
    <t>Personal (3060-3069)</t>
  </si>
  <si>
    <t>Übriger Personalaufwand</t>
  </si>
  <si>
    <t>(3090-3099)</t>
  </si>
  <si>
    <t>Zulagen (3040-3049)</t>
  </si>
  <si>
    <t>Büromaterial</t>
  </si>
  <si>
    <t>Betriebs- und Verbrauchsmaterial</t>
  </si>
  <si>
    <t>Übriger Material- und Warenaufwand</t>
  </si>
  <si>
    <t>Drucksachen, Publikationen</t>
  </si>
  <si>
    <t>3103-</t>
  </si>
  <si>
    <t>Wasser, Energie, Heizmaterial</t>
  </si>
  <si>
    <t xml:space="preserve">Dienstleistungen Dritter, Kehrichttransport, Kehrichtverwertung </t>
  </si>
  <si>
    <t>Honorare, Versicherung, Planungen</t>
  </si>
  <si>
    <t>Übrige Entsorgung / Kontrolltotal</t>
  </si>
  <si>
    <t>Baulicher Unterhalt übrige Tiefbauten</t>
  </si>
  <si>
    <t>Baulicher Unterhalt Hochbauten, Gebäuden</t>
  </si>
  <si>
    <t>Baulicher Unterhalt übrige Sachanlagen</t>
  </si>
  <si>
    <t>Unterhalt Maschinen, Geräte, Fahrzeuge</t>
  </si>
  <si>
    <t>3160-</t>
  </si>
  <si>
    <t>Mieten, Leasing, Pachten, Benützungs-</t>
  </si>
  <si>
    <t>gebühren</t>
  </si>
  <si>
    <t>3180/1</t>
  </si>
  <si>
    <t>Delkredere und Forderungsverluste</t>
  </si>
  <si>
    <t>Verschiedener Betriebsaufwand</t>
  </si>
  <si>
    <t>Altpapier-Aufpreis Schule/Vereine</t>
  </si>
  <si>
    <t>3190-</t>
  </si>
  <si>
    <t>Rechten, Übriger Betriebsaufwand)</t>
  </si>
  <si>
    <t>(Schadenersatzleistungen, Abgeltung von</t>
  </si>
  <si>
    <t>3010/</t>
  </si>
  <si>
    <t>Anschaffung nicht aktivierbarer Anlagen</t>
  </si>
  <si>
    <t xml:space="preserve">(Büromöbel, -geräte, Maschinen, Geräte </t>
  </si>
  <si>
    <t xml:space="preserve">und Fahrzeuge, Dienstkleider, Hard- und </t>
  </si>
  <si>
    <t>Software)</t>
  </si>
  <si>
    <t>89 Gemeinkosten</t>
  </si>
  <si>
    <t>01 Kehricht, Sperrgut</t>
  </si>
  <si>
    <t>11 Grüngut</t>
  </si>
  <si>
    <t>21 Altglas</t>
  </si>
  <si>
    <t>31 Altmetall</t>
  </si>
  <si>
    <t>41 Papier, Karton</t>
  </si>
  <si>
    <t>51 Übrige Abfälle</t>
  </si>
  <si>
    <t>71 Sammelstellen</t>
  </si>
  <si>
    <t>81 Information</t>
  </si>
  <si>
    <t>Verrechnung von Löhnen (z.B. Bauamt)</t>
  </si>
  <si>
    <t>Abgrenzung</t>
  </si>
  <si>
    <t>Abschreibungen Sachanlagen</t>
  </si>
  <si>
    <t>Abschreibungen Investitionsbeiträge</t>
  </si>
  <si>
    <t>Verrechnung von Soziallasten</t>
  </si>
  <si>
    <t>keine Zuweisung, kalkulatorische Werte</t>
  </si>
  <si>
    <t xml:space="preserve">Benützungsgebühren und </t>
  </si>
  <si>
    <t>Dienstleistungen</t>
  </si>
  <si>
    <t>21 Glas</t>
  </si>
  <si>
    <t>31 Metall</t>
  </si>
  <si>
    <t>71 Übrige Abfallarten</t>
  </si>
  <si>
    <t>Rückerstattung Dritter</t>
  </si>
  <si>
    <t>Entschädigungen von Gemeinden und</t>
  </si>
  <si>
    <t>Gemeindeverbänden</t>
  </si>
  <si>
    <t>3.  Entnahmen/Einlagen, Abschluss (auf Franken gerundet)</t>
  </si>
  <si>
    <t>Entnahme aus Aufwertungsreserve</t>
  </si>
  <si>
    <t xml:space="preserve">Ertragsüberschuss </t>
  </si>
  <si>
    <t>Aufwandüberschuss</t>
  </si>
  <si>
    <t>+</t>
  </si>
  <si>
    <t>-</t>
  </si>
  <si>
    <t xml:space="preserve">Total </t>
  </si>
  <si>
    <t>Kontrolltotal FIBU</t>
  </si>
  <si>
    <t>4.  Kalkulatorische Zinsen und Abschreibungen</t>
  </si>
  <si>
    <t>FIBU-Daten</t>
  </si>
  <si>
    <t>= BEBU-Daten</t>
  </si>
  <si>
    <t>=&gt; Saldo muss 0 sein</t>
  </si>
  <si>
    <t>Total Abschreibungen Anlagebuchhaltung/FIBU</t>
  </si>
  <si>
    <t>Übertrag Daten "Anlagen"</t>
  </si>
  <si>
    <t>Eine Abgrenzung kann vorgenommen werden, wenn die in der BEBU zu verrechnenden Kosten nach Art, Höhe und zeitlichem Anfall nicht dem in der Finanzbuchhaltung verbuchten Aufwand/Ertrag entsprechen (siehe Handbuch Rechnungswesen, Kapitel 14). Die Abgrenzungen sollten separat begründet werden.</t>
  </si>
  <si>
    <t>4. Kalkulatorische Abschreibungen und Zinsen</t>
  </si>
  <si>
    <t>Soziallasten und Personalaufwand</t>
  </si>
  <si>
    <t>3103-3109</t>
  </si>
  <si>
    <t>Übrig. Material- und Warenaufwand</t>
  </si>
  <si>
    <t>Anschaffungen Anlagen</t>
  </si>
  <si>
    <t>Dienstleistungen:</t>
  </si>
  <si>
    <t>3131-3134</t>
  </si>
  <si>
    <t>3143-3149</t>
  </si>
  <si>
    <t>Baulicher Unterhalt</t>
  </si>
  <si>
    <t>Unterhalt Maschinen, Geräte, Fahrz.</t>
  </si>
  <si>
    <t>3160-3169</t>
  </si>
  <si>
    <t>Mieten, Benützungsgebühren</t>
  </si>
  <si>
    <t>3180/3181</t>
  </si>
  <si>
    <t>Forderungsverluste, Delkredere</t>
  </si>
  <si>
    <t>3190-3199</t>
  </si>
  <si>
    <t>Versch. Betriebsaufwand</t>
  </si>
  <si>
    <t>Verrechnung von Löhnen</t>
  </si>
  <si>
    <t>Rückerstattungen Dritter</t>
  </si>
  <si>
    <t>Bussen gem. Abfallreglement</t>
  </si>
  <si>
    <t>Entschädigungen von Gemeinden</t>
  </si>
  <si>
    <t>Grüngut, Verwertung und Häckseldienst</t>
  </si>
  <si>
    <t>Übrige Abfälle</t>
  </si>
  <si>
    <t>Aufwandminderungen (Erträge)</t>
  </si>
  <si>
    <t>Kalkulatorische Zinsen/Abschreibungen</t>
  </si>
  <si>
    <t>Datenerfassung/Umlageschlüssel</t>
  </si>
  <si>
    <t>Anlagewert</t>
  </si>
  <si>
    <t>(Übertrag Anlagekontrolle)</t>
  </si>
  <si>
    <t>Kalkulatorische Zinsen  *</t>
  </si>
  <si>
    <t xml:space="preserve">* Kalkulatorische Zinsen berechnen sich vom </t>
  </si>
  <si>
    <t>durchschnittlich investierten Anschaffungswert</t>
  </si>
  <si>
    <t>= 1/2 des Anschaffungswertes</t>
  </si>
  <si>
    <t>3010/3030</t>
  </si>
  <si>
    <t>304-309</t>
  </si>
  <si>
    <t>01 Kehrichtabfuhr</t>
  </si>
  <si>
    <t>Total Verzinsung FIBU</t>
  </si>
  <si>
    <t>Abgrenzung = Differenz kalkulatorischen Zinsen BEBU</t>
  </si>
  <si>
    <t>Abgrenzung = Differenz zu kalkulatorischen Abschreibungen BEBU</t>
  </si>
  <si>
    <t>Gemeinde</t>
  </si>
  <si>
    <t>Einwohnerzahl</t>
  </si>
  <si>
    <t>Haushaltungen</t>
  </si>
  <si>
    <t>Rechnungsjahr</t>
  </si>
  <si>
    <t>Zinsen: Die Zinsen werden aufgrund der Anlagen (investiertes Kapital) gerechnet. Die Vorschuss- bzw. Verpflichtungsverzinsung wird nicht berücksichtigt bzw. die Differenz als Abgrenzung ausgewiesen.</t>
  </si>
  <si>
    <t>Die BEBU-Daten müssen den einzelnen Kostenstellen (Vor- und Hauptkostenstellen) zugewiesen werden.</t>
  </si>
  <si>
    <t>1. Aufwand   /   2. Ertrag   /   3.   Abschluss</t>
  </si>
  <si>
    <t>Bei den Aufwand- und Ertragskonten und Abschluss sind im ersten Feld die FIBU-Daten einzusetzen. Das Kontroll-Total FIBU muss Saldo 0 ausweisen.</t>
  </si>
  <si>
    <t>1.  Aufwand  (auf Franken gerundet)</t>
  </si>
  <si>
    <t>2.  Ertrag  (auf Franken gerundet)</t>
  </si>
  <si>
    <t>Das Arbeitsblatt ist unterteilt in die Abschnitte Aufwand, Ertrag, Abschluss, kalkulatorische Zinsen/Abschreibungen, Kostenumlage Sammelstellen und Mengengaben.</t>
  </si>
  <si>
    <t>Die Datei ist unterteilt in die Arbeitsblätter "Daten", "Anlagen" und "Betriebsabrechnung". Im Arbeitsblatt "Daten" sind die erforderlichen Angaben einzutragen. Das Arbeitsblatt "Betriebsabrechnung" als Ergebnis muss lediglich ausgedruckt werden. Die Anwendung basiert auf den "obligatorischen" Vor- und Hauptkostenstellen. Sofern eine Detaillierung gewünscht ist, muss die Anwendung bzw. das Arbeitsblatt "Betriebsabrechnung" entsprechend angepasst werden.</t>
  </si>
  <si>
    <t>Abschreibungen: In der Finanzbuchhaltung werden die Abschreibungen gemäss § 20 Abs. 1 FiV verbucht (Anlagekategorien und Abschreibungsdauer). Im Arbeitsblatt "Anlagen" können die vorhanden Anlagen erfasst werden (evtl. Übernahme aus Anlagebuchhaltung). Aufgrund der voraussichtlichen Gebrauchsdauer dürfen die Daten für die Betriebsbuchhaltung angepasst werden. Der kalkulatorische Wert wird auf die Kostenstellen verteilt. Die Differenz wird als Abgrenzung FIBU - BEBU ausgewiesen.</t>
  </si>
  <si>
    <t>3132-</t>
  </si>
  <si>
    <t>Kostenrechnung Abfallwirtschaft (BAB)</t>
  </si>
  <si>
    <t xml:space="preserve">Übrige </t>
  </si>
  <si>
    <t>Kosten je Tonne (CHF)</t>
  </si>
  <si>
    <t>Kosten je m3 (CHF)</t>
  </si>
  <si>
    <t>Kosten / Ergebnis je Einwohner (CHF)</t>
  </si>
  <si>
    <t>Kosten / Ergebnis je Haushalt (CHF)</t>
  </si>
  <si>
    <t>Der Betriebsabrechnungsbogen (BAB) muss anschliessend lediglich noch ausgedruckt werden. Allfällige Rundungsdifferenzen bei der Kostenumlage können korrigiert werden. Die wichtigsten Werte (Mengen- und Preisergebnisse, Kostendeckungsgrade) sollten in einer separaten Datei jährlich festgehalten werden. Damit können zu einem späteren Zeitpunkt Zeitreihen und grafische Darstellungen erstellt werden.</t>
  </si>
  <si>
    <t>bei Rundungsdifferenz =&gt; Daten korrigieren</t>
  </si>
  <si>
    <t>Bei den Abschlusskonten (9010 Ertragsüberschuss und 9011 Aufwandüberschuss) und Entnahmen aus der Aufwertungsreserve (Konto 4895) wird keine Zuweisung vorgenommen.</t>
  </si>
  <si>
    <t>Übrige Abfallarten</t>
  </si>
  <si>
    <t>51  Übrige Abfallarten</t>
  </si>
  <si>
    <t>2. Übrige Anlagen, Einrichtungen</t>
  </si>
  <si>
    <t>Total       (Übertrag)</t>
  </si>
  <si>
    <t>Übertrag auf Kostenträger:</t>
  </si>
  <si>
    <t>Übrige Gebühren</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</si>
</sst>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8" formatCode="&quot;Fr.&quot;\ #,##0.00;[Red]&quot;Fr.&quot;\ \-#,##0.00"/>
    <numFmt numFmtId="43" formatCode="_ * #,##0.00_ ;_ * \-#,##0.00_ ;_ * &quot;-&quot;??_ ;_ @_ "/>
    <numFmt numFmtId="164" formatCode="_ * #,##0.0_ ;_ * \-#,##0.0_ ;_ * &quot;-&quot;??_ ;_ @_ "/>
    <numFmt numFmtId="165" formatCode="_ * #,##0_ ;_ * \-#,##0_ ;_ * &quot;-&quot;??_ ;_ @_ "/>
    <numFmt numFmtId="166" formatCode="&quot;Gemeinde&quot;\ @"/>
    <numFmt numFmtId="167" formatCode="00"/>
    <numFmt numFmtId="168" formatCode="0\ &quot;%&quot;"/>
    <numFmt numFmtId="169" formatCode="0.0\ &quot;t&quot;"/>
    <numFmt numFmtId="170" formatCode="0.0\ &quot;m3&quot;"/>
    <numFmt numFmtId="171" formatCode="0.00\ &quot;%&quot;"/>
  </numFmts>
  <fonts count="21" x14ac:knownFonts="1">
    <font>
      <sz val="10"/>
      <name val="Arial"/>
    </font>
    <font>
      <sz val="10"/>
      <name val="Arial"/>
    </font>
    <font>
      <sz val="14"/>
      <name val="Arial"/>
      <family val="2"/>
    </font>
    <font>
      <sz val="8"/>
      <name val="Arial"/>
      <family val="2"/>
    </font>
    <font>
      <sz val="10"/>
      <name val="Arial"/>
      <family val="2"/>
    </font>
    <font>
      <b/>
      <sz val="12"/>
      <name val="Arial"/>
      <family val="2"/>
    </font>
    <font>
      <sz val="10"/>
      <color indexed="10"/>
      <name val="Arial"/>
      <family val="2"/>
    </font>
    <font>
      <sz val="8"/>
      <color indexed="10"/>
      <name val="Arial"/>
      <family val="2"/>
    </font>
    <font>
      <b/>
      <sz val="8"/>
      <name val="Arial"/>
      <family val="2"/>
    </font>
    <font>
      <b/>
      <sz val="14"/>
      <name val="Arial"/>
      <family val="2"/>
    </font>
    <font>
      <b/>
      <sz val="16"/>
      <name val="Arial"/>
      <family val="2"/>
    </font>
    <font>
      <sz val="12"/>
      <name val="Arial"/>
      <family val="2"/>
    </font>
    <font>
      <b/>
      <sz val="10"/>
      <name val="Arial"/>
      <family val="2"/>
    </font>
    <font>
      <sz val="16"/>
      <name val="Arial"/>
      <family val="2"/>
    </font>
    <font>
      <sz val="9"/>
      <name val="Arial"/>
      <family val="2"/>
    </font>
    <font>
      <i/>
      <sz val="10"/>
      <name val="Arial"/>
      <family val="2"/>
    </font>
    <font>
      <u val="singleAccounting"/>
      <sz val="10"/>
      <name val="Arial"/>
    </font>
    <font>
      <b/>
      <i/>
      <sz val="10"/>
      <name val="Arial"/>
      <family val="2"/>
    </font>
    <font>
      <i/>
      <sz val="8"/>
      <name val="Arial"/>
      <family val="2"/>
    </font>
    <font>
      <b/>
      <sz val="18"/>
      <name val="Arial"/>
      <family val="2"/>
    </font>
    <font>
      <i/>
      <sz val="9"/>
      <name val="Arial"/>
      <family val="2"/>
    </font>
  </fonts>
  <fills count="6">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indexed="52"/>
        <bgColor indexed="64"/>
      </patternFill>
    </fill>
    <fill>
      <patternFill patternType="solid">
        <fgColor indexed="47"/>
        <bgColor indexed="64"/>
      </patternFill>
    </fill>
  </fills>
  <borders count="42">
    <border>
      <left/>
      <right/>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diagonal/>
    </border>
    <border>
      <left style="medium">
        <color indexed="64"/>
      </left>
      <right/>
      <top style="thin">
        <color indexed="64"/>
      </top>
      <bottom/>
      <diagonal/>
    </border>
    <border>
      <left style="medium">
        <color indexed="64"/>
      </left>
      <right/>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diagonal/>
    </border>
    <border>
      <left/>
      <right/>
      <top/>
      <bottom style="medium">
        <color indexed="64"/>
      </bottom>
      <diagonal/>
    </border>
    <border>
      <left style="medium">
        <color indexed="64"/>
      </left>
      <right/>
      <top/>
      <bottom style="medium">
        <color indexed="64"/>
      </bottom>
      <diagonal/>
    </border>
    <border>
      <left style="hair">
        <color indexed="64"/>
      </left>
      <right style="thin">
        <color indexed="64"/>
      </right>
      <top style="thin">
        <color indexed="64"/>
      </top>
      <bottom style="thin">
        <color indexed="64"/>
      </bottom>
      <diagonal/>
    </border>
    <border>
      <left style="hair">
        <color indexed="64"/>
      </left>
      <right/>
      <top/>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hair">
        <color indexed="64"/>
      </left>
      <right style="thin">
        <color indexed="64"/>
      </right>
      <top style="thin">
        <color indexed="64"/>
      </top>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s>
  <cellStyleXfs count="2">
    <xf numFmtId="0" fontId="0" fillId="0" borderId="0"/>
    <xf numFmtId="43" fontId="1" fillId="0" borderId="0" applyFont="0" applyFill="0" applyBorder="0" applyAlignment="0" applyProtection="0"/>
  </cellStyleXfs>
  <cellXfs count="293">
    <xf numFmtId="0" fontId="0" fillId="0" borderId="0" xfId="0"/>
    <xf numFmtId="0" fontId="3" fillId="0" borderId="0" xfId="0" applyFont="1"/>
    <xf numFmtId="0" fontId="3" fillId="0" borderId="0" xfId="0" applyFont="1" applyAlignment="1">
      <alignment horizontal="left"/>
    </xf>
    <xf numFmtId="0" fontId="3" fillId="0" borderId="0" xfId="0" applyFont="1" applyAlignment="1">
      <alignment horizontal="center"/>
    </xf>
    <xf numFmtId="165" fontId="3" fillId="0" borderId="0" xfId="1" applyNumberFormat="1" applyFont="1"/>
    <xf numFmtId="167" fontId="3" fillId="0" borderId="0" xfId="0" applyNumberFormat="1" applyFont="1" applyAlignment="1">
      <alignment horizontal="center"/>
    </xf>
    <xf numFmtId="0" fontId="3" fillId="0" borderId="0" xfId="0" quotePrefix="1" applyFont="1"/>
    <xf numFmtId="0" fontId="6" fillId="0" borderId="0" xfId="0" applyFont="1" applyAlignment="1">
      <alignment horizontal="center"/>
    </xf>
    <xf numFmtId="0" fontId="7" fillId="0" borderId="0" xfId="0" applyFont="1" applyAlignment="1">
      <alignment horizontal="center"/>
    </xf>
    <xf numFmtId="167" fontId="3" fillId="0" borderId="0" xfId="0" quotePrefix="1" applyNumberFormat="1" applyFont="1" applyAlignment="1">
      <alignment horizontal="right"/>
    </xf>
    <xf numFmtId="0" fontId="8" fillId="0" borderId="0" xfId="0" applyFont="1"/>
    <xf numFmtId="0" fontId="4" fillId="0" borderId="1" xfId="0" applyFont="1" applyBorder="1" applyAlignment="1">
      <alignment vertical="center"/>
    </xf>
    <xf numFmtId="0" fontId="3" fillId="0" borderId="1" xfId="0" applyFont="1" applyBorder="1" applyAlignment="1">
      <alignment vertical="center"/>
    </xf>
    <xf numFmtId="165" fontId="3" fillId="0" borderId="1" xfId="1" applyNumberFormat="1" applyFont="1" applyBorder="1" applyAlignment="1">
      <alignment vertical="center"/>
    </xf>
    <xf numFmtId="165" fontId="3" fillId="0" borderId="0" xfId="1" applyNumberFormat="1" applyFont="1" applyAlignment="1">
      <alignment vertical="center"/>
    </xf>
    <xf numFmtId="0" fontId="3" fillId="0" borderId="0" xfId="0" applyFont="1" applyAlignment="1">
      <alignment vertical="center"/>
    </xf>
    <xf numFmtId="0" fontId="3" fillId="0" borderId="2" xfId="0" applyFont="1" applyBorder="1" applyAlignment="1">
      <alignment vertical="center"/>
    </xf>
    <xf numFmtId="165" fontId="3" fillId="0" borderId="2" xfId="1" applyNumberFormat="1" applyFont="1" applyBorder="1" applyAlignment="1">
      <alignment vertical="center"/>
    </xf>
    <xf numFmtId="165" fontId="3" fillId="0" borderId="3" xfId="1" applyNumberFormat="1" applyFont="1" applyBorder="1"/>
    <xf numFmtId="0" fontId="3" fillId="0" borderId="0" xfId="0" quotePrefix="1" applyFont="1" applyAlignment="1">
      <alignment horizontal="left"/>
    </xf>
    <xf numFmtId="165" fontId="3" fillId="0" borderId="4" xfId="1" applyNumberFormat="1" applyFont="1" applyBorder="1" applyAlignment="1">
      <alignment vertical="center"/>
    </xf>
    <xf numFmtId="165" fontId="3" fillId="0" borderId="0" xfId="1" applyNumberFormat="1" applyFont="1" applyBorder="1"/>
    <xf numFmtId="165" fontId="3" fillId="0" borderId="5" xfId="1" applyNumberFormat="1" applyFont="1" applyBorder="1" applyAlignment="1">
      <alignment vertical="center"/>
    </xf>
    <xf numFmtId="165" fontId="3" fillId="0" borderId="6" xfId="1" applyNumberFormat="1" applyFont="1" applyBorder="1" applyAlignment="1">
      <alignment vertical="center"/>
    </xf>
    <xf numFmtId="165" fontId="3" fillId="0" borderId="0" xfId="1" applyNumberFormat="1" applyFont="1" applyBorder="1" applyAlignment="1">
      <alignment vertical="center"/>
    </xf>
    <xf numFmtId="0" fontId="7" fillId="0" borderId="0" xfId="0" applyFont="1" applyAlignment="1">
      <alignment horizontal="center" vertical="center"/>
    </xf>
    <xf numFmtId="165" fontId="7" fillId="0" borderId="0" xfId="0" applyNumberFormat="1" applyFont="1" applyAlignment="1">
      <alignment horizontal="center" vertical="center"/>
    </xf>
    <xf numFmtId="0" fontId="4" fillId="0" borderId="2" xfId="0" applyFont="1" applyBorder="1" applyAlignment="1">
      <alignment vertical="center"/>
    </xf>
    <xf numFmtId="165" fontId="3" fillId="0" borderId="7" xfId="1" applyNumberFormat="1" applyFont="1" applyBorder="1" applyAlignment="1">
      <alignment vertical="center"/>
    </xf>
    <xf numFmtId="165" fontId="3" fillId="0" borderId="8" xfId="1" applyNumberFormat="1" applyFont="1" applyBorder="1"/>
    <xf numFmtId="0" fontId="3" fillId="0" borderId="8" xfId="0" applyFont="1" applyBorder="1"/>
    <xf numFmtId="165" fontId="3" fillId="0" borderId="9" xfId="1" applyNumberFormat="1" applyFont="1" applyBorder="1" applyAlignment="1">
      <alignment vertical="center"/>
    </xf>
    <xf numFmtId="165" fontId="3" fillId="0" borderId="10" xfId="1" applyNumberFormat="1" applyFont="1" applyBorder="1"/>
    <xf numFmtId="167" fontId="3" fillId="0" borderId="8" xfId="0" applyNumberFormat="1" applyFont="1" applyBorder="1" applyAlignment="1">
      <alignment horizontal="center"/>
    </xf>
    <xf numFmtId="165" fontId="3" fillId="0" borderId="8" xfId="1" applyNumberFormat="1" applyFont="1" applyBorder="1" applyAlignment="1">
      <alignment vertical="center"/>
    </xf>
    <xf numFmtId="0" fontId="3" fillId="0" borderId="8" xfId="0" quotePrefix="1" applyFont="1" applyBorder="1" applyAlignment="1">
      <alignment horizontal="right"/>
    </xf>
    <xf numFmtId="0" fontId="3" fillId="0" borderId="7" xfId="0" applyFont="1" applyBorder="1" applyAlignment="1">
      <alignment vertical="center"/>
    </xf>
    <xf numFmtId="165" fontId="3" fillId="0" borderId="1" xfId="1" applyNumberFormat="1" applyFont="1" applyFill="1" applyBorder="1" applyAlignment="1">
      <alignment vertical="center"/>
    </xf>
    <xf numFmtId="165" fontId="3" fillId="0" borderId="2" xfId="1" applyNumberFormat="1" applyFont="1" applyFill="1" applyBorder="1" applyAlignment="1">
      <alignment vertical="center"/>
    </xf>
    <xf numFmtId="165" fontId="3" fillId="0" borderId="4" xfId="1" applyNumberFormat="1" applyFont="1" applyFill="1" applyBorder="1" applyAlignment="1">
      <alignment vertical="center"/>
    </xf>
    <xf numFmtId="0" fontId="12" fillId="0" borderId="2" xfId="0" applyFont="1" applyBorder="1" applyAlignment="1">
      <alignment vertical="center"/>
    </xf>
    <xf numFmtId="165" fontId="0" fillId="2" borderId="11" xfId="1" applyNumberFormat="1" applyFont="1" applyFill="1" applyBorder="1" applyProtection="1">
      <protection locked="0"/>
    </xf>
    <xf numFmtId="165" fontId="0" fillId="3" borderId="11" xfId="1" applyNumberFormat="1" applyFont="1" applyFill="1" applyBorder="1" applyProtection="1">
      <protection locked="0"/>
    </xf>
    <xf numFmtId="165" fontId="0" fillId="3" borderId="12" xfId="1" applyNumberFormat="1" applyFont="1" applyFill="1" applyBorder="1" applyProtection="1">
      <protection locked="0"/>
    </xf>
    <xf numFmtId="168" fontId="0" fillId="3" borderId="0" xfId="1" applyNumberFormat="1" applyFont="1" applyFill="1" applyProtection="1">
      <protection locked="0"/>
    </xf>
    <xf numFmtId="165" fontId="0" fillId="3" borderId="13" xfId="1" applyNumberFormat="1" applyFont="1" applyFill="1" applyBorder="1" applyProtection="1">
      <protection locked="0"/>
    </xf>
    <xf numFmtId="165" fontId="0" fillId="3" borderId="14" xfId="1" applyNumberFormat="1" applyFont="1" applyFill="1" applyBorder="1" applyProtection="1">
      <protection locked="0"/>
    </xf>
    <xf numFmtId="165" fontId="0" fillId="3" borderId="0" xfId="1" applyNumberFormat="1" applyFont="1" applyFill="1" applyProtection="1">
      <protection locked="0"/>
    </xf>
    <xf numFmtId="43" fontId="0" fillId="3" borderId="11" xfId="1" applyNumberFormat="1" applyFont="1" applyFill="1" applyBorder="1" applyProtection="1">
      <protection locked="0"/>
    </xf>
    <xf numFmtId="49" fontId="0" fillId="2" borderId="6" xfId="0" applyNumberFormat="1" applyFill="1" applyBorder="1" applyProtection="1">
      <protection locked="0"/>
    </xf>
    <xf numFmtId="0" fontId="0" fillId="2" borderId="2" xfId="0" applyFill="1" applyBorder="1" applyProtection="1">
      <protection locked="0"/>
    </xf>
    <xf numFmtId="0" fontId="0" fillId="2" borderId="15" xfId="0" applyFill="1" applyBorder="1" applyProtection="1">
      <protection locked="0"/>
    </xf>
    <xf numFmtId="165" fontId="7" fillId="0" borderId="0" xfId="0" applyNumberFormat="1" applyFont="1" applyAlignment="1">
      <alignment horizontal="center"/>
    </xf>
    <xf numFmtId="167" fontId="3" fillId="0" borderId="0" xfId="0" applyNumberFormat="1" applyFont="1" applyBorder="1" applyAlignment="1">
      <alignment horizontal="center"/>
    </xf>
    <xf numFmtId="0" fontId="3" fillId="0" borderId="0" xfId="0" applyFont="1" applyBorder="1"/>
    <xf numFmtId="0" fontId="0" fillId="0" borderId="0" xfId="0" applyBorder="1"/>
    <xf numFmtId="0" fontId="3" fillId="0" borderId="0" xfId="0" applyFont="1" applyBorder="1" applyAlignment="1">
      <alignment vertical="center"/>
    </xf>
    <xf numFmtId="0" fontId="3" fillId="0" borderId="0" xfId="0" applyFont="1" applyFill="1" applyAlignment="1">
      <alignment horizontal="left"/>
    </xf>
    <xf numFmtId="0" fontId="3" fillId="0" borderId="0" xfId="0" applyFont="1" applyFill="1"/>
    <xf numFmtId="165" fontId="3" fillId="0" borderId="0" xfId="1" applyNumberFormat="1" applyFont="1" applyFill="1"/>
    <xf numFmtId="0" fontId="8" fillId="0" borderId="0" xfId="0" applyFont="1" applyAlignment="1">
      <alignment horizontal="left"/>
    </xf>
    <xf numFmtId="165" fontId="0" fillId="2" borderId="4" xfId="1" applyNumberFormat="1" applyFont="1" applyFill="1" applyBorder="1" applyProtection="1">
      <protection locked="0"/>
    </xf>
    <xf numFmtId="0" fontId="0" fillId="0" borderId="0" xfId="0" applyAlignment="1">
      <alignment vertical="center"/>
    </xf>
    <xf numFmtId="165" fontId="3" fillId="0" borderId="16" xfId="1" applyNumberFormat="1" applyFont="1" applyBorder="1"/>
    <xf numFmtId="165" fontId="3" fillId="0" borderId="0" xfId="1" applyNumberFormat="1" applyFont="1" applyFill="1" applyBorder="1"/>
    <xf numFmtId="165" fontId="3" fillId="0" borderId="16" xfId="1" applyNumberFormat="1" applyFont="1" applyFill="1" applyBorder="1"/>
    <xf numFmtId="165" fontId="3" fillId="0" borderId="1" xfId="1" applyNumberFormat="1" applyFont="1" applyBorder="1"/>
    <xf numFmtId="0" fontId="12" fillId="0" borderId="0" xfId="0" applyFont="1"/>
    <xf numFmtId="0" fontId="3" fillId="0" borderId="9" xfId="0" applyFont="1" applyBorder="1"/>
    <xf numFmtId="165" fontId="3" fillId="0" borderId="17" xfId="0" applyNumberFormat="1" applyFont="1" applyBorder="1"/>
    <xf numFmtId="165" fontId="3" fillId="0" borderId="18" xfId="0" applyNumberFormat="1" applyFont="1" applyBorder="1"/>
    <xf numFmtId="165" fontId="3" fillId="0" borderId="9" xfId="0" applyNumberFormat="1" applyFont="1" applyBorder="1"/>
    <xf numFmtId="165" fontId="3" fillId="0" borderId="1" xfId="0" applyNumberFormat="1" applyFont="1" applyBorder="1"/>
    <xf numFmtId="0" fontId="3" fillId="0" borderId="1" xfId="0" applyFont="1" applyBorder="1"/>
    <xf numFmtId="165" fontId="3" fillId="0" borderId="15" xfId="1" applyNumberFormat="1" applyFont="1" applyBorder="1" applyAlignment="1">
      <alignment vertical="center"/>
    </xf>
    <xf numFmtId="0" fontId="3" fillId="0" borderId="19" xfId="0" applyFont="1" applyBorder="1"/>
    <xf numFmtId="0" fontId="3" fillId="0" borderId="16" xfId="0" applyFont="1" applyBorder="1"/>
    <xf numFmtId="0" fontId="12" fillId="0" borderId="18" xfId="0" applyFont="1" applyBorder="1" applyAlignment="1">
      <alignment vertical="center"/>
    </xf>
    <xf numFmtId="0" fontId="3" fillId="0" borderId="18" xfId="0" applyFont="1" applyBorder="1" applyAlignment="1">
      <alignment vertical="center"/>
    </xf>
    <xf numFmtId="0" fontId="3" fillId="0" borderId="20" xfId="0" applyFont="1" applyBorder="1"/>
    <xf numFmtId="167" fontId="3" fillId="0" borderId="21" xfId="0" applyNumberFormat="1" applyFont="1" applyBorder="1" applyAlignment="1">
      <alignment horizontal="center"/>
    </xf>
    <xf numFmtId="167" fontId="3" fillId="0" borderId="20" xfId="0" applyNumberFormat="1" applyFont="1" applyBorder="1" applyAlignment="1">
      <alignment horizontal="center"/>
    </xf>
    <xf numFmtId="0" fontId="3" fillId="0" borderId="21" xfId="0" applyFont="1" applyBorder="1" applyAlignment="1">
      <alignment horizontal="center"/>
    </xf>
    <xf numFmtId="0" fontId="5" fillId="0" borderId="0" xfId="0" applyFont="1" applyProtection="1"/>
    <xf numFmtId="0" fontId="0" fillId="0" borderId="0" xfId="0" applyProtection="1"/>
    <xf numFmtId="0" fontId="0" fillId="0" borderId="0" xfId="0" applyFill="1" applyAlignment="1" applyProtection="1">
      <alignment horizontal="right"/>
    </xf>
    <xf numFmtId="0" fontId="0" fillId="0" borderId="0" xfId="0" applyAlignment="1" applyProtection="1">
      <alignment horizontal="right"/>
    </xf>
    <xf numFmtId="49" fontId="0" fillId="0" borderId="0" xfId="0" applyNumberFormat="1" applyFill="1" applyBorder="1" applyProtection="1"/>
    <xf numFmtId="0" fontId="0" fillId="0" borderId="0" xfId="0" applyFill="1" applyBorder="1" applyProtection="1"/>
    <xf numFmtId="0" fontId="0" fillId="0" borderId="0" xfId="0" applyFill="1" applyBorder="1" applyAlignment="1" applyProtection="1">
      <alignment horizontal="center"/>
    </xf>
    <xf numFmtId="0" fontId="0" fillId="0" borderId="0" xfId="0" applyFill="1" applyProtection="1"/>
    <xf numFmtId="0" fontId="0" fillId="0" borderId="0" xfId="0" applyAlignment="1" applyProtection="1">
      <alignment horizontal="center"/>
    </xf>
    <xf numFmtId="0" fontId="11" fillId="0" borderId="0" xfId="0" applyFont="1" applyProtection="1"/>
    <xf numFmtId="165" fontId="0" fillId="0" borderId="11" xfId="1" applyNumberFormat="1" applyFont="1" applyBorder="1" applyProtection="1"/>
    <xf numFmtId="165" fontId="0" fillId="0" borderId="11" xfId="1" applyNumberFormat="1" applyFont="1" applyFill="1" applyBorder="1" applyProtection="1"/>
    <xf numFmtId="165" fontId="0" fillId="0" borderId="0" xfId="1" applyNumberFormat="1" applyFont="1" applyProtection="1"/>
    <xf numFmtId="165" fontId="0" fillId="0" borderId="12" xfId="1" applyNumberFormat="1" applyFont="1" applyBorder="1" applyProtection="1"/>
    <xf numFmtId="0" fontId="0" fillId="0" borderId="0" xfId="0" applyAlignment="1" applyProtection="1">
      <alignment horizontal="left"/>
    </xf>
    <xf numFmtId="165" fontId="0" fillId="0" borderId="0" xfId="1" applyNumberFormat="1" applyFont="1" applyFill="1" applyAlignment="1" applyProtection="1">
      <alignment horizontal="right"/>
    </xf>
    <xf numFmtId="165" fontId="0" fillId="0" borderId="0" xfId="1" applyNumberFormat="1" applyFont="1" applyAlignment="1" applyProtection="1">
      <alignment horizontal="right"/>
    </xf>
    <xf numFmtId="0" fontId="0" fillId="0" borderId="11" xfId="0" applyBorder="1" applyProtection="1"/>
    <xf numFmtId="168" fontId="0" fillId="0" borderId="2" xfId="1" applyNumberFormat="1" applyFont="1" applyBorder="1" applyProtection="1"/>
    <xf numFmtId="165" fontId="0" fillId="0" borderId="2" xfId="1" applyNumberFormat="1" applyFont="1" applyBorder="1" applyProtection="1"/>
    <xf numFmtId="165" fontId="0" fillId="0" borderId="4" xfId="1" applyNumberFormat="1" applyFont="1" applyBorder="1" applyProtection="1"/>
    <xf numFmtId="168" fontId="0" fillId="0" borderId="0" xfId="1" applyNumberFormat="1" applyFont="1" applyBorder="1" applyProtection="1"/>
    <xf numFmtId="165" fontId="0" fillId="0" borderId="0" xfId="1" applyNumberFormat="1" applyFont="1" applyBorder="1" applyAlignment="1" applyProtection="1">
      <alignment horizontal="center"/>
    </xf>
    <xf numFmtId="165" fontId="0" fillId="0" borderId="22" xfId="1" applyNumberFormat="1" applyFont="1" applyBorder="1" applyProtection="1"/>
    <xf numFmtId="165" fontId="0" fillId="0" borderId="12" xfId="1" applyNumberFormat="1" applyFont="1" applyFill="1" applyBorder="1" applyProtection="1"/>
    <xf numFmtId="2" fontId="0" fillId="0" borderId="0" xfId="0" applyNumberFormat="1" applyAlignment="1" applyProtection="1">
      <alignment horizontal="left"/>
    </xf>
    <xf numFmtId="165" fontId="0" fillId="0" borderId="0" xfId="1" applyNumberFormat="1" applyFont="1" applyFill="1" applyProtection="1"/>
    <xf numFmtId="167" fontId="0" fillId="0" borderId="0" xfId="0" applyNumberFormat="1" applyAlignment="1" applyProtection="1">
      <alignment horizontal="center"/>
    </xf>
    <xf numFmtId="165" fontId="0" fillId="0" borderId="23" xfId="1" applyNumberFormat="1" applyFont="1" applyFill="1" applyBorder="1" applyProtection="1"/>
    <xf numFmtId="165" fontId="0" fillId="0" borderId="0" xfId="1" applyNumberFormat="1" applyFont="1" applyFill="1" applyBorder="1" applyProtection="1"/>
    <xf numFmtId="0" fontId="0" fillId="0" borderId="0" xfId="0" quotePrefix="1" applyProtection="1"/>
    <xf numFmtId="165" fontId="0" fillId="0" borderId="24" xfId="1" applyNumberFormat="1" applyFont="1" applyFill="1" applyBorder="1" applyProtection="1"/>
    <xf numFmtId="165" fontId="0" fillId="0" borderId="11" xfId="1" applyNumberFormat="1" applyFont="1" applyBorder="1" applyAlignment="1" applyProtection="1">
      <alignment horizontal="right"/>
    </xf>
    <xf numFmtId="165" fontId="0" fillId="0" borderId="24" xfId="1" applyNumberFormat="1" applyFont="1" applyBorder="1" applyProtection="1"/>
    <xf numFmtId="165" fontId="0" fillId="0" borderId="1" xfId="1" applyNumberFormat="1" applyFont="1" applyFill="1" applyBorder="1" applyProtection="1"/>
    <xf numFmtId="0" fontId="9" fillId="0" borderId="0" xfId="0" applyFont="1" applyProtection="1"/>
    <xf numFmtId="0" fontId="0" fillId="3" borderId="13" xfId="0" applyFill="1" applyBorder="1" applyAlignment="1" applyProtection="1">
      <alignment horizontal="center"/>
      <protection locked="0"/>
    </xf>
    <xf numFmtId="0" fontId="0" fillId="3" borderId="13" xfId="0" applyFill="1" applyBorder="1" applyProtection="1">
      <protection locked="0"/>
    </xf>
    <xf numFmtId="0" fontId="0" fillId="3" borderId="0" xfId="0" applyFill="1" applyBorder="1" applyProtection="1">
      <protection locked="0"/>
    </xf>
    <xf numFmtId="165" fontId="0" fillId="3" borderId="25" xfId="1" applyNumberFormat="1" applyFont="1" applyFill="1" applyBorder="1" applyAlignment="1" applyProtection="1">
      <alignment horizontal="right"/>
      <protection locked="0"/>
    </xf>
    <xf numFmtId="0" fontId="0" fillId="3" borderId="25" xfId="0" applyFill="1" applyBorder="1" applyAlignment="1" applyProtection="1">
      <alignment horizontal="center"/>
      <protection locked="0"/>
    </xf>
    <xf numFmtId="0" fontId="0" fillId="0" borderId="6" xfId="0" applyBorder="1" applyAlignment="1" applyProtection="1">
      <alignment horizontal="center" vertical="top"/>
    </xf>
    <xf numFmtId="0" fontId="0" fillId="0" borderId="6" xfId="0" applyBorder="1" applyAlignment="1" applyProtection="1">
      <alignment vertical="top"/>
    </xf>
    <xf numFmtId="0" fontId="0" fillId="0" borderId="2" xfId="0" applyBorder="1" applyAlignment="1" applyProtection="1">
      <alignment vertical="top"/>
    </xf>
    <xf numFmtId="0" fontId="0" fillId="0" borderId="4" xfId="0" applyBorder="1" applyAlignment="1" applyProtection="1">
      <alignment horizontal="center" vertical="top" wrapText="1"/>
    </xf>
    <xf numFmtId="0" fontId="0" fillId="0" borderId="15" xfId="0" applyBorder="1" applyAlignment="1" applyProtection="1">
      <alignment horizontal="center" vertical="top" wrapText="1"/>
    </xf>
    <xf numFmtId="0" fontId="0" fillId="0" borderId="0" xfId="0" applyAlignment="1" applyProtection="1">
      <alignment vertical="top"/>
    </xf>
    <xf numFmtId="165" fontId="0" fillId="0" borderId="16" xfId="1" applyNumberFormat="1" applyFont="1" applyBorder="1" applyProtection="1"/>
    <xf numFmtId="0" fontId="0" fillId="0" borderId="6" xfId="0" applyBorder="1" applyAlignment="1" applyProtection="1">
      <alignment horizontal="center"/>
    </xf>
    <xf numFmtId="0" fontId="0" fillId="0" borderId="2" xfId="0" applyBorder="1" applyProtection="1"/>
    <xf numFmtId="165" fontId="0" fillId="0" borderId="4" xfId="1" applyNumberFormat="1" applyFont="1" applyBorder="1" applyAlignment="1" applyProtection="1">
      <alignment horizontal="right"/>
    </xf>
    <xf numFmtId="0" fontId="0" fillId="0" borderId="4" xfId="0" applyBorder="1" applyAlignment="1" applyProtection="1">
      <alignment horizontal="center"/>
    </xf>
    <xf numFmtId="165" fontId="0" fillId="0" borderId="15" xfId="1" applyNumberFormat="1" applyFont="1" applyBorder="1" applyProtection="1"/>
    <xf numFmtId="0" fontId="11" fillId="0" borderId="0" xfId="0" applyFont="1" applyAlignment="1" applyProtection="1">
      <alignment vertical="center"/>
    </xf>
    <xf numFmtId="165" fontId="0" fillId="0" borderId="4" xfId="0" applyNumberFormat="1" applyBorder="1" applyAlignment="1" applyProtection="1">
      <alignment vertical="center"/>
    </xf>
    <xf numFmtId="0" fontId="0" fillId="0" borderId="0" xfId="0" applyAlignment="1" applyProtection="1">
      <alignment vertical="center"/>
    </xf>
    <xf numFmtId="0" fontId="11" fillId="0" borderId="0" xfId="0" applyFont="1"/>
    <xf numFmtId="165" fontId="3" fillId="0" borderId="13" xfId="1" applyNumberFormat="1" applyFont="1" applyFill="1" applyBorder="1"/>
    <xf numFmtId="0" fontId="14" fillId="0" borderId="0" xfId="0" applyFont="1" applyAlignment="1">
      <alignment vertical="center"/>
    </xf>
    <xf numFmtId="165" fontId="14" fillId="0" borderId="0" xfId="1" applyNumberFormat="1" applyFont="1" applyAlignment="1">
      <alignment vertical="center"/>
    </xf>
    <xf numFmtId="165" fontId="14" fillId="0" borderId="0" xfId="1" applyNumberFormat="1" applyFont="1" applyBorder="1" applyAlignment="1">
      <alignment vertical="center"/>
    </xf>
    <xf numFmtId="169" fontId="14" fillId="0" borderId="0" xfId="1" applyNumberFormat="1" applyFont="1" applyAlignment="1">
      <alignment vertical="center"/>
    </xf>
    <xf numFmtId="170" fontId="14" fillId="0" borderId="0" xfId="1" applyNumberFormat="1" applyFont="1" applyAlignment="1">
      <alignment vertical="center"/>
    </xf>
    <xf numFmtId="43" fontId="14" fillId="0" borderId="0" xfId="1" applyNumberFormat="1" applyFont="1" applyAlignment="1">
      <alignment vertical="center"/>
    </xf>
    <xf numFmtId="164" fontId="14" fillId="0" borderId="0" xfId="1" applyNumberFormat="1" applyFont="1" applyAlignment="1">
      <alignment vertical="center"/>
    </xf>
    <xf numFmtId="165" fontId="0" fillId="0" borderId="0" xfId="1" applyNumberFormat="1" applyFont="1" applyFill="1" applyBorder="1" applyAlignment="1" applyProtection="1">
      <alignment horizontal="left"/>
    </xf>
    <xf numFmtId="165" fontId="0" fillId="0" borderId="11" xfId="1" applyNumberFormat="1" applyFont="1" applyFill="1" applyBorder="1" applyAlignment="1" applyProtection="1">
      <alignment horizontal="left"/>
    </xf>
    <xf numFmtId="171" fontId="0" fillId="3" borderId="4" xfId="1" applyNumberFormat="1" applyFont="1" applyFill="1" applyBorder="1" applyAlignment="1" applyProtection="1">
      <alignment horizontal="right"/>
    </xf>
    <xf numFmtId="165" fontId="0" fillId="0" borderId="0" xfId="1" applyNumberFormat="1" applyFont="1" applyBorder="1" applyProtection="1"/>
    <xf numFmtId="1" fontId="0" fillId="0" borderId="13" xfId="0" applyNumberFormat="1" applyFill="1" applyBorder="1" applyAlignment="1" applyProtection="1">
      <alignment horizontal="center"/>
    </xf>
    <xf numFmtId="0" fontId="0" fillId="2" borderId="25" xfId="0" applyFill="1" applyBorder="1" applyAlignment="1" applyProtection="1">
      <alignment horizontal="center"/>
      <protection locked="0"/>
    </xf>
    <xf numFmtId="0" fontId="0" fillId="2" borderId="26" xfId="0" applyFill="1" applyBorder="1" applyAlignment="1" applyProtection="1">
      <alignment horizontal="center"/>
      <protection locked="0"/>
    </xf>
    <xf numFmtId="165" fontId="0" fillId="0" borderId="11" xfId="1" applyNumberFormat="1" applyFont="1" applyFill="1" applyBorder="1" applyProtection="1">
      <protection locked="0"/>
    </xf>
    <xf numFmtId="0" fontId="0" fillId="0" borderId="0" xfId="0" applyFill="1"/>
    <xf numFmtId="0" fontId="11" fillId="0" borderId="0" xfId="0" applyFont="1" applyFill="1"/>
    <xf numFmtId="165" fontId="0" fillId="0" borderId="12" xfId="1" applyNumberFormat="1" applyFont="1" applyFill="1" applyBorder="1" applyProtection="1">
      <protection locked="0"/>
    </xf>
    <xf numFmtId="165" fontId="0" fillId="3" borderId="11" xfId="1" applyNumberFormat="1" applyFont="1" applyFill="1" applyBorder="1" applyProtection="1"/>
    <xf numFmtId="165" fontId="0" fillId="2" borderId="11" xfId="1" applyNumberFormat="1" applyFont="1" applyFill="1" applyBorder="1" applyProtection="1"/>
    <xf numFmtId="167" fontId="0" fillId="0" borderId="0" xfId="0" applyNumberFormat="1" applyBorder="1" applyAlignment="1" applyProtection="1">
      <alignment horizontal="left"/>
    </xf>
    <xf numFmtId="0" fontId="0" fillId="0" borderId="0" xfId="0" quotePrefix="1" applyAlignment="1" applyProtection="1">
      <alignment horizontal="right"/>
    </xf>
    <xf numFmtId="0" fontId="15" fillId="0" borderId="0" xfId="0" applyFont="1" applyAlignment="1" applyProtection="1">
      <alignment horizontal="left"/>
    </xf>
    <xf numFmtId="165" fontId="15" fillId="0" borderId="11" xfId="1" applyNumberFormat="1" applyFont="1" applyBorder="1" applyProtection="1"/>
    <xf numFmtId="165" fontId="16" fillId="0" borderId="11" xfId="1" applyNumberFormat="1" applyFont="1" applyFill="1" applyBorder="1" applyProtection="1">
      <protection locked="0"/>
    </xf>
    <xf numFmtId="2" fontId="3" fillId="0" borderId="0" xfId="0" applyNumberFormat="1" applyFont="1" applyAlignment="1">
      <alignment horizontal="left"/>
    </xf>
    <xf numFmtId="165" fontId="3" fillId="0" borderId="27" xfId="1" applyNumberFormat="1" applyFont="1" applyBorder="1"/>
    <xf numFmtId="1" fontId="3" fillId="0" borderId="0" xfId="0" quotePrefix="1" applyNumberFormat="1" applyFont="1" applyAlignment="1">
      <alignment horizontal="left"/>
    </xf>
    <xf numFmtId="167" fontId="0" fillId="0" borderId="0" xfId="0" applyNumberFormat="1" applyBorder="1" applyAlignment="1" applyProtection="1">
      <alignment horizontal="center"/>
    </xf>
    <xf numFmtId="167" fontId="0" fillId="0" borderId="0" xfId="0" applyNumberFormat="1" applyFill="1" applyBorder="1" applyAlignment="1" applyProtection="1">
      <alignment horizontal="center"/>
    </xf>
    <xf numFmtId="167" fontId="0" fillId="0" borderId="16" xfId="0" applyNumberFormat="1" applyBorder="1" applyAlignment="1" applyProtection="1">
      <alignment horizontal="center"/>
    </xf>
    <xf numFmtId="167" fontId="0" fillId="0" borderId="13" xfId="0" applyNumberFormat="1" applyBorder="1" applyAlignment="1" applyProtection="1">
      <alignment horizontal="center"/>
    </xf>
    <xf numFmtId="167" fontId="0" fillId="3" borderId="13" xfId="0" applyNumberFormat="1" applyFill="1" applyBorder="1" applyAlignment="1" applyProtection="1">
      <alignment horizontal="center"/>
      <protection locked="0"/>
    </xf>
    <xf numFmtId="167" fontId="0" fillId="0" borderId="13" xfId="0" applyNumberFormat="1" applyFill="1" applyBorder="1" applyAlignment="1" applyProtection="1">
      <alignment horizontal="center"/>
      <protection locked="0"/>
    </xf>
    <xf numFmtId="167" fontId="0" fillId="0" borderId="16" xfId="0" applyNumberFormat="1" applyFill="1" applyBorder="1" applyAlignment="1" applyProtection="1">
      <alignment horizontal="left"/>
      <protection locked="0"/>
    </xf>
    <xf numFmtId="167" fontId="0" fillId="0" borderId="16" xfId="0" applyNumberFormat="1" applyBorder="1" applyAlignment="1" applyProtection="1">
      <alignment horizontal="left"/>
    </xf>
    <xf numFmtId="167" fontId="0" fillId="0" borderId="13" xfId="0" applyNumberFormat="1" applyFill="1" applyBorder="1" applyAlignment="1" applyProtection="1">
      <alignment horizontal="center"/>
    </xf>
    <xf numFmtId="167" fontId="0" fillId="0" borderId="16" xfId="0" applyNumberFormat="1" applyFill="1" applyBorder="1" applyAlignment="1" applyProtection="1">
      <alignment horizontal="left"/>
    </xf>
    <xf numFmtId="0" fontId="0" fillId="2" borderId="6" xfId="0" applyFill="1" applyBorder="1" applyAlignment="1" applyProtection="1">
      <alignment horizontal="center"/>
      <protection locked="0"/>
    </xf>
    <xf numFmtId="0" fontId="0" fillId="2" borderId="15" xfId="0" applyFill="1" applyBorder="1" applyAlignment="1" applyProtection="1">
      <alignment horizontal="center"/>
      <protection locked="0"/>
    </xf>
    <xf numFmtId="165" fontId="16" fillId="0" borderId="11" xfId="1" applyNumberFormat="1" applyFont="1" applyFill="1" applyBorder="1" applyProtection="1"/>
    <xf numFmtId="165" fontId="0" fillId="3" borderId="12" xfId="1" applyNumberFormat="1" applyFont="1" applyFill="1" applyBorder="1" applyProtection="1"/>
    <xf numFmtId="167" fontId="0" fillId="3" borderId="13" xfId="0" applyNumberFormat="1" applyFill="1" applyBorder="1" applyAlignment="1" applyProtection="1">
      <alignment horizontal="center"/>
    </xf>
    <xf numFmtId="0" fontId="0" fillId="4" borderId="0" xfId="0" applyFill="1" applyProtection="1"/>
    <xf numFmtId="0" fontId="0" fillId="5" borderId="0" xfId="0" applyFill="1" applyProtection="1"/>
    <xf numFmtId="0" fontId="9" fillId="5" borderId="0" xfId="0" applyFont="1" applyFill="1" applyProtection="1"/>
    <xf numFmtId="165" fontId="0" fillId="5" borderId="0" xfId="1" applyNumberFormat="1" applyFont="1" applyFill="1" applyProtection="1"/>
    <xf numFmtId="167" fontId="0" fillId="5" borderId="13" xfId="0" applyNumberFormat="1" applyFill="1" applyBorder="1" applyAlignment="1" applyProtection="1">
      <alignment horizontal="center"/>
    </xf>
    <xf numFmtId="167" fontId="0" fillId="5" borderId="16" xfId="0" applyNumberFormat="1" applyFill="1" applyBorder="1" applyAlignment="1" applyProtection="1">
      <alignment horizontal="center"/>
    </xf>
    <xf numFmtId="0" fontId="10" fillId="4" borderId="0" xfId="0" applyFont="1" applyFill="1" applyAlignment="1" applyProtection="1">
      <alignment vertical="center"/>
    </xf>
    <xf numFmtId="0" fontId="13" fillId="4" borderId="0" xfId="0" applyFont="1" applyFill="1" applyAlignment="1" applyProtection="1">
      <alignment vertical="center"/>
    </xf>
    <xf numFmtId="0" fontId="10" fillId="4" borderId="0" xfId="0" applyFont="1" applyFill="1" applyAlignment="1" applyProtection="1">
      <alignment horizontal="center" vertical="center"/>
    </xf>
    <xf numFmtId="0" fontId="10" fillId="4" borderId="0" xfId="0" applyFont="1" applyFill="1" applyAlignment="1" applyProtection="1">
      <alignment horizontal="right" vertical="center"/>
    </xf>
    <xf numFmtId="0" fontId="5" fillId="5" borderId="6" xfId="0" applyFont="1" applyFill="1" applyBorder="1" applyProtection="1"/>
    <xf numFmtId="0" fontId="5" fillId="5" borderId="2" xfId="0" applyFont="1" applyFill="1" applyBorder="1" applyProtection="1"/>
    <xf numFmtId="0" fontId="12" fillId="5" borderId="4" xfId="0" applyFont="1" applyFill="1" applyBorder="1" applyAlignment="1" applyProtection="1">
      <alignment horizontal="center" vertical="center" wrapText="1"/>
    </xf>
    <xf numFmtId="0" fontId="12" fillId="5" borderId="4" xfId="0" quotePrefix="1" applyFont="1" applyFill="1" applyBorder="1" applyAlignment="1" applyProtection="1">
      <alignment horizontal="center" wrapText="1"/>
    </xf>
    <xf numFmtId="0" fontId="12" fillId="5" borderId="6" xfId="0" applyFont="1" applyFill="1" applyBorder="1" applyAlignment="1" applyProtection="1">
      <alignment horizontal="center" vertical="center"/>
    </xf>
    <xf numFmtId="0" fontId="11" fillId="5" borderId="0" xfId="0" applyFont="1" applyFill="1" applyProtection="1"/>
    <xf numFmtId="165" fontId="11" fillId="5" borderId="11" xfId="1" applyNumberFormat="1" applyFont="1" applyFill="1" applyBorder="1" applyProtection="1"/>
    <xf numFmtId="165" fontId="0" fillId="5" borderId="11" xfId="1" applyNumberFormat="1" applyFont="1" applyFill="1" applyBorder="1" applyProtection="1"/>
    <xf numFmtId="165" fontId="11" fillId="5" borderId="0" xfId="1" applyNumberFormat="1" applyFont="1" applyFill="1" applyProtection="1"/>
    <xf numFmtId="165" fontId="11" fillId="5" borderId="12" xfId="1" applyNumberFormat="1" applyFont="1" applyFill="1" applyBorder="1" applyProtection="1"/>
    <xf numFmtId="167" fontId="11" fillId="5" borderId="13" xfId="0" applyNumberFormat="1" applyFont="1" applyFill="1" applyBorder="1" applyAlignment="1" applyProtection="1">
      <alignment horizontal="center"/>
    </xf>
    <xf numFmtId="167" fontId="11" fillId="5" borderId="16" xfId="0" applyNumberFormat="1" applyFont="1" applyFill="1" applyBorder="1" applyAlignment="1" applyProtection="1">
      <alignment horizontal="left"/>
    </xf>
    <xf numFmtId="167" fontId="11" fillId="5" borderId="0" xfId="0" applyNumberFormat="1" applyFont="1" applyFill="1" applyBorder="1" applyAlignment="1" applyProtection="1">
      <alignment horizontal="center"/>
    </xf>
    <xf numFmtId="167" fontId="0" fillId="5" borderId="0" xfId="0" applyNumberFormat="1" applyFill="1" applyBorder="1" applyAlignment="1" applyProtection="1">
      <alignment horizontal="center"/>
    </xf>
    <xf numFmtId="165" fontId="0" fillId="5" borderId="23" xfId="1" applyNumberFormat="1" applyFont="1" applyFill="1" applyBorder="1" applyProtection="1"/>
    <xf numFmtId="165" fontId="0" fillId="5" borderId="0" xfId="1" applyNumberFormat="1" applyFont="1" applyFill="1" applyBorder="1" applyProtection="1"/>
    <xf numFmtId="0" fontId="0" fillId="0" borderId="0" xfId="0" applyBorder="1" applyProtection="1"/>
    <xf numFmtId="0" fontId="17" fillId="0" borderId="0" xfId="0" applyFont="1" applyAlignment="1" applyProtection="1">
      <alignment horizontal="left"/>
    </xf>
    <xf numFmtId="0" fontId="17" fillId="0" borderId="0" xfId="0" applyFont="1" applyProtection="1"/>
    <xf numFmtId="165" fontId="17" fillId="0" borderId="11" xfId="1" quotePrefix="1" applyNumberFormat="1" applyFont="1" applyFill="1" applyBorder="1" applyProtection="1"/>
    <xf numFmtId="165" fontId="17" fillId="0" borderId="11" xfId="1" applyNumberFormat="1" applyFont="1" applyFill="1" applyBorder="1" applyProtection="1"/>
    <xf numFmtId="165" fontId="15" fillId="0" borderId="23" xfId="1" applyNumberFormat="1" applyFont="1" applyFill="1" applyBorder="1" applyProtection="1"/>
    <xf numFmtId="165" fontId="18" fillId="0" borderId="11" xfId="1" applyNumberFormat="1" applyFont="1" applyBorder="1" applyProtection="1"/>
    <xf numFmtId="165" fontId="15" fillId="0" borderId="4" xfId="1" applyNumberFormat="1" applyFont="1" applyFill="1" applyBorder="1" applyProtection="1"/>
    <xf numFmtId="165" fontId="0" fillId="5" borderId="12" xfId="1" applyNumberFormat="1" applyFont="1" applyFill="1" applyBorder="1" applyProtection="1"/>
    <xf numFmtId="166" fontId="9" fillId="4" borderId="0" xfId="0" applyNumberFormat="1" applyFont="1" applyFill="1"/>
    <xf numFmtId="166" fontId="2" fillId="4" borderId="0" xfId="0" applyNumberFormat="1" applyFont="1" applyFill="1"/>
    <xf numFmtId="0" fontId="0" fillId="4" borderId="0" xfId="0" applyFill="1" applyBorder="1"/>
    <xf numFmtId="0" fontId="0" fillId="4" borderId="0" xfId="0" applyFill="1"/>
    <xf numFmtId="0" fontId="2" fillId="4" borderId="0" xfId="0" applyFont="1" applyFill="1"/>
    <xf numFmtId="0" fontId="2" fillId="4" borderId="0" xfId="0" applyFont="1" applyFill="1" applyAlignment="1">
      <alignment horizontal="right"/>
    </xf>
    <xf numFmtId="0" fontId="10" fillId="4" borderId="0" xfId="0" applyFont="1" applyFill="1" applyAlignment="1">
      <alignment horizontal="center"/>
    </xf>
    <xf numFmtId="0" fontId="8" fillId="5" borderId="7" xfId="0" applyFont="1" applyFill="1" applyBorder="1"/>
    <xf numFmtId="0" fontId="3" fillId="5" borderId="2" xfId="0" applyFont="1" applyFill="1" applyBorder="1"/>
    <xf numFmtId="0" fontId="8" fillId="5" borderId="2" xfId="0" applyFont="1" applyFill="1" applyBorder="1"/>
    <xf numFmtId="0" fontId="3" fillId="5" borderId="8" xfId="0" applyFont="1" applyFill="1" applyBorder="1" applyAlignment="1">
      <alignment horizontal="center"/>
    </xf>
    <xf numFmtId="0" fontId="3" fillId="5" borderId="0" xfId="0" applyFont="1" applyFill="1" applyAlignment="1">
      <alignment horizontal="center"/>
    </xf>
    <xf numFmtId="0" fontId="3" fillId="5" borderId="0" xfId="0" applyFont="1" applyFill="1" applyBorder="1" applyAlignment="1">
      <alignment horizontal="center"/>
    </xf>
    <xf numFmtId="8" fontId="3" fillId="5" borderId="8" xfId="0" applyNumberFormat="1" applyFont="1" applyFill="1" applyBorder="1" applyAlignment="1">
      <alignment horizontal="center"/>
    </xf>
    <xf numFmtId="0" fontId="12" fillId="5" borderId="0" xfId="0" applyFont="1" applyFill="1" applyAlignment="1">
      <alignment vertical="center"/>
    </xf>
    <xf numFmtId="0" fontId="3" fillId="5" borderId="0" xfId="0" applyFont="1" applyFill="1" applyAlignment="1">
      <alignment vertical="center"/>
    </xf>
    <xf numFmtId="165" fontId="3" fillId="5" borderId="28" xfId="1" applyNumberFormat="1" applyFont="1" applyFill="1" applyBorder="1" applyAlignment="1">
      <alignment vertical="center"/>
    </xf>
    <xf numFmtId="165" fontId="3" fillId="5" borderId="0" xfId="1" applyNumberFormat="1" applyFont="1" applyFill="1" applyAlignment="1">
      <alignment vertical="center"/>
    </xf>
    <xf numFmtId="165" fontId="3" fillId="5" borderId="0" xfId="1" applyNumberFormat="1" applyFont="1" applyFill="1" applyBorder="1" applyAlignment="1">
      <alignment vertical="center"/>
    </xf>
    <xf numFmtId="165" fontId="3" fillId="5" borderId="29" xfId="1" applyNumberFormat="1" applyFont="1" applyFill="1" applyBorder="1" applyAlignment="1">
      <alignment vertical="center"/>
    </xf>
    <xf numFmtId="165" fontId="3" fillId="5" borderId="30" xfId="1" applyNumberFormat="1" applyFont="1" applyFill="1" applyBorder="1" applyAlignment="1">
      <alignment vertical="center"/>
    </xf>
    <xf numFmtId="165" fontId="3" fillId="5" borderId="31" xfId="1" applyNumberFormat="1" applyFont="1" applyFill="1" applyBorder="1" applyAlignment="1">
      <alignment vertical="center"/>
    </xf>
    <xf numFmtId="168" fontId="4" fillId="5" borderId="32" xfId="1" applyNumberFormat="1" applyFont="1" applyFill="1" applyBorder="1" applyAlignment="1">
      <alignment vertical="center"/>
    </xf>
    <xf numFmtId="168" fontId="3" fillId="5" borderId="0" xfId="1" applyNumberFormat="1" applyFont="1" applyFill="1" applyAlignment="1">
      <alignment vertical="center"/>
    </xf>
    <xf numFmtId="168" fontId="3" fillId="5" borderId="33" xfId="1" applyNumberFormat="1" applyFont="1" applyFill="1" applyBorder="1" applyAlignment="1">
      <alignment vertical="center"/>
    </xf>
    <xf numFmtId="165" fontId="3" fillId="0" borderId="6" xfId="1" applyNumberFormat="1" applyFont="1" applyFill="1" applyBorder="1" applyAlignment="1">
      <alignment vertical="center"/>
    </xf>
    <xf numFmtId="168" fontId="3" fillId="5" borderId="34" xfId="1" applyNumberFormat="1" applyFont="1" applyFill="1" applyBorder="1" applyAlignment="1">
      <alignment vertical="center"/>
    </xf>
    <xf numFmtId="168" fontId="3" fillId="5" borderId="35" xfId="1" applyNumberFormat="1" applyFont="1" applyFill="1" applyBorder="1" applyAlignment="1">
      <alignment vertical="center"/>
    </xf>
    <xf numFmtId="165" fontId="3" fillId="5" borderId="0" xfId="1" applyNumberFormat="1" applyFont="1" applyFill="1" applyAlignment="1">
      <alignment horizontal="right" vertical="center"/>
    </xf>
    <xf numFmtId="165" fontId="3" fillId="0" borderId="36" xfId="1" applyNumberFormat="1" applyFont="1" applyFill="1" applyBorder="1"/>
    <xf numFmtId="165" fontId="3" fillId="0" borderId="26" xfId="1" applyNumberFormat="1" applyFont="1" applyFill="1" applyBorder="1"/>
    <xf numFmtId="165" fontId="3" fillId="0" borderId="5" xfId="1" applyNumberFormat="1" applyFont="1" applyFill="1" applyBorder="1"/>
    <xf numFmtId="165" fontId="3" fillId="0" borderId="1" xfId="1" applyNumberFormat="1" applyFont="1" applyFill="1" applyBorder="1"/>
    <xf numFmtId="165" fontId="3" fillId="0" borderId="19" xfId="1" applyNumberFormat="1" applyFont="1" applyFill="1" applyBorder="1"/>
    <xf numFmtId="165" fontId="3" fillId="0" borderId="14" xfId="1" applyNumberFormat="1" applyFont="1" applyFill="1" applyBorder="1"/>
    <xf numFmtId="165" fontId="3" fillId="0" borderId="3" xfId="1" applyNumberFormat="1" applyFont="1" applyFill="1" applyBorder="1"/>
    <xf numFmtId="165" fontId="3" fillId="0" borderId="37" xfId="1" applyNumberFormat="1" applyFont="1" applyFill="1" applyBorder="1"/>
    <xf numFmtId="0" fontId="19" fillId="4" borderId="0" xfId="0" applyFont="1" applyFill="1"/>
    <xf numFmtId="0" fontId="20" fillId="0" borderId="0" xfId="0" applyFont="1" applyProtection="1"/>
    <xf numFmtId="0" fontId="20" fillId="0" borderId="0" xfId="0" quotePrefix="1" applyFont="1" applyProtection="1"/>
    <xf numFmtId="167" fontId="0" fillId="0" borderId="0" xfId="0" applyNumberFormat="1" applyFill="1" applyBorder="1" applyAlignment="1" applyProtection="1">
      <alignment horizontal="center"/>
      <protection locked="0"/>
    </xf>
    <xf numFmtId="0" fontId="10" fillId="4" borderId="0" xfId="0" applyFont="1" applyFill="1" applyBorder="1" applyAlignment="1">
      <alignment horizontal="center"/>
    </xf>
    <xf numFmtId="0" fontId="4" fillId="0" borderId="0" xfId="0" applyFont="1" applyFill="1" applyAlignment="1">
      <alignment wrapText="1"/>
    </xf>
    <xf numFmtId="0" fontId="5" fillId="4" borderId="0" xfId="0" applyFont="1" applyFill="1" applyAlignment="1">
      <alignment horizontal="center" vertical="center"/>
    </xf>
    <xf numFmtId="0" fontId="5" fillId="5" borderId="0" xfId="0" applyFont="1" applyFill="1"/>
    <xf numFmtId="0" fontId="4" fillId="0" borderId="0" xfId="0" applyFont="1" applyFill="1"/>
    <xf numFmtId="0" fontId="12" fillId="0" borderId="0" xfId="0" applyFont="1" applyFill="1"/>
    <xf numFmtId="0" fontId="4" fillId="0" borderId="0" xfId="0" applyFont="1" applyAlignment="1">
      <alignment horizontal="justify"/>
    </xf>
    <xf numFmtId="43" fontId="14" fillId="0" borderId="0" xfId="1" applyFont="1" applyAlignment="1">
      <alignment vertical="center"/>
    </xf>
    <xf numFmtId="0" fontId="14" fillId="0" borderId="0" xfId="0" applyFont="1" applyFill="1" applyAlignment="1">
      <alignment vertical="center"/>
    </xf>
    <xf numFmtId="165" fontId="3" fillId="0" borderId="0" xfId="1" applyNumberFormat="1" applyFont="1" applyFill="1" applyAlignment="1">
      <alignment vertical="center"/>
    </xf>
    <xf numFmtId="43" fontId="14" fillId="0" borderId="5" xfId="1" applyFont="1" applyFill="1" applyBorder="1" applyAlignment="1">
      <alignment vertical="center"/>
    </xf>
    <xf numFmtId="43" fontId="14" fillId="0" borderId="36" xfId="1" applyFont="1" applyFill="1" applyBorder="1" applyAlignment="1">
      <alignment vertical="center"/>
    </xf>
    <xf numFmtId="43" fontId="14" fillId="0" borderId="14" xfId="1" applyFont="1" applyFill="1" applyBorder="1" applyAlignment="1">
      <alignment vertical="center"/>
    </xf>
    <xf numFmtId="43" fontId="14" fillId="0" borderId="26" xfId="1" applyFont="1" applyFill="1" applyBorder="1" applyAlignment="1">
      <alignment vertical="center"/>
    </xf>
    <xf numFmtId="165" fontId="7" fillId="0" borderId="0" xfId="0" applyNumberFormat="1" applyFont="1"/>
    <xf numFmtId="0" fontId="7" fillId="0" borderId="0" xfId="0" applyFont="1"/>
    <xf numFmtId="165" fontId="0" fillId="0" borderId="38" xfId="1" applyNumberFormat="1" applyFont="1" applyBorder="1" applyProtection="1"/>
    <xf numFmtId="165" fontId="0" fillId="0" borderId="39" xfId="1" applyNumberFormat="1" applyFont="1" applyFill="1" applyBorder="1" applyProtection="1"/>
    <xf numFmtId="0" fontId="0" fillId="0" borderId="3" xfId="0" applyBorder="1" applyProtection="1"/>
    <xf numFmtId="165" fontId="0" fillId="0" borderId="3" xfId="1" applyNumberFormat="1" applyFont="1" applyBorder="1" applyProtection="1"/>
    <xf numFmtId="165" fontId="0" fillId="0" borderId="3" xfId="1" applyNumberFormat="1" applyFont="1" applyFill="1" applyBorder="1" applyProtection="1"/>
    <xf numFmtId="167" fontId="0" fillId="0" borderId="3" xfId="0" applyNumberFormat="1" applyBorder="1" applyAlignment="1" applyProtection="1">
      <alignment horizontal="center"/>
    </xf>
    <xf numFmtId="167" fontId="0" fillId="0" borderId="37" xfId="0" applyNumberFormat="1" applyBorder="1" applyAlignment="1" applyProtection="1">
      <alignment horizontal="center"/>
    </xf>
    <xf numFmtId="165" fontId="0" fillId="0" borderId="40" xfId="1" applyNumberFormat="1" applyFont="1" applyBorder="1" applyProtection="1"/>
    <xf numFmtId="165" fontId="0" fillId="0" borderId="41" xfId="1" applyNumberFormat="1" applyFont="1" applyBorder="1" applyProtection="1"/>
    <xf numFmtId="165" fontId="15" fillId="0" borderId="11" xfId="1" applyNumberFormat="1" applyFont="1" applyFill="1" applyBorder="1" applyProtection="1"/>
    <xf numFmtId="165" fontId="15" fillId="0" borderId="40" xfId="1" applyNumberFormat="1" applyFont="1" applyFill="1" applyBorder="1" applyProtection="1"/>
    <xf numFmtId="165" fontId="17" fillId="0" borderId="11" xfId="1" applyNumberFormat="1" applyFont="1" applyBorder="1" applyAlignment="1" applyProtection="1">
      <alignment horizontal="center"/>
    </xf>
    <xf numFmtId="0" fontId="12" fillId="5" borderId="6" xfId="0" applyFont="1" applyFill="1" applyBorder="1" applyAlignment="1" applyProtection="1">
      <alignment horizontal="center" vertical="center"/>
    </xf>
    <xf numFmtId="0" fontId="12" fillId="5" borderId="15" xfId="0" applyFont="1" applyFill="1" applyBorder="1" applyAlignment="1">
      <alignment horizontal="center" vertical="center"/>
    </xf>
    <xf numFmtId="166" fontId="11" fillId="4" borderId="0" xfId="0" applyNumberFormat="1" applyFont="1" applyFill="1" applyAlignment="1" applyProtection="1">
      <alignment horizontal="center"/>
    </xf>
    <xf numFmtId="0" fontId="13" fillId="4" borderId="0" xfId="0" applyFont="1" applyFill="1" applyAlignment="1" applyProtection="1">
      <alignment horizontal="center"/>
    </xf>
    <xf numFmtId="0" fontId="0" fillId="0" borderId="0" xfId="0" applyAlignment="1" applyProtection="1">
      <alignment horizontal="center"/>
    </xf>
  </cellXfs>
  <cellStyles count="2">
    <cellStyle name="Komma" xfId="1" builtinId="3"/>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8</xdr:col>
      <xdr:colOff>85725</xdr:colOff>
      <xdr:row>260</xdr:row>
      <xdr:rowOff>209550</xdr:rowOff>
    </xdr:from>
    <xdr:to>
      <xdr:col>12</xdr:col>
      <xdr:colOff>0</xdr:colOff>
      <xdr:row>276</xdr:row>
      <xdr:rowOff>9525</xdr:rowOff>
    </xdr:to>
    <xdr:sp macro="" textlink="">
      <xdr:nvSpPr>
        <xdr:cNvPr id="1025" name="Text Box 1"/>
        <xdr:cNvSpPr txBox="1">
          <a:spLocks noChangeArrowheads="1"/>
        </xdr:cNvSpPr>
      </xdr:nvSpPr>
      <xdr:spPr bwMode="auto">
        <a:xfrm>
          <a:off x="5286375" y="44567475"/>
          <a:ext cx="1943100" cy="24574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de-CH" sz="800" b="0" i="0" u="sng" strike="noStrike" baseline="0">
              <a:solidFill>
                <a:srgbClr val="000000"/>
              </a:solidFill>
              <a:latin typeface="Arial"/>
              <a:cs typeface="Arial"/>
            </a:rPr>
            <a:t>Umrechnungsfaktoren:</a:t>
          </a:r>
          <a:endParaRPr lang="de-CH" sz="800" b="0" i="0" u="none" strike="noStrike" baseline="0">
            <a:solidFill>
              <a:srgbClr val="000000"/>
            </a:solidFill>
            <a:latin typeface="Arial"/>
            <a:cs typeface="Arial"/>
          </a:endParaRPr>
        </a:p>
        <a:p>
          <a:pPr algn="l" rtl="0">
            <a:defRPr sz="1000"/>
          </a:pPr>
          <a:r>
            <a:rPr lang="de-CH" sz="800" b="0" i="0" u="none" strike="noStrike" baseline="0">
              <a:solidFill>
                <a:srgbClr val="000000"/>
              </a:solidFill>
              <a:latin typeface="Arial"/>
              <a:cs typeface="Arial"/>
            </a:rPr>
            <a:t>1 m3 Inertstoffe =  1,4 t</a:t>
          </a:r>
        </a:p>
        <a:p>
          <a:pPr algn="l" rtl="0">
            <a:defRPr sz="1000"/>
          </a:pPr>
          <a:r>
            <a:rPr lang="de-CH" sz="800" b="0" i="0" u="none" strike="noStrike" baseline="0">
              <a:solidFill>
                <a:srgbClr val="000000"/>
              </a:solidFill>
              <a:latin typeface="Arial"/>
              <a:cs typeface="Arial"/>
            </a:rPr>
            <a:t>         (Steine, Ziegel, Keramikmaterial, Lehmbrocken)</a:t>
          </a:r>
        </a:p>
        <a:p>
          <a:pPr algn="l" rtl="0">
            <a:defRPr sz="1000"/>
          </a:pPr>
          <a:r>
            <a:rPr lang="de-CH" sz="800" b="0" i="0" u="none" strike="noStrike" baseline="0">
              <a:solidFill>
                <a:srgbClr val="000000"/>
              </a:solidFill>
              <a:latin typeface="Arial"/>
              <a:cs typeface="Arial"/>
            </a:rPr>
            <a:t>1 m3 Baum-/Strauchschnitt gehäckselt  =  0,35 t</a:t>
          </a:r>
        </a:p>
        <a:p>
          <a:pPr algn="l" rtl="0">
            <a:defRPr sz="1000"/>
          </a:pPr>
          <a:r>
            <a:rPr lang="de-CH" sz="800" b="0" i="0" u="none" strike="noStrike" baseline="0">
              <a:solidFill>
                <a:srgbClr val="000000"/>
              </a:solidFill>
              <a:latin typeface="Arial"/>
              <a:cs typeface="Arial"/>
            </a:rPr>
            <a:t>1 m3 Baum-/Strauchschnitt lose =  0,15 t</a:t>
          </a:r>
        </a:p>
        <a:p>
          <a:pPr algn="l" rtl="0">
            <a:defRPr sz="1000"/>
          </a:pPr>
          <a:r>
            <a:rPr lang="de-CH" sz="800" b="0" i="0" u="none" strike="noStrike" baseline="0">
              <a:solidFill>
                <a:srgbClr val="000000"/>
              </a:solidFill>
              <a:latin typeface="Arial"/>
              <a:cs typeface="Arial"/>
            </a:rPr>
            <a:t>1 m3 Laub = 0.20 t</a:t>
          </a:r>
        </a:p>
        <a:p>
          <a:pPr algn="l" rtl="0">
            <a:defRPr sz="1000"/>
          </a:pPr>
          <a:r>
            <a:rPr lang="de-CH" sz="800" b="0" i="0" u="none" strike="noStrike" baseline="0">
              <a:solidFill>
                <a:srgbClr val="000000"/>
              </a:solidFill>
              <a:latin typeface="Arial"/>
              <a:cs typeface="Arial"/>
            </a:rPr>
            <a:t>1 m3 Grasschnitt  =  0,40 t</a:t>
          </a:r>
        </a:p>
        <a:p>
          <a:pPr algn="l" rtl="0">
            <a:defRPr sz="1000"/>
          </a:pPr>
          <a:r>
            <a:rPr lang="de-CH" sz="800" b="0" i="0" u="none" strike="noStrike" baseline="0">
              <a:solidFill>
                <a:srgbClr val="000000"/>
              </a:solidFill>
              <a:latin typeface="Arial"/>
              <a:cs typeface="Arial"/>
            </a:rPr>
            <a:t>1 m3 Küchenabfälle  =  0.65 t</a:t>
          </a:r>
        </a:p>
        <a:p>
          <a:pPr algn="l" rtl="0">
            <a:defRPr sz="1000"/>
          </a:pPr>
          <a:r>
            <a:rPr lang="de-CH" sz="800" b="0" i="0" u="none" strike="noStrike" baseline="0">
              <a:solidFill>
                <a:srgbClr val="000000"/>
              </a:solidFill>
              <a:latin typeface="Arial"/>
              <a:cs typeface="Arial"/>
            </a:rPr>
            <a:t>1 m3 Grünmaterial allgemein (zerkleinert)  =  0.30 t</a:t>
          </a:r>
        </a:p>
        <a:p>
          <a:pPr algn="l" rtl="0">
            <a:defRPr sz="1000"/>
          </a:pPr>
          <a:r>
            <a:rPr lang="de-CH" sz="800" b="0" i="0" u="none" strike="noStrike" baseline="0">
              <a:solidFill>
                <a:srgbClr val="000000"/>
              </a:solidFill>
              <a:latin typeface="Arial"/>
              <a:cs typeface="Arial"/>
            </a:rPr>
            <a:t>1 m3 Glas (Flaschen)  =  0.30 t</a:t>
          </a:r>
        </a:p>
        <a:p>
          <a:pPr algn="l" rtl="0">
            <a:defRPr sz="1000"/>
          </a:pPr>
          <a:r>
            <a:rPr lang="de-CH" sz="800" b="0" i="0" u="none" strike="noStrike" baseline="0">
              <a:solidFill>
                <a:srgbClr val="000000"/>
              </a:solidFill>
              <a:latin typeface="Arial"/>
              <a:cs typeface="Arial"/>
            </a:rPr>
            <a:t>1 m3 Metalle gemischt  =  0.14 t</a:t>
          </a:r>
        </a:p>
        <a:p>
          <a:pPr algn="l" rtl="0">
            <a:defRPr sz="1000"/>
          </a:pPr>
          <a:r>
            <a:rPr lang="de-CH" sz="800" b="0" i="0" u="none" strike="noStrike" baseline="0">
              <a:solidFill>
                <a:srgbClr val="000000"/>
              </a:solidFill>
              <a:latin typeface="Arial"/>
              <a:cs typeface="Arial"/>
            </a:rPr>
            <a:t>1 m3 Aluminium  =  0.03 t</a:t>
          </a:r>
        </a:p>
        <a:p>
          <a:pPr algn="l" rtl="0">
            <a:defRPr sz="1000"/>
          </a:pPr>
          <a:r>
            <a:rPr lang="de-CH" sz="800" b="0" i="0" u="none" strike="noStrike" baseline="0">
              <a:solidFill>
                <a:srgbClr val="000000"/>
              </a:solidFill>
              <a:latin typeface="Arial"/>
              <a:cs typeface="Arial"/>
            </a:rPr>
            <a:t>1 m3 Weissblech  =  0.13 t</a:t>
          </a:r>
          <a:endParaRPr lang="de-CH"/>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7"/>
  <sheetViews>
    <sheetView showGridLines="0" zoomScaleNormal="100" workbookViewId="0">
      <selection activeCell="E15" sqref="E15"/>
    </sheetView>
  </sheetViews>
  <sheetFormatPr baseColWidth="10" defaultRowHeight="12.75" x14ac:dyDescent="0.2"/>
  <cols>
    <col min="1" max="1" width="91.28515625" customWidth="1"/>
  </cols>
  <sheetData>
    <row r="1" spans="1:1" s="156" customFormat="1" ht="20.25" x14ac:dyDescent="0.3">
      <c r="A1" s="260" t="s">
        <v>126</v>
      </c>
    </row>
    <row r="2" spans="1:1" s="62" customFormat="1" ht="29.25" customHeight="1" x14ac:dyDescent="0.2">
      <c r="A2" s="262" t="s">
        <v>119</v>
      </c>
    </row>
    <row r="5" spans="1:1" s="157" customFormat="1" ht="63.75" x14ac:dyDescent="0.2">
      <c r="A5" s="261" t="s">
        <v>248</v>
      </c>
    </row>
    <row r="6" spans="1:1" s="157" customFormat="1" ht="24.75" customHeight="1" x14ac:dyDescent="0.2"/>
    <row r="7" spans="1:1" s="157" customFormat="1" ht="20.25" customHeight="1" x14ac:dyDescent="0.25">
      <c r="A7" s="263" t="s">
        <v>120</v>
      </c>
    </row>
    <row r="8" spans="1:1" s="157" customFormat="1" ht="31.5" customHeight="1" x14ac:dyDescent="0.2">
      <c r="A8" s="261" t="s">
        <v>247</v>
      </c>
    </row>
    <row r="9" spans="1:1" s="157" customFormat="1" ht="15" x14ac:dyDescent="0.2">
      <c r="A9" s="264"/>
    </row>
    <row r="10" spans="1:1" s="157" customFormat="1" ht="15" x14ac:dyDescent="0.2">
      <c r="A10" s="264" t="s">
        <v>121</v>
      </c>
    </row>
    <row r="11" spans="1:1" s="157" customFormat="1" ht="24" customHeight="1" x14ac:dyDescent="0.2"/>
    <row r="12" spans="1:1" s="264" customFormat="1" x14ac:dyDescent="0.2">
      <c r="A12" s="265" t="s">
        <v>243</v>
      </c>
    </row>
    <row r="13" spans="1:1" s="264" customFormat="1" ht="25.5" x14ac:dyDescent="0.2">
      <c r="A13" s="266" t="s">
        <v>244</v>
      </c>
    </row>
    <row r="14" spans="1:1" s="264" customFormat="1" x14ac:dyDescent="0.2"/>
    <row r="15" spans="1:1" s="264" customFormat="1" ht="38.25" x14ac:dyDescent="0.2">
      <c r="A15" s="266" t="s">
        <v>199</v>
      </c>
    </row>
    <row r="16" spans="1:1" s="264" customFormat="1" x14ac:dyDescent="0.2">
      <c r="A16" s="266"/>
    </row>
    <row r="17" spans="1:1" s="264" customFormat="1" x14ac:dyDescent="0.2">
      <c r="A17" s="266" t="s">
        <v>242</v>
      </c>
    </row>
    <row r="18" spans="1:1" s="264" customFormat="1" x14ac:dyDescent="0.2">
      <c r="A18" s="266"/>
    </row>
    <row r="19" spans="1:1" s="264" customFormat="1" ht="25.5" x14ac:dyDescent="0.2">
      <c r="A19" s="266" t="s">
        <v>259</v>
      </c>
    </row>
    <row r="20" spans="1:1" s="264" customFormat="1" ht="35.25" customHeight="1" x14ac:dyDescent="0.2"/>
    <row r="21" spans="1:1" s="264" customFormat="1" x14ac:dyDescent="0.2">
      <c r="A21" s="265" t="s">
        <v>200</v>
      </c>
    </row>
    <row r="22" spans="1:1" s="264" customFormat="1" ht="63.75" x14ac:dyDescent="0.2">
      <c r="A22" s="261" t="s">
        <v>249</v>
      </c>
    </row>
    <row r="23" spans="1:1" s="264" customFormat="1" x14ac:dyDescent="0.2"/>
    <row r="24" spans="1:1" s="264" customFormat="1" ht="25.5" x14ac:dyDescent="0.2">
      <c r="A24" s="261" t="s">
        <v>241</v>
      </c>
    </row>
    <row r="25" spans="1:1" s="157" customFormat="1" ht="34.5" customHeight="1" x14ac:dyDescent="0.2"/>
    <row r="26" spans="1:1" s="157" customFormat="1" ht="19.5" customHeight="1" x14ac:dyDescent="0.25">
      <c r="A26" s="263" t="s">
        <v>122</v>
      </c>
    </row>
    <row r="27" spans="1:1" s="157" customFormat="1" ht="51" x14ac:dyDescent="0.2">
      <c r="A27" s="261" t="s">
        <v>257</v>
      </c>
    </row>
    <row r="28" spans="1:1" s="139" customFormat="1" ht="15" x14ac:dyDescent="0.2"/>
    <row r="29" spans="1:1" s="139" customFormat="1" ht="15" x14ac:dyDescent="0.2"/>
    <row r="30" spans="1:1" s="139" customFormat="1" ht="15" x14ac:dyDescent="0.2"/>
    <row r="31" spans="1:1" s="139" customFormat="1" ht="15" x14ac:dyDescent="0.2"/>
    <row r="32" spans="1:1" s="139" customFormat="1" ht="15" x14ac:dyDescent="0.2"/>
    <row r="33" s="139" customFormat="1" ht="15" x14ac:dyDescent="0.2"/>
    <row r="34" s="139" customFormat="1" ht="15" x14ac:dyDescent="0.2"/>
    <row r="35" s="139" customFormat="1" ht="15" x14ac:dyDescent="0.2"/>
    <row r="36" s="139" customFormat="1" ht="15" x14ac:dyDescent="0.2"/>
    <row r="37" s="139" customFormat="1" ht="15" x14ac:dyDescent="0.2"/>
    <row r="38" s="139" customFormat="1" ht="15" x14ac:dyDescent="0.2"/>
    <row r="39" s="139" customFormat="1" ht="15" x14ac:dyDescent="0.2"/>
    <row r="40" s="139" customFormat="1" ht="15" x14ac:dyDescent="0.2"/>
    <row r="41" s="139" customFormat="1" ht="15" x14ac:dyDescent="0.2"/>
    <row r="42" s="139" customFormat="1" ht="15" x14ac:dyDescent="0.2"/>
    <row r="43" s="139" customFormat="1" ht="15" x14ac:dyDescent="0.2"/>
    <row r="44" s="139" customFormat="1" ht="15" x14ac:dyDescent="0.2"/>
    <row r="45" s="139" customFormat="1" ht="15" x14ac:dyDescent="0.2"/>
    <row r="46" s="139" customFormat="1" ht="15" x14ac:dyDescent="0.2"/>
    <row r="47" s="139" customFormat="1" ht="15" x14ac:dyDescent="0.2"/>
    <row r="48" s="139" customFormat="1" ht="15" x14ac:dyDescent="0.2"/>
    <row r="49" s="139" customFormat="1" ht="15" x14ac:dyDescent="0.2"/>
    <row r="50" s="139" customFormat="1" ht="15" x14ac:dyDescent="0.2"/>
    <row r="51" s="139" customFormat="1" ht="15" x14ac:dyDescent="0.2"/>
    <row r="52" s="139" customFormat="1" ht="15" x14ac:dyDescent="0.2"/>
    <row r="53" s="139" customFormat="1" ht="15" x14ac:dyDescent="0.2"/>
    <row r="54" s="139" customFormat="1" ht="15" x14ac:dyDescent="0.2"/>
    <row r="55" s="139" customFormat="1" ht="15" x14ac:dyDescent="0.2"/>
    <row r="56" s="139" customFormat="1" ht="15" x14ac:dyDescent="0.2"/>
    <row r="57" s="139" customFormat="1" ht="15" x14ac:dyDescent="0.2"/>
  </sheetData>
  <phoneticPr fontId="0" type="noConversion"/>
  <pageMargins left="0.82677165354330717" right="0.51181102362204722" top="0.82677165354330717" bottom="0.74803149606299213" header="0.31496062992125984" footer="0.51181102362204722"/>
  <pageSetup paperSize="9" scale="95"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58"/>
  <sheetViews>
    <sheetView view="pageBreakPreview" topLeftCell="A211" zoomScale="80" zoomScaleNormal="100" zoomScaleSheetLayoutView="80" workbookViewId="0">
      <selection activeCell="I38" sqref="I38"/>
    </sheetView>
  </sheetViews>
  <sheetFormatPr baseColWidth="10" defaultRowHeight="12.75" x14ac:dyDescent="0.2"/>
  <cols>
    <col min="1" max="1" width="8.28515625" style="84" customWidth="1"/>
    <col min="2" max="4" width="9.5703125" style="84" customWidth="1"/>
    <col min="5" max="5" width="7.7109375" style="84" customWidth="1"/>
    <col min="6" max="6" width="10.7109375" style="84" customWidth="1"/>
    <col min="7" max="7" width="11.85546875" style="84" customWidth="1"/>
    <col min="8" max="8" width="10.7109375" style="84" customWidth="1"/>
    <col min="9" max="10" width="7.85546875" style="84" customWidth="1"/>
    <col min="11" max="11" width="8.85546875" style="84" customWidth="1"/>
    <col min="12" max="12" width="5.85546875" style="91" customWidth="1"/>
    <col min="13" max="13" width="19.140625" style="91" customWidth="1"/>
    <col min="14" max="19" width="7.85546875" style="84" customWidth="1"/>
    <col min="20" max="16384" width="11.42578125" style="84"/>
  </cols>
  <sheetData>
    <row r="1" spans="1:13" ht="29.25" customHeight="1" x14ac:dyDescent="0.2">
      <c r="A1" s="190" t="s">
        <v>126</v>
      </c>
      <c r="B1" s="191"/>
      <c r="C1" s="191"/>
      <c r="D1" s="191"/>
      <c r="E1" s="191"/>
      <c r="F1" s="191"/>
      <c r="G1" s="191"/>
      <c r="H1" s="190" t="s">
        <v>224</v>
      </c>
      <c r="I1" s="184"/>
      <c r="J1" s="191"/>
      <c r="K1" s="191"/>
      <c r="L1" s="192"/>
      <c r="M1" s="193"/>
    </row>
    <row r="2" spans="1:13" x14ac:dyDescent="0.2">
      <c r="A2" s="84" t="s">
        <v>237</v>
      </c>
      <c r="C2" s="49"/>
      <c r="D2" s="50"/>
      <c r="E2" s="51"/>
      <c r="G2" s="85" t="s">
        <v>238</v>
      </c>
      <c r="H2" s="61"/>
      <c r="K2" s="86" t="s">
        <v>240</v>
      </c>
      <c r="L2" s="179"/>
      <c r="M2" s="180"/>
    </row>
    <row r="3" spans="1:13" x14ac:dyDescent="0.2">
      <c r="C3" s="87"/>
      <c r="D3" s="88"/>
      <c r="E3" s="88"/>
      <c r="G3" s="85" t="s">
        <v>239</v>
      </c>
      <c r="H3" s="61"/>
      <c r="K3" s="86"/>
      <c r="L3" s="89"/>
      <c r="M3" s="89"/>
    </row>
    <row r="4" spans="1:13" x14ac:dyDescent="0.2">
      <c r="G4" s="90"/>
      <c r="H4" s="90"/>
    </row>
    <row r="5" spans="1:13" s="83" customFormat="1" ht="43.5" customHeight="1" x14ac:dyDescent="0.25">
      <c r="A5" s="194"/>
      <c r="B5" s="195"/>
      <c r="C5" s="195"/>
      <c r="D5" s="195"/>
      <c r="E5" s="195"/>
      <c r="F5" s="196" t="s">
        <v>194</v>
      </c>
      <c r="G5" s="196" t="s">
        <v>172</v>
      </c>
      <c r="H5" s="197" t="s">
        <v>195</v>
      </c>
      <c r="I5" s="195"/>
      <c r="J5" s="195"/>
      <c r="K5" s="198" t="s">
        <v>118</v>
      </c>
      <c r="L5" s="288" t="s">
        <v>72</v>
      </c>
      <c r="M5" s="289"/>
    </row>
    <row r="6" spans="1:13" ht="18" x14ac:dyDescent="0.25">
      <c r="A6" s="186" t="s">
        <v>245</v>
      </c>
      <c r="B6" s="185"/>
      <c r="C6" s="185"/>
      <c r="D6" s="185"/>
      <c r="E6" s="185"/>
      <c r="F6" s="201"/>
      <c r="G6" s="201"/>
      <c r="H6" s="201"/>
      <c r="I6" s="187"/>
      <c r="J6" s="187"/>
      <c r="K6" s="218"/>
      <c r="L6" s="188"/>
      <c r="M6" s="189"/>
    </row>
    <row r="7" spans="1:13" x14ac:dyDescent="0.2">
      <c r="F7" s="93"/>
      <c r="G7" s="94"/>
      <c r="H7" s="94"/>
      <c r="I7" s="95"/>
      <c r="J7" s="95"/>
      <c r="K7" s="96"/>
      <c r="L7" s="172"/>
      <c r="M7" s="171"/>
    </row>
    <row r="8" spans="1:13" x14ac:dyDescent="0.2">
      <c r="F8" s="93"/>
      <c r="G8" s="94"/>
      <c r="H8" s="94"/>
      <c r="I8" s="95"/>
      <c r="J8" s="95"/>
      <c r="K8" s="96"/>
      <c r="L8" s="172"/>
      <c r="M8" s="171"/>
    </row>
    <row r="9" spans="1:13" x14ac:dyDescent="0.2">
      <c r="A9" s="97">
        <v>3000</v>
      </c>
      <c r="B9" s="84" t="s">
        <v>6</v>
      </c>
      <c r="F9" s="41"/>
      <c r="G9" s="42"/>
      <c r="H9" s="94">
        <f>F9+G9</f>
        <v>0</v>
      </c>
      <c r="I9" s="95"/>
      <c r="J9" s="98" t="s">
        <v>60</v>
      </c>
      <c r="K9" s="43"/>
      <c r="L9" s="173"/>
      <c r="M9" s="175" t="s">
        <v>162</v>
      </c>
    </row>
    <row r="10" spans="1:13" x14ac:dyDescent="0.2">
      <c r="A10" s="97"/>
      <c r="F10" s="94"/>
      <c r="G10" s="94"/>
      <c r="H10" s="94"/>
      <c r="I10" s="95"/>
      <c r="J10" s="98"/>
      <c r="K10" s="158"/>
      <c r="L10" s="174"/>
      <c r="M10" s="175"/>
    </row>
    <row r="11" spans="1:13" x14ac:dyDescent="0.2">
      <c r="A11" s="97"/>
      <c r="F11" s="93"/>
      <c r="G11" s="94"/>
      <c r="H11" s="94"/>
      <c r="I11" s="95"/>
      <c r="J11" s="95"/>
      <c r="K11" s="96"/>
      <c r="L11" s="172"/>
      <c r="M11" s="176"/>
    </row>
    <row r="12" spans="1:13" x14ac:dyDescent="0.2">
      <c r="A12" s="97" t="s">
        <v>157</v>
      </c>
      <c r="B12" s="84" t="s">
        <v>7</v>
      </c>
      <c r="F12" s="41"/>
      <c r="G12" s="42"/>
      <c r="H12" s="94">
        <f>F12+G12</f>
        <v>0</v>
      </c>
      <c r="I12" s="99" t="s">
        <v>26</v>
      </c>
      <c r="J12" s="99" t="s">
        <v>61</v>
      </c>
      <c r="K12" s="96"/>
      <c r="L12" s="172"/>
      <c r="M12" s="176"/>
    </row>
    <row r="13" spans="1:13" x14ac:dyDescent="0.2">
      <c r="A13" s="97">
        <v>3030</v>
      </c>
      <c r="C13" s="84" t="s">
        <v>62</v>
      </c>
      <c r="F13" s="100"/>
      <c r="G13" s="94"/>
      <c r="H13" s="94"/>
      <c r="I13" s="44"/>
      <c r="J13" s="45"/>
      <c r="K13" s="96">
        <f>IF($F$12="",0,ROUND(IF($I$22=0,$F$12/$J$22*J13,$F$12/$I$22*I13),0))</f>
        <v>0</v>
      </c>
      <c r="L13" s="172">
        <v>1</v>
      </c>
      <c r="M13" s="176" t="s">
        <v>163</v>
      </c>
    </row>
    <row r="14" spans="1:13" x14ac:dyDescent="0.2">
      <c r="A14" s="97"/>
      <c r="F14" s="100"/>
      <c r="G14" s="94"/>
      <c r="H14" s="94"/>
      <c r="I14" s="44"/>
      <c r="J14" s="45"/>
      <c r="K14" s="96">
        <f t="shared" ref="K14:K21" si="0">IF($F$12="",0,ROUND(IF($I$22=0,$F$12/$J$22*J14,$F$12/$I$22*I14),0))</f>
        <v>0</v>
      </c>
      <c r="L14" s="172">
        <v>11</v>
      </c>
      <c r="M14" s="176" t="s">
        <v>164</v>
      </c>
    </row>
    <row r="15" spans="1:13" x14ac:dyDescent="0.2">
      <c r="A15" s="97"/>
      <c r="F15" s="100"/>
      <c r="G15" s="94"/>
      <c r="H15" s="94"/>
      <c r="I15" s="44"/>
      <c r="J15" s="45"/>
      <c r="K15" s="96">
        <f t="shared" si="0"/>
        <v>0</v>
      </c>
      <c r="L15" s="172">
        <v>21</v>
      </c>
      <c r="M15" s="176" t="s">
        <v>165</v>
      </c>
    </row>
    <row r="16" spans="1:13" x14ac:dyDescent="0.2">
      <c r="A16" s="97"/>
      <c r="F16" s="100"/>
      <c r="G16" s="94"/>
      <c r="H16" s="94"/>
      <c r="I16" s="44"/>
      <c r="J16" s="45"/>
      <c r="K16" s="96">
        <f t="shared" si="0"/>
        <v>0</v>
      </c>
      <c r="L16" s="172">
        <v>31</v>
      </c>
      <c r="M16" s="176" t="s">
        <v>166</v>
      </c>
    </row>
    <row r="17" spans="1:13" x14ac:dyDescent="0.2">
      <c r="A17" s="97"/>
      <c r="F17" s="100"/>
      <c r="G17" s="94"/>
      <c r="H17" s="94"/>
      <c r="I17" s="44"/>
      <c r="J17" s="45"/>
      <c r="K17" s="96">
        <f t="shared" si="0"/>
        <v>0</v>
      </c>
      <c r="L17" s="172">
        <v>41</v>
      </c>
      <c r="M17" s="176" t="s">
        <v>167</v>
      </c>
    </row>
    <row r="18" spans="1:13" x14ac:dyDescent="0.2">
      <c r="A18" s="97"/>
      <c r="F18" s="100"/>
      <c r="G18" s="94"/>
      <c r="H18" s="94"/>
      <c r="I18" s="44"/>
      <c r="J18" s="45"/>
      <c r="K18" s="96">
        <f t="shared" si="0"/>
        <v>0</v>
      </c>
      <c r="L18" s="172">
        <v>51</v>
      </c>
      <c r="M18" s="176" t="s">
        <v>168</v>
      </c>
    </row>
    <row r="19" spans="1:13" x14ac:dyDescent="0.2">
      <c r="A19" s="97"/>
      <c r="F19" s="100"/>
      <c r="G19" s="94"/>
      <c r="H19" s="94"/>
      <c r="I19" s="44"/>
      <c r="J19" s="45"/>
      <c r="K19" s="96">
        <f t="shared" si="0"/>
        <v>0</v>
      </c>
      <c r="L19" s="172">
        <v>71</v>
      </c>
      <c r="M19" s="176" t="s">
        <v>169</v>
      </c>
    </row>
    <row r="20" spans="1:13" x14ac:dyDescent="0.2">
      <c r="A20" s="97"/>
      <c r="F20" s="100"/>
      <c r="G20" s="94"/>
      <c r="H20" s="94"/>
      <c r="I20" s="44"/>
      <c r="J20" s="45"/>
      <c r="K20" s="96">
        <f t="shared" si="0"/>
        <v>0</v>
      </c>
      <c r="L20" s="172">
        <v>81</v>
      </c>
      <c r="M20" s="176" t="s">
        <v>170</v>
      </c>
    </row>
    <row r="21" spans="1:13" x14ac:dyDescent="0.2">
      <c r="A21" s="97"/>
      <c r="F21" s="100"/>
      <c r="G21" s="94"/>
      <c r="H21" s="94"/>
      <c r="I21" s="44"/>
      <c r="J21" s="46"/>
      <c r="K21" s="96">
        <f t="shared" si="0"/>
        <v>0</v>
      </c>
      <c r="L21" s="172">
        <v>89</v>
      </c>
      <c r="M21" s="176" t="s">
        <v>162</v>
      </c>
    </row>
    <row r="22" spans="1:13" x14ac:dyDescent="0.2">
      <c r="A22" s="97"/>
      <c r="F22" s="94"/>
      <c r="G22" s="94"/>
      <c r="H22" s="94"/>
      <c r="I22" s="101">
        <f>SUM(I13:I21)</f>
        <v>0</v>
      </c>
      <c r="J22" s="102">
        <f>SUM(J13:J21)</f>
        <v>0</v>
      </c>
      <c r="K22" s="103">
        <f>SUM(K13:K21)</f>
        <v>0</v>
      </c>
      <c r="L22" s="172"/>
      <c r="M22" s="176"/>
    </row>
    <row r="23" spans="1:13" x14ac:dyDescent="0.2">
      <c r="A23" s="97"/>
      <c r="F23" s="94"/>
      <c r="G23" s="94"/>
      <c r="H23" s="94"/>
      <c r="I23" s="104"/>
      <c r="J23" s="105" t="s">
        <v>24</v>
      </c>
      <c r="K23" s="96">
        <f>+H12-K22</f>
        <v>0</v>
      </c>
      <c r="L23" s="172">
        <v>89</v>
      </c>
      <c r="M23" s="176" t="s">
        <v>162</v>
      </c>
    </row>
    <row r="24" spans="1:13" x14ac:dyDescent="0.2">
      <c r="A24" s="97"/>
      <c r="F24" s="93"/>
      <c r="G24" s="94"/>
      <c r="H24" s="94"/>
      <c r="I24" s="95"/>
      <c r="J24" s="95"/>
      <c r="K24" s="96"/>
      <c r="L24" s="172"/>
      <c r="M24" s="176"/>
    </row>
    <row r="25" spans="1:13" x14ac:dyDescent="0.2">
      <c r="A25" s="97">
        <v>304</v>
      </c>
      <c r="B25" s="84" t="s">
        <v>133</v>
      </c>
      <c r="F25" s="41"/>
      <c r="G25" s="42"/>
      <c r="H25" s="94">
        <f>SUM(F25:G25)</f>
        <v>0</v>
      </c>
      <c r="I25" s="95" t="s">
        <v>64</v>
      </c>
      <c r="J25" s="95"/>
      <c r="K25" s="96"/>
      <c r="L25" s="172"/>
      <c r="M25" s="176"/>
    </row>
    <row r="26" spans="1:13" x14ac:dyDescent="0.2">
      <c r="A26" s="97"/>
      <c r="F26" s="93"/>
      <c r="G26" s="94"/>
      <c r="H26" s="94"/>
      <c r="I26" s="95"/>
      <c r="J26" s="95"/>
      <c r="K26" s="96"/>
      <c r="L26" s="172"/>
      <c r="M26" s="176"/>
    </row>
    <row r="27" spans="1:13" x14ac:dyDescent="0.2">
      <c r="A27" s="97">
        <v>305</v>
      </c>
      <c r="B27" s="84" t="s">
        <v>127</v>
      </c>
      <c r="F27" s="41"/>
      <c r="G27" s="42"/>
      <c r="H27" s="94">
        <f>SUM(F27:G27)</f>
        <v>0</v>
      </c>
      <c r="I27" s="95" t="s">
        <v>64</v>
      </c>
      <c r="J27" s="95"/>
      <c r="K27" s="96"/>
      <c r="L27" s="172"/>
      <c r="M27" s="176"/>
    </row>
    <row r="28" spans="1:13" x14ac:dyDescent="0.2">
      <c r="A28" s="97"/>
      <c r="B28" s="84" t="s">
        <v>128</v>
      </c>
      <c r="F28" s="155"/>
      <c r="G28" s="155"/>
      <c r="H28" s="94"/>
      <c r="I28" s="95"/>
      <c r="J28" s="95"/>
      <c r="K28" s="96"/>
      <c r="L28" s="172"/>
      <c r="M28" s="176"/>
    </row>
    <row r="29" spans="1:13" x14ac:dyDescent="0.2">
      <c r="A29" s="97"/>
      <c r="F29" s="93"/>
      <c r="G29" s="94"/>
      <c r="H29" s="94"/>
      <c r="I29" s="95"/>
      <c r="J29" s="95"/>
      <c r="K29" s="96"/>
      <c r="L29" s="172"/>
      <c r="M29" s="176"/>
    </row>
    <row r="30" spans="1:13" x14ac:dyDescent="0.2">
      <c r="A30" s="97">
        <v>306</v>
      </c>
      <c r="B30" s="84" t="s">
        <v>129</v>
      </c>
      <c r="F30" s="41"/>
      <c r="G30" s="42"/>
      <c r="H30" s="94">
        <f>SUM(F30:G30)</f>
        <v>0</v>
      </c>
      <c r="I30" s="95" t="s">
        <v>64</v>
      </c>
      <c r="J30" s="95"/>
      <c r="K30" s="96"/>
      <c r="L30" s="172"/>
      <c r="M30" s="176"/>
    </row>
    <row r="31" spans="1:13" x14ac:dyDescent="0.2">
      <c r="A31" s="97"/>
      <c r="B31" s="84" t="s">
        <v>130</v>
      </c>
      <c r="F31" s="155"/>
      <c r="G31" s="155"/>
      <c r="H31" s="94"/>
      <c r="I31" s="95"/>
      <c r="J31" s="95"/>
      <c r="K31" s="96"/>
      <c r="L31" s="172"/>
      <c r="M31" s="176"/>
    </row>
    <row r="32" spans="1:13" x14ac:dyDescent="0.2">
      <c r="A32" s="97"/>
      <c r="F32" s="93"/>
      <c r="G32" s="94"/>
      <c r="H32" s="94"/>
      <c r="I32" s="95"/>
      <c r="J32" s="95"/>
      <c r="K32" s="96"/>
      <c r="L32" s="172"/>
      <c r="M32" s="176"/>
    </row>
    <row r="33" spans="1:13" x14ac:dyDescent="0.2">
      <c r="A33" s="97">
        <v>309</v>
      </c>
      <c r="B33" s="84" t="s">
        <v>131</v>
      </c>
      <c r="F33" s="41"/>
      <c r="G33" s="42"/>
      <c r="H33" s="94">
        <f>SUM(F33:G33)</f>
        <v>0</v>
      </c>
      <c r="I33" s="95" t="s">
        <v>64</v>
      </c>
      <c r="J33" s="95"/>
      <c r="K33" s="96"/>
      <c r="L33" s="172"/>
      <c r="M33" s="176"/>
    </row>
    <row r="34" spans="1:13" x14ac:dyDescent="0.2">
      <c r="A34" s="97"/>
      <c r="B34" s="84" t="s">
        <v>132</v>
      </c>
      <c r="F34" s="155"/>
      <c r="G34" s="155"/>
      <c r="H34" s="94"/>
      <c r="I34" s="95"/>
      <c r="J34" s="95"/>
      <c r="K34" s="96"/>
      <c r="L34" s="172"/>
      <c r="M34" s="176"/>
    </row>
    <row r="35" spans="1:13" x14ac:dyDescent="0.2">
      <c r="A35" s="97"/>
      <c r="F35" s="93"/>
      <c r="G35" s="94"/>
      <c r="H35" s="94"/>
      <c r="I35" s="95"/>
      <c r="J35" s="95"/>
      <c r="K35" s="96"/>
      <c r="L35" s="172"/>
      <c r="M35" s="176"/>
    </row>
    <row r="36" spans="1:13" x14ac:dyDescent="0.2">
      <c r="A36" s="97">
        <v>3100</v>
      </c>
      <c r="B36" s="84" t="s">
        <v>134</v>
      </c>
      <c r="F36" s="41"/>
      <c r="G36" s="42"/>
      <c r="H36" s="94">
        <f>SUM(F36:G36)</f>
        <v>0</v>
      </c>
      <c r="I36" s="95" t="s">
        <v>63</v>
      </c>
      <c r="J36" s="95"/>
      <c r="K36" s="43"/>
      <c r="L36" s="173"/>
      <c r="M36" s="175" t="s">
        <v>170</v>
      </c>
    </row>
    <row r="37" spans="1:13" x14ac:dyDescent="0.2">
      <c r="A37" s="97"/>
      <c r="F37" s="93"/>
      <c r="G37" s="94"/>
      <c r="H37" s="94"/>
      <c r="I37" s="95"/>
      <c r="J37" s="95"/>
      <c r="K37" s="43"/>
      <c r="L37" s="173"/>
      <c r="M37" s="175" t="s">
        <v>162</v>
      </c>
    </row>
    <row r="38" spans="1:13" x14ac:dyDescent="0.2">
      <c r="A38" s="97"/>
      <c r="F38" s="93"/>
      <c r="G38" s="94"/>
      <c r="H38" s="94"/>
      <c r="I38" s="95"/>
      <c r="J38" s="95"/>
      <c r="K38" s="43"/>
      <c r="L38" s="173"/>
      <c r="M38" s="175"/>
    </row>
    <row r="39" spans="1:13" x14ac:dyDescent="0.2">
      <c r="A39" s="97"/>
      <c r="F39" s="93"/>
      <c r="G39" s="94"/>
      <c r="H39" s="94"/>
      <c r="I39" s="95"/>
      <c r="J39" s="95"/>
      <c r="K39" s="106">
        <f>SUM(K36:K38)</f>
        <v>0</v>
      </c>
      <c r="L39" s="172"/>
      <c r="M39" s="178"/>
    </row>
    <row r="40" spans="1:13" x14ac:dyDescent="0.2">
      <c r="A40" s="97"/>
      <c r="F40" s="93"/>
      <c r="G40" s="94"/>
      <c r="H40" s="94"/>
      <c r="I40" s="95"/>
      <c r="J40" s="95"/>
      <c r="K40" s="96"/>
      <c r="L40" s="172"/>
      <c r="M40" s="178"/>
    </row>
    <row r="41" spans="1:13" x14ac:dyDescent="0.2">
      <c r="A41" s="97">
        <v>3101</v>
      </c>
      <c r="B41" s="84" t="s">
        <v>135</v>
      </c>
      <c r="F41" s="41"/>
      <c r="G41" s="42"/>
      <c r="H41" s="94">
        <f>SUM(F41:G41)</f>
        <v>0</v>
      </c>
      <c r="I41" s="95" t="s">
        <v>63</v>
      </c>
      <c r="J41" s="95"/>
      <c r="K41" s="43"/>
      <c r="L41" s="173"/>
      <c r="M41" s="178" t="s">
        <v>163</v>
      </c>
    </row>
    <row r="42" spans="1:13" x14ac:dyDescent="0.2">
      <c r="A42" s="97"/>
      <c r="F42" s="93"/>
      <c r="G42" s="94"/>
      <c r="H42" s="94"/>
      <c r="I42" s="95"/>
      <c r="J42" s="95"/>
      <c r="K42" s="43"/>
      <c r="L42" s="173"/>
      <c r="M42" s="176" t="s">
        <v>169</v>
      </c>
    </row>
    <row r="43" spans="1:13" x14ac:dyDescent="0.2">
      <c r="A43" s="97"/>
      <c r="F43" s="93"/>
      <c r="G43" s="94"/>
      <c r="H43" s="94"/>
      <c r="I43" s="95"/>
      <c r="J43" s="95"/>
      <c r="K43" s="43"/>
      <c r="L43" s="173"/>
      <c r="M43" s="176" t="s">
        <v>162</v>
      </c>
    </row>
    <row r="44" spans="1:13" x14ac:dyDescent="0.2">
      <c r="A44" s="97"/>
      <c r="F44" s="93"/>
      <c r="G44" s="94"/>
      <c r="H44" s="94"/>
      <c r="I44" s="95"/>
      <c r="J44" s="95"/>
      <c r="K44" s="106">
        <f>SUM(K41:K43)</f>
        <v>0</v>
      </c>
      <c r="L44" s="172"/>
      <c r="M44" s="178"/>
    </row>
    <row r="45" spans="1:13" x14ac:dyDescent="0.2">
      <c r="A45" s="97"/>
      <c r="F45" s="93"/>
      <c r="G45" s="94"/>
      <c r="H45" s="94"/>
      <c r="I45" s="95"/>
      <c r="J45" s="95"/>
      <c r="K45" s="96"/>
      <c r="L45" s="172"/>
      <c r="M45" s="178"/>
    </row>
    <row r="46" spans="1:13" x14ac:dyDescent="0.2">
      <c r="A46" s="97">
        <v>3102</v>
      </c>
      <c r="B46" s="84" t="s">
        <v>137</v>
      </c>
      <c r="F46" s="41"/>
      <c r="G46" s="42"/>
      <c r="H46" s="94">
        <f>SUM(F46:G46)</f>
        <v>0</v>
      </c>
      <c r="I46" s="95" t="s">
        <v>63</v>
      </c>
      <c r="J46" s="95"/>
      <c r="K46" s="43"/>
      <c r="L46" s="173"/>
      <c r="M46" s="176" t="s">
        <v>170</v>
      </c>
    </row>
    <row r="47" spans="1:13" x14ac:dyDescent="0.2">
      <c r="A47" s="97"/>
      <c r="F47" s="93"/>
      <c r="G47" s="94"/>
      <c r="H47" s="94"/>
      <c r="I47" s="95"/>
      <c r="J47" s="95"/>
      <c r="K47" s="43"/>
      <c r="L47" s="173"/>
      <c r="M47" s="175" t="s">
        <v>162</v>
      </c>
    </row>
    <row r="48" spans="1:13" x14ac:dyDescent="0.2">
      <c r="A48" s="97"/>
      <c r="F48" s="93"/>
      <c r="G48" s="94"/>
      <c r="H48" s="94"/>
      <c r="I48" s="95"/>
      <c r="J48" s="95"/>
      <c r="K48" s="43"/>
      <c r="L48" s="173"/>
      <c r="M48" s="175"/>
    </row>
    <row r="49" spans="1:13" x14ac:dyDescent="0.2">
      <c r="A49" s="97"/>
      <c r="F49" s="93"/>
      <c r="G49" s="94"/>
      <c r="H49" s="94"/>
      <c r="I49" s="95"/>
      <c r="J49" s="95"/>
      <c r="K49" s="106">
        <f>SUM(K46:K48)</f>
        <v>0</v>
      </c>
      <c r="L49" s="172"/>
      <c r="M49" s="178"/>
    </row>
    <row r="50" spans="1:13" x14ac:dyDescent="0.2">
      <c r="A50" s="97"/>
      <c r="F50" s="93"/>
      <c r="G50" s="94"/>
      <c r="H50" s="94"/>
      <c r="I50" s="95"/>
      <c r="J50" s="95"/>
      <c r="K50" s="96"/>
      <c r="L50" s="172"/>
      <c r="M50" s="178"/>
    </row>
    <row r="51" spans="1:13" x14ac:dyDescent="0.2">
      <c r="A51" s="97" t="s">
        <v>138</v>
      </c>
      <c r="B51" s="84" t="s">
        <v>136</v>
      </c>
      <c r="F51" s="41"/>
      <c r="G51" s="42"/>
      <c r="H51" s="94">
        <f>SUM(F51:G51)</f>
        <v>0</v>
      </c>
      <c r="I51" s="95" t="s">
        <v>63</v>
      </c>
      <c r="J51" s="95"/>
      <c r="K51" s="43"/>
      <c r="L51" s="173"/>
      <c r="M51" s="176" t="s">
        <v>169</v>
      </c>
    </row>
    <row r="52" spans="1:13" x14ac:dyDescent="0.2">
      <c r="A52" s="97">
        <v>3109</v>
      </c>
      <c r="F52" s="93"/>
      <c r="G52" s="94"/>
      <c r="H52" s="94"/>
      <c r="I52" s="95"/>
      <c r="J52" s="95"/>
      <c r="K52" s="43"/>
      <c r="L52" s="173"/>
      <c r="M52" s="175"/>
    </row>
    <row r="53" spans="1:13" x14ac:dyDescent="0.2">
      <c r="A53" s="97"/>
      <c r="F53" s="93"/>
      <c r="G53" s="94"/>
      <c r="H53" s="94"/>
      <c r="I53" s="95"/>
      <c r="J53" s="95"/>
      <c r="K53" s="43"/>
      <c r="L53" s="173"/>
      <c r="M53" s="175"/>
    </row>
    <row r="54" spans="1:13" x14ac:dyDescent="0.2">
      <c r="A54" s="97"/>
      <c r="F54" s="93"/>
      <c r="G54" s="94"/>
      <c r="H54" s="94"/>
      <c r="I54" s="95"/>
      <c r="J54" s="95"/>
      <c r="K54" s="106">
        <f>SUM(K51:K53)</f>
        <v>0</v>
      </c>
      <c r="L54" s="172"/>
      <c r="M54" s="178"/>
    </row>
    <row r="55" spans="1:13" x14ac:dyDescent="0.2">
      <c r="A55" s="97"/>
      <c r="F55" s="93"/>
      <c r="G55" s="94"/>
      <c r="H55" s="94"/>
      <c r="I55" s="95"/>
      <c r="J55" s="95"/>
      <c r="K55" s="96"/>
      <c r="L55" s="172"/>
      <c r="M55" s="178"/>
    </row>
    <row r="56" spans="1:13" x14ac:dyDescent="0.2">
      <c r="A56" s="97">
        <v>311</v>
      </c>
      <c r="B56" s="84" t="s">
        <v>158</v>
      </c>
      <c r="F56" s="41"/>
      <c r="G56" s="42"/>
      <c r="H56" s="94">
        <f>SUM(F56:G56)</f>
        <v>0</v>
      </c>
      <c r="I56" s="95" t="s">
        <v>63</v>
      </c>
      <c r="J56" s="95"/>
      <c r="K56" s="43"/>
      <c r="L56" s="173"/>
      <c r="M56" s="176" t="s">
        <v>169</v>
      </c>
    </row>
    <row r="57" spans="1:13" x14ac:dyDescent="0.2">
      <c r="A57" s="97"/>
      <c r="B57" s="84" t="s">
        <v>159</v>
      </c>
      <c r="F57" s="93"/>
      <c r="G57" s="94"/>
      <c r="H57" s="94"/>
      <c r="I57" s="95"/>
      <c r="J57" s="95"/>
      <c r="K57" s="43"/>
      <c r="L57" s="173"/>
      <c r="M57" s="176" t="s">
        <v>167</v>
      </c>
    </row>
    <row r="58" spans="1:13" x14ac:dyDescent="0.2">
      <c r="A58" s="97"/>
      <c r="B58" s="84" t="s">
        <v>160</v>
      </c>
      <c r="F58" s="93"/>
      <c r="G58" s="94"/>
      <c r="H58" s="94"/>
      <c r="I58" s="95"/>
      <c r="J58" s="95"/>
      <c r="K58" s="43"/>
      <c r="L58" s="173"/>
      <c r="M58" s="175"/>
    </row>
    <row r="59" spans="1:13" x14ac:dyDescent="0.2">
      <c r="A59" s="97"/>
      <c r="B59" s="84" t="s">
        <v>161</v>
      </c>
      <c r="F59" s="93"/>
      <c r="G59" s="94"/>
      <c r="H59" s="94"/>
      <c r="I59" s="95"/>
      <c r="J59" s="95"/>
      <c r="K59" s="106">
        <f>SUM(K56:K58)</f>
        <v>0</v>
      </c>
      <c r="L59" s="172"/>
      <c r="M59" s="178"/>
    </row>
    <row r="60" spans="1:13" x14ac:dyDescent="0.2">
      <c r="A60" s="97"/>
      <c r="F60" s="93"/>
      <c r="G60" s="94"/>
      <c r="H60" s="94"/>
      <c r="I60" s="95"/>
      <c r="J60" s="95"/>
      <c r="K60" s="96"/>
      <c r="L60" s="172"/>
      <c r="M60" s="178"/>
    </row>
    <row r="61" spans="1:13" x14ac:dyDescent="0.2">
      <c r="A61" s="97">
        <v>3120</v>
      </c>
      <c r="B61" s="84" t="s">
        <v>139</v>
      </c>
      <c r="F61" s="41"/>
      <c r="G61" s="42"/>
      <c r="H61" s="94">
        <f>SUM(F61:G61)</f>
        <v>0</v>
      </c>
      <c r="I61" s="95" t="s">
        <v>63</v>
      </c>
      <c r="J61" s="95"/>
      <c r="K61" s="43"/>
      <c r="L61" s="173"/>
      <c r="M61" s="176" t="s">
        <v>169</v>
      </c>
    </row>
    <row r="62" spans="1:13" x14ac:dyDescent="0.2">
      <c r="A62" s="97"/>
      <c r="F62" s="93"/>
      <c r="G62" s="94"/>
      <c r="H62" s="94"/>
      <c r="I62" s="95"/>
      <c r="J62" s="95"/>
      <c r="K62" s="43"/>
      <c r="L62" s="173"/>
      <c r="M62" s="175"/>
    </row>
    <row r="63" spans="1:13" x14ac:dyDescent="0.2">
      <c r="A63" s="97"/>
      <c r="F63" s="93"/>
      <c r="G63" s="94"/>
      <c r="H63" s="94"/>
      <c r="I63" s="95"/>
      <c r="J63" s="95"/>
      <c r="K63" s="43"/>
      <c r="L63" s="173"/>
      <c r="M63" s="175"/>
    </row>
    <row r="64" spans="1:13" x14ac:dyDescent="0.2">
      <c r="A64" s="97"/>
      <c r="F64" s="93"/>
      <c r="G64" s="94"/>
      <c r="H64" s="94"/>
      <c r="I64" s="95"/>
      <c r="J64" s="95"/>
      <c r="K64" s="106">
        <f>SUM(K61:K63)</f>
        <v>0</v>
      </c>
      <c r="L64" s="177"/>
      <c r="M64" s="178"/>
    </row>
    <row r="65" spans="1:15" x14ac:dyDescent="0.2">
      <c r="A65" s="97"/>
      <c r="F65" s="93"/>
      <c r="G65" s="94"/>
      <c r="H65" s="94"/>
      <c r="I65" s="95"/>
      <c r="J65" s="95"/>
      <c r="K65" s="96"/>
      <c r="L65" s="177"/>
      <c r="M65" s="178"/>
    </row>
    <row r="66" spans="1:15" x14ac:dyDescent="0.2">
      <c r="A66" s="97"/>
      <c r="F66" s="93"/>
      <c r="G66" s="94"/>
      <c r="H66" s="94"/>
      <c r="I66" s="95"/>
      <c r="J66" s="95"/>
      <c r="K66" s="96"/>
      <c r="L66" s="177"/>
      <c r="M66" s="178"/>
    </row>
    <row r="67" spans="1:15" x14ac:dyDescent="0.2">
      <c r="A67" s="97"/>
      <c r="F67" s="93"/>
      <c r="G67" s="94"/>
      <c r="H67" s="94"/>
      <c r="I67" s="95"/>
      <c r="J67" s="95"/>
      <c r="K67" s="96"/>
      <c r="L67" s="177"/>
      <c r="M67" s="178"/>
    </row>
    <row r="68" spans="1:15" x14ac:dyDescent="0.2">
      <c r="A68" s="97"/>
      <c r="F68" s="93"/>
      <c r="G68" s="94"/>
      <c r="H68" s="94"/>
      <c r="I68" s="95"/>
      <c r="J68" s="95"/>
      <c r="K68" s="107"/>
      <c r="L68" s="177"/>
      <c r="M68" s="178"/>
    </row>
    <row r="69" spans="1:15" x14ac:dyDescent="0.2">
      <c r="A69" s="97">
        <v>3130</v>
      </c>
      <c r="B69" s="84" t="s">
        <v>140</v>
      </c>
      <c r="F69" s="93"/>
      <c r="G69" s="94"/>
      <c r="H69" s="94"/>
      <c r="I69" s="95"/>
      <c r="J69" s="95"/>
      <c r="K69" s="107"/>
      <c r="L69" s="177"/>
      <c r="M69" s="178"/>
    </row>
    <row r="70" spans="1:15" x14ac:dyDescent="0.2">
      <c r="A70" s="97"/>
      <c r="B70" s="84" t="s">
        <v>142</v>
      </c>
      <c r="F70" s="93">
        <f>SUM(F72:F90)</f>
        <v>0</v>
      </c>
      <c r="G70" s="94"/>
      <c r="H70" s="94"/>
      <c r="I70" s="95"/>
      <c r="J70" s="95"/>
      <c r="K70" s="107"/>
      <c r="L70" s="177"/>
      <c r="M70" s="178"/>
    </row>
    <row r="71" spans="1:15" x14ac:dyDescent="0.2">
      <c r="A71" s="97"/>
      <c r="F71" s="93"/>
      <c r="G71" s="94"/>
      <c r="H71" s="94"/>
      <c r="I71" s="95"/>
      <c r="J71" s="95"/>
      <c r="K71" s="96"/>
      <c r="L71" s="172"/>
      <c r="M71" s="178"/>
    </row>
    <row r="72" spans="1:15" x14ac:dyDescent="0.2">
      <c r="A72" s="97"/>
      <c r="B72" s="84" t="s">
        <v>47</v>
      </c>
      <c r="F72" s="41"/>
      <c r="G72" s="42"/>
      <c r="H72" s="94">
        <f>SUM(F72:G72)</f>
        <v>0</v>
      </c>
      <c r="I72" s="95"/>
      <c r="J72" s="95"/>
      <c r="K72" s="96"/>
      <c r="L72" s="172">
        <v>1</v>
      </c>
      <c r="M72" s="176" t="s">
        <v>163</v>
      </c>
      <c r="N72" s="161"/>
      <c r="O72" s="210"/>
    </row>
    <row r="73" spans="1:15" x14ac:dyDescent="0.2">
      <c r="A73" s="97"/>
      <c r="F73" s="93"/>
      <c r="G73" s="94"/>
      <c r="H73" s="94"/>
      <c r="I73" s="95"/>
      <c r="J73" s="95"/>
      <c r="K73" s="96"/>
      <c r="L73" s="172"/>
      <c r="M73" s="176"/>
      <c r="N73" s="161"/>
      <c r="O73" s="210"/>
    </row>
    <row r="74" spans="1:15" x14ac:dyDescent="0.2">
      <c r="A74" s="97"/>
      <c r="B74" s="84" t="s">
        <v>48</v>
      </c>
      <c r="F74" s="41"/>
      <c r="G74" s="42"/>
      <c r="H74" s="94">
        <f>SUM(F74:G74)</f>
        <v>0</v>
      </c>
      <c r="I74" s="95"/>
      <c r="J74" s="95"/>
      <c r="K74" s="96"/>
      <c r="L74" s="172">
        <v>1</v>
      </c>
      <c r="M74" s="176" t="s">
        <v>163</v>
      </c>
      <c r="N74" s="161"/>
      <c r="O74" s="210"/>
    </row>
    <row r="75" spans="1:15" x14ac:dyDescent="0.2">
      <c r="A75" s="97"/>
      <c r="F75" s="93"/>
      <c r="G75" s="94"/>
      <c r="H75" s="94"/>
      <c r="I75" s="95"/>
      <c r="J75" s="95"/>
      <c r="K75" s="96"/>
      <c r="L75" s="172"/>
      <c r="M75" s="178"/>
      <c r="N75" s="161"/>
      <c r="O75" s="210"/>
    </row>
    <row r="76" spans="1:15" x14ac:dyDescent="0.2">
      <c r="A76" s="97"/>
      <c r="B76" s="84" t="s">
        <v>49</v>
      </c>
      <c r="F76" s="41"/>
      <c r="G76" s="42"/>
      <c r="H76" s="94">
        <f>SUM(F76:G76)</f>
        <v>0</v>
      </c>
      <c r="I76" s="95"/>
      <c r="J76" s="95"/>
      <c r="K76" s="96"/>
      <c r="L76" s="172">
        <v>11</v>
      </c>
      <c r="M76" s="178" t="s">
        <v>164</v>
      </c>
      <c r="N76" s="161"/>
      <c r="O76" s="210"/>
    </row>
    <row r="77" spans="1:15" x14ac:dyDescent="0.2">
      <c r="A77" s="97"/>
      <c r="F77" s="93"/>
      <c r="G77" s="94"/>
      <c r="H77" s="94"/>
      <c r="I77" s="95"/>
      <c r="J77" s="95"/>
      <c r="K77" s="96"/>
      <c r="L77" s="172"/>
      <c r="M77" s="178"/>
      <c r="N77" s="161"/>
      <c r="O77" s="210"/>
    </row>
    <row r="78" spans="1:15" x14ac:dyDescent="0.2">
      <c r="A78" s="97"/>
      <c r="B78" s="84" t="s">
        <v>220</v>
      </c>
      <c r="F78" s="41"/>
      <c r="G78" s="42"/>
      <c r="H78" s="94">
        <f>SUM(F78:G78)</f>
        <v>0</v>
      </c>
      <c r="I78" s="95"/>
      <c r="J78" s="95"/>
      <c r="K78" s="96"/>
      <c r="L78" s="172">
        <v>11</v>
      </c>
      <c r="M78" s="178" t="s">
        <v>164</v>
      </c>
      <c r="N78" s="161"/>
      <c r="O78" s="210"/>
    </row>
    <row r="79" spans="1:15" x14ac:dyDescent="0.2">
      <c r="A79" s="97"/>
      <c r="F79" s="93"/>
      <c r="G79" s="94"/>
      <c r="H79" s="94"/>
      <c r="I79" s="95"/>
      <c r="J79" s="95"/>
      <c r="K79" s="96"/>
      <c r="L79" s="172"/>
      <c r="M79" s="178"/>
      <c r="N79" s="161"/>
      <c r="O79" s="210"/>
    </row>
    <row r="80" spans="1:15" x14ac:dyDescent="0.2">
      <c r="A80" s="97"/>
      <c r="B80" s="84" t="s">
        <v>51</v>
      </c>
      <c r="F80" s="41"/>
      <c r="G80" s="42"/>
      <c r="H80" s="94">
        <f>SUM(F80:G80)</f>
        <v>0</v>
      </c>
      <c r="I80" s="95"/>
      <c r="J80" s="95"/>
      <c r="K80" s="96"/>
      <c r="L80" s="172">
        <v>41</v>
      </c>
      <c r="M80" s="176" t="s">
        <v>167</v>
      </c>
      <c r="N80" s="161"/>
      <c r="O80" s="210"/>
    </row>
    <row r="81" spans="1:13" x14ac:dyDescent="0.2">
      <c r="A81" s="97"/>
      <c r="F81" s="93"/>
      <c r="G81" s="94"/>
      <c r="H81" s="94"/>
      <c r="I81" s="95"/>
      <c r="J81" s="95"/>
      <c r="K81" s="96"/>
      <c r="L81" s="172"/>
      <c r="M81" s="178"/>
    </row>
    <row r="82" spans="1:13" x14ac:dyDescent="0.2">
      <c r="A82" s="97"/>
      <c r="B82" s="84" t="s">
        <v>52</v>
      </c>
      <c r="F82" s="41"/>
      <c r="G82" s="42"/>
      <c r="H82" s="94">
        <f>SUM(F82:G82)</f>
        <v>0</v>
      </c>
      <c r="I82" s="95"/>
      <c r="J82" s="95"/>
      <c r="K82" s="96"/>
      <c r="L82" s="172">
        <v>41</v>
      </c>
      <c r="M82" s="176" t="s">
        <v>167</v>
      </c>
    </row>
    <row r="83" spans="1:13" x14ac:dyDescent="0.2">
      <c r="A83" s="97"/>
      <c r="F83" s="93"/>
      <c r="G83" s="94"/>
      <c r="H83" s="94"/>
      <c r="I83" s="95"/>
      <c r="J83" s="95"/>
      <c r="K83" s="96"/>
      <c r="L83" s="172"/>
      <c r="M83" s="178"/>
    </row>
    <row r="84" spans="1:13" x14ac:dyDescent="0.2">
      <c r="A84" s="97"/>
      <c r="B84" s="84" t="s">
        <v>53</v>
      </c>
      <c r="F84" s="41"/>
      <c r="G84" s="42"/>
      <c r="H84" s="94">
        <f>SUM(F84:G84)</f>
        <v>0</v>
      </c>
      <c r="I84" s="95"/>
      <c r="J84" s="95"/>
      <c r="K84" s="96"/>
      <c r="L84" s="172">
        <v>21</v>
      </c>
      <c r="M84" s="178" t="s">
        <v>179</v>
      </c>
    </row>
    <row r="85" spans="1:13" x14ac:dyDescent="0.2">
      <c r="A85" s="97"/>
      <c r="F85" s="93"/>
      <c r="G85" s="94"/>
      <c r="H85" s="94"/>
      <c r="I85" s="95"/>
      <c r="J85" s="95"/>
      <c r="K85" s="96"/>
      <c r="L85" s="172"/>
      <c r="M85" s="178"/>
    </row>
    <row r="86" spans="1:13" x14ac:dyDescent="0.2">
      <c r="A86" s="97"/>
      <c r="B86" s="84" t="s">
        <v>54</v>
      </c>
      <c r="F86" s="41"/>
      <c r="G86" s="42"/>
      <c r="H86" s="94">
        <f>SUM(F86:G86)</f>
        <v>0</v>
      </c>
      <c r="I86" s="95"/>
      <c r="J86" s="95"/>
      <c r="K86" s="96"/>
      <c r="L86" s="172">
        <v>21</v>
      </c>
      <c r="M86" s="178" t="s">
        <v>179</v>
      </c>
    </row>
    <row r="87" spans="1:13" x14ac:dyDescent="0.2">
      <c r="A87" s="97"/>
      <c r="F87" s="93"/>
      <c r="G87" s="94"/>
      <c r="H87" s="94"/>
      <c r="I87" s="95"/>
      <c r="J87" s="95"/>
      <c r="K87" s="96"/>
      <c r="L87" s="172"/>
      <c r="M87" s="178"/>
    </row>
    <row r="88" spans="1:13" x14ac:dyDescent="0.2">
      <c r="A88" s="97"/>
      <c r="B88" s="84" t="s">
        <v>41</v>
      </c>
      <c r="F88" s="41"/>
      <c r="G88" s="42"/>
      <c r="H88" s="94">
        <f>SUM(F88:G88)</f>
        <v>0</v>
      </c>
      <c r="I88" s="95"/>
      <c r="J88" s="95"/>
      <c r="K88" s="96"/>
      <c r="L88" s="172">
        <v>31</v>
      </c>
      <c r="M88" s="178" t="s">
        <v>166</v>
      </c>
    </row>
    <row r="89" spans="1:13" x14ac:dyDescent="0.2">
      <c r="A89" s="97"/>
      <c r="F89" s="93"/>
      <c r="G89" s="94"/>
      <c r="H89" s="94"/>
      <c r="I89" s="95"/>
      <c r="J89" s="95"/>
      <c r="K89" s="96"/>
      <c r="L89" s="172"/>
      <c r="M89" s="178"/>
    </row>
    <row r="90" spans="1:13" x14ac:dyDescent="0.2">
      <c r="A90" s="108"/>
      <c r="B90" s="84" t="s">
        <v>260</v>
      </c>
      <c r="F90" s="41"/>
      <c r="G90" s="42"/>
      <c r="H90" s="94">
        <f>SUM(F90:G90)</f>
        <v>0</v>
      </c>
      <c r="I90" s="95" t="s">
        <v>63</v>
      </c>
      <c r="J90" s="95"/>
      <c r="K90" s="43"/>
      <c r="L90" s="173"/>
      <c r="M90" s="175" t="s">
        <v>221</v>
      </c>
    </row>
    <row r="91" spans="1:13" x14ac:dyDescent="0.2">
      <c r="A91" s="108"/>
      <c r="F91" s="93"/>
      <c r="G91" s="94"/>
      <c r="H91" s="94"/>
      <c r="I91" s="95"/>
      <c r="J91" s="95"/>
      <c r="K91" s="43"/>
      <c r="L91" s="173"/>
      <c r="M91" s="175"/>
    </row>
    <row r="92" spans="1:13" x14ac:dyDescent="0.2">
      <c r="A92" s="108"/>
      <c r="F92" s="93"/>
      <c r="G92" s="94"/>
      <c r="H92" s="94"/>
      <c r="I92" s="95"/>
      <c r="J92" s="95"/>
      <c r="K92" s="43"/>
      <c r="L92" s="173"/>
      <c r="M92" s="175"/>
    </row>
    <row r="93" spans="1:13" x14ac:dyDescent="0.2">
      <c r="A93" s="108"/>
      <c r="F93" s="93"/>
      <c r="G93" s="94"/>
      <c r="H93" s="94"/>
      <c r="I93" s="95"/>
      <c r="J93" s="95"/>
      <c r="K93" s="43"/>
      <c r="L93" s="173"/>
      <c r="M93" s="175"/>
    </row>
    <row r="94" spans="1:13" x14ac:dyDescent="0.2">
      <c r="A94" s="108"/>
      <c r="F94" s="93"/>
      <c r="G94" s="94"/>
      <c r="H94" s="94"/>
      <c r="I94" s="95"/>
      <c r="J94" s="95"/>
      <c r="K94" s="43"/>
      <c r="L94" s="173"/>
      <c r="M94" s="175"/>
    </row>
    <row r="95" spans="1:13" x14ac:dyDescent="0.2">
      <c r="A95" s="108"/>
      <c r="F95" s="93"/>
      <c r="G95" s="94"/>
      <c r="H95" s="94"/>
      <c r="I95" s="95"/>
      <c r="J95" s="95"/>
      <c r="K95" s="106">
        <f>SUM(K90:K94)</f>
        <v>0</v>
      </c>
      <c r="L95" s="177"/>
      <c r="M95" s="178"/>
    </row>
    <row r="96" spans="1:13" x14ac:dyDescent="0.2">
      <c r="A96" s="108"/>
      <c r="F96" s="93"/>
      <c r="G96" s="94"/>
      <c r="H96" s="94"/>
      <c r="I96" s="95"/>
      <c r="J96" s="95"/>
      <c r="K96" s="96"/>
      <c r="L96" s="172"/>
      <c r="M96" s="178"/>
    </row>
    <row r="97" spans="1:13" x14ac:dyDescent="0.2">
      <c r="A97" s="97" t="s">
        <v>250</v>
      </c>
      <c r="B97" s="84" t="s">
        <v>141</v>
      </c>
      <c r="F97" s="41"/>
      <c r="G97" s="42"/>
      <c r="H97" s="94">
        <f>SUM(F97:G97)</f>
        <v>0</v>
      </c>
      <c r="I97" s="95" t="s">
        <v>63</v>
      </c>
      <c r="J97" s="95"/>
      <c r="K97" s="43"/>
      <c r="L97" s="173"/>
      <c r="M97" s="176" t="s">
        <v>162</v>
      </c>
    </row>
    <row r="98" spans="1:13" x14ac:dyDescent="0.2">
      <c r="A98" s="97">
        <v>3134</v>
      </c>
      <c r="F98" s="93"/>
      <c r="G98" s="94"/>
      <c r="H98" s="94"/>
      <c r="I98" s="95"/>
      <c r="J98" s="95"/>
      <c r="K98" s="43"/>
      <c r="L98" s="173"/>
      <c r="M98" s="175"/>
    </row>
    <row r="99" spans="1:13" x14ac:dyDescent="0.2">
      <c r="A99" s="97"/>
      <c r="F99" s="93"/>
      <c r="G99" s="94"/>
      <c r="H99" s="94"/>
      <c r="I99" s="95"/>
      <c r="J99" s="95"/>
      <c r="K99" s="43"/>
      <c r="L99" s="173"/>
      <c r="M99" s="175"/>
    </row>
    <row r="100" spans="1:13" x14ac:dyDescent="0.2">
      <c r="A100" s="97"/>
      <c r="F100" s="93"/>
      <c r="G100" s="94"/>
      <c r="H100" s="94"/>
      <c r="I100" s="95"/>
      <c r="J100" s="95"/>
      <c r="K100" s="106">
        <f>SUM(K97:K99)</f>
        <v>0</v>
      </c>
      <c r="L100" s="172"/>
      <c r="M100" s="178"/>
    </row>
    <row r="101" spans="1:13" x14ac:dyDescent="0.2">
      <c r="A101" s="97"/>
      <c r="F101" s="93"/>
      <c r="G101" s="94"/>
      <c r="H101" s="94"/>
      <c r="I101" s="95"/>
      <c r="J101" s="95"/>
      <c r="K101" s="96"/>
      <c r="L101" s="172"/>
      <c r="M101" s="178"/>
    </row>
    <row r="102" spans="1:13" x14ac:dyDescent="0.2">
      <c r="A102" s="97">
        <v>3137</v>
      </c>
      <c r="B102" s="84" t="s">
        <v>95</v>
      </c>
      <c r="F102" s="41"/>
      <c r="G102" s="42"/>
      <c r="H102" s="94">
        <f>SUM(F102:G102)</f>
        <v>0</v>
      </c>
      <c r="I102" s="95" t="s">
        <v>63</v>
      </c>
      <c r="J102" s="95"/>
      <c r="K102" s="43"/>
      <c r="L102" s="173"/>
      <c r="M102" s="176" t="s">
        <v>162</v>
      </c>
    </row>
    <row r="103" spans="1:13" x14ac:dyDescent="0.2">
      <c r="A103" s="97"/>
      <c r="F103" s="93"/>
      <c r="G103" s="94"/>
      <c r="H103" s="94"/>
      <c r="I103" s="95"/>
      <c r="J103" s="95"/>
      <c r="K103" s="43"/>
      <c r="L103" s="173"/>
      <c r="M103" s="175"/>
    </row>
    <row r="104" spans="1:13" x14ac:dyDescent="0.2">
      <c r="A104" s="97"/>
      <c r="F104" s="93"/>
      <c r="G104" s="94"/>
      <c r="H104" s="94"/>
      <c r="I104" s="95"/>
      <c r="J104" s="95"/>
      <c r="K104" s="43"/>
      <c r="L104" s="173"/>
      <c r="M104" s="175"/>
    </row>
    <row r="105" spans="1:13" x14ac:dyDescent="0.2">
      <c r="A105" s="97"/>
      <c r="F105" s="93"/>
      <c r="G105" s="94"/>
      <c r="H105" s="94"/>
      <c r="I105" s="95"/>
      <c r="J105" s="95"/>
      <c r="K105" s="106">
        <f>SUM(K102:K104)</f>
        <v>0</v>
      </c>
      <c r="L105" s="177"/>
      <c r="M105" s="178"/>
    </row>
    <row r="106" spans="1:13" x14ac:dyDescent="0.2">
      <c r="A106" s="97"/>
      <c r="F106" s="93"/>
      <c r="G106" s="94"/>
      <c r="H106" s="94"/>
      <c r="I106" s="95"/>
      <c r="J106" s="95"/>
      <c r="K106" s="96"/>
      <c r="L106" s="172"/>
      <c r="M106" s="178"/>
    </row>
    <row r="107" spans="1:13" x14ac:dyDescent="0.2">
      <c r="A107" s="97">
        <v>3143</v>
      </c>
      <c r="B107" s="84" t="s">
        <v>143</v>
      </c>
      <c r="F107" s="41"/>
      <c r="G107" s="42"/>
      <c r="H107" s="94">
        <f>SUM(F107:G107)</f>
        <v>0</v>
      </c>
      <c r="I107" s="95" t="s">
        <v>63</v>
      </c>
      <c r="J107" s="95"/>
      <c r="K107" s="43"/>
      <c r="L107" s="173"/>
      <c r="M107" s="176" t="s">
        <v>169</v>
      </c>
    </row>
    <row r="108" spans="1:13" x14ac:dyDescent="0.2">
      <c r="A108" s="97">
        <v>3144</v>
      </c>
      <c r="B108" s="84" t="s">
        <v>144</v>
      </c>
      <c r="F108" s="160"/>
      <c r="G108" s="159"/>
      <c r="H108" s="94">
        <f>SUM(F108:G108)</f>
        <v>0</v>
      </c>
      <c r="I108" s="95"/>
      <c r="J108" s="95"/>
      <c r="K108" s="43"/>
      <c r="L108" s="173"/>
      <c r="M108" s="176" t="s">
        <v>162</v>
      </c>
    </row>
    <row r="109" spans="1:13" ht="15" x14ac:dyDescent="0.35">
      <c r="A109" s="97">
        <v>3149</v>
      </c>
      <c r="B109" s="84" t="s">
        <v>145</v>
      </c>
      <c r="F109" s="160"/>
      <c r="G109" s="159"/>
      <c r="H109" s="181">
        <f>SUM(F109:G109)</f>
        <v>0</v>
      </c>
      <c r="I109" s="95">
        <f>SUM(H107:H109)</f>
        <v>0</v>
      </c>
      <c r="J109" s="95"/>
      <c r="K109" s="43"/>
      <c r="L109" s="173"/>
      <c r="M109" s="175"/>
    </row>
    <row r="110" spans="1:13" x14ac:dyDescent="0.2">
      <c r="A110" s="97"/>
      <c r="F110" s="93"/>
      <c r="G110" s="94"/>
      <c r="H110" s="94"/>
      <c r="I110" s="95"/>
      <c r="J110" s="95"/>
      <c r="K110" s="106">
        <f>SUM(K107:K109)</f>
        <v>0</v>
      </c>
      <c r="L110" s="177"/>
      <c r="M110" s="178"/>
    </row>
    <row r="111" spans="1:13" x14ac:dyDescent="0.2">
      <c r="A111" s="97"/>
      <c r="F111" s="93"/>
      <c r="G111" s="94"/>
      <c r="H111" s="94"/>
      <c r="I111" s="95"/>
      <c r="J111" s="95"/>
      <c r="K111" s="96"/>
      <c r="L111" s="172"/>
      <c r="M111" s="178"/>
    </row>
    <row r="112" spans="1:13" x14ac:dyDescent="0.2">
      <c r="A112" s="97">
        <v>3151</v>
      </c>
      <c r="B112" s="84" t="s">
        <v>146</v>
      </c>
      <c r="F112" s="41"/>
      <c r="G112" s="42"/>
      <c r="H112" s="94">
        <f>SUM(F112:G112)</f>
        <v>0</v>
      </c>
      <c r="I112" s="95" t="s">
        <v>63</v>
      </c>
      <c r="J112" s="95"/>
      <c r="K112" s="43"/>
      <c r="L112" s="173"/>
      <c r="M112" s="176" t="s">
        <v>162</v>
      </c>
    </row>
    <row r="113" spans="1:13" x14ac:dyDescent="0.2">
      <c r="A113" s="97"/>
      <c r="F113" s="93"/>
      <c r="G113" s="94"/>
      <c r="H113" s="94"/>
      <c r="I113" s="95"/>
      <c r="J113" s="95"/>
      <c r="K113" s="43"/>
      <c r="L113" s="173"/>
      <c r="M113" s="175"/>
    </row>
    <row r="114" spans="1:13" x14ac:dyDescent="0.2">
      <c r="A114" s="97"/>
      <c r="F114" s="93"/>
      <c r="G114" s="94"/>
      <c r="H114" s="94"/>
      <c r="I114" s="95"/>
      <c r="J114" s="95"/>
      <c r="K114" s="43"/>
      <c r="L114" s="173"/>
      <c r="M114" s="175"/>
    </row>
    <row r="115" spans="1:13" x14ac:dyDescent="0.2">
      <c r="A115" s="97"/>
      <c r="F115" s="93"/>
      <c r="G115" s="94"/>
      <c r="H115" s="94"/>
      <c r="I115" s="95"/>
      <c r="J115" s="95"/>
      <c r="K115" s="106">
        <f>SUM(K112:K114)</f>
        <v>0</v>
      </c>
      <c r="L115" s="177"/>
      <c r="M115" s="178"/>
    </row>
    <row r="116" spans="1:13" x14ac:dyDescent="0.2">
      <c r="A116" s="97"/>
      <c r="F116" s="93"/>
      <c r="G116" s="94"/>
      <c r="H116" s="94"/>
      <c r="I116" s="95"/>
      <c r="J116" s="95"/>
      <c r="K116" s="96"/>
      <c r="L116" s="172"/>
      <c r="M116" s="178"/>
    </row>
    <row r="117" spans="1:13" x14ac:dyDescent="0.2">
      <c r="A117" s="97" t="s">
        <v>147</v>
      </c>
      <c r="B117" s="84" t="s">
        <v>148</v>
      </c>
      <c r="F117" s="41"/>
      <c r="G117" s="42"/>
      <c r="H117" s="94">
        <f>SUM(F117:G117)</f>
        <v>0</v>
      </c>
      <c r="I117" s="95" t="s">
        <v>63</v>
      </c>
      <c r="J117" s="95"/>
      <c r="K117" s="43"/>
      <c r="L117" s="173"/>
      <c r="M117" s="176" t="s">
        <v>169</v>
      </c>
    </row>
    <row r="118" spans="1:13" x14ac:dyDescent="0.2">
      <c r="A118" s="97">
        <v>3169</v>
      </c>
      <c r="B118" s="84" t="s">
        <v>149</v>
      </c>
      <c r="F118" s="93"/>
      <c r="G118" s="94"/>
      <c r="H118" s="94"/>
      <c r="I118" s="95"/>
      <c r="J118" s="95"/>
      <c r="K118" s="43"/>
      <c r="L118" s="173"/>
      <c r="M118" s="175"/>
    </row>
    <row r="119" spans="1:13" x14ac:dyDescent="0.2">
      <c r="A119" s="97"/>
      <c r="F119" s="93"/>
      <c r="G119" s="94"/>
      <c r="H119" s="94"/>
      <c r="I119" s="95"/>
      <c r="J119" s="95"/>
      <c r="K119" s="43"/>
      <c r="L119" s="173"/>
      <c r="M119" s="175"/>
    </row>
    <row r="120" spans="1:13" x14ac:dyDescent="0.2">
      <c r="A120" s="97"/>
      <c r="F120" s="93"/>
      <c r="G120" s="94"/>
      <c r="H120" s="94"/>
      <c r="I120" s="95"/>
      <c r="J120" s="95"/>
      <c r="K120" s="106">
        <f>SUM(K117:K119)</f>
        <v>0</v>
      </c>
      <c r="L120" s="177"/>
      <c r="M120" s="178"/>
    </row>
    <row r="121" spans="1:13" x14ac:dyDescent="0.2">
      <c r="A121" s="97"/>
      <c r="F121" s="93"/>
      <c r="G121" s="94"/>
      <c r="H121" s="94"/>
      <c r="I121" s="95"/>
      <c r="J121" s="95"/>
      <c r="K121" s="96"/>
      <c r="L121" s="172"/>
      <c r="M121" s="178"/>
    </row>
    <row r="122" spans="1:13" x14ac:dyDescent="0.2">
      <c r="A122" s="97">
        <v>3170</v>
      </c>
      <c r="B122" s="84" t="s">
        <v>8</v>
      </c>
      <c r="F122" s="41"/>
      <c r="G122" s="42"/>
      <c r="H122" s="94">
        <f>SUM(F122:G122)</f>
        <v>0</v>
      </c>
      <c r="I122" s="95" t="s">
        <v>63</v>
      </c>
      <c r="J122" s="95"/>
      <c r="K122" s="43"/>
      <c r="L122" s="173"/>
      <c r="M122" s="176" t="s">
        <v>162</v>
      </c>
    </row>
    <row r="123" spans="1:13" x14ac:dyDescent="0.2">
      <c r="A123" s="97"/>
      <c r="F123" s="93"/>
      <c r="G123" s="94"/>
      <c r="H123" s="94"/>
      <c r="I123" s="95"/>
      <c r="J123" s="95"/>
      <c r="K123" s="43"/>
      <c r="L123" s="173"/>
      <c r="M123" s="175"/>
    </row>
    <row r="124" spans="1:13" x14ac:dyDescent="0.2">
      <c r="A124" s="97"/>
      <c r="F124" s="93"/>
      <c r="G124" s="94"/>
      <c r="H124" s="94"/>
      <c r="I124" s="95"/>
      <c r="J124" s="95"/>
      <c r="K124" s="43"/>
      <c r="L124" s="173"/>
      <c r="M124" s="175"/>
    </row>
    <row r="125" spans="1:13" x14ac:dyDescent="0.2">
      <c r="A125" s="97"/>
      <c r="F125" s="93"/>
      <c r="G125" s="94"/>
      <c r="H125" s="94"/>
      <c r="I125" s="95"/>
      <c r="J125" s="95"/>
      <c r="K125" s="106">
        <f>SUM(K122:K124)</f>
        <v>0</v>
      </c>
      <c r="L125" s="177"/>
      <c r="M125" s="178"/>
    </row>
    <row r="126" spans="1:13" x14ac:dyDescent="0.2">
      <c r="A126" s="97"/>
      <c r="F126" s="93"/>
      <c r="G126" s="94"/>
      <c r="H126" s="94"/>
      <c r="I126" s="95"/>
      <c r="J126" s="95"/>
      <c r="K126" s="96"/>
      <c r="L126" s="172"/>
      <c r="M126" s="178"/>
    </row>
    <row r="127" spans="1:13" x14ac:dyDescent="0.2">
      <c r="A127" s="97" t="s">
        <v>150</v>
      </c>
      <c r="B127" s="84" t="s">
        <v>151</v>
      </c>
      <c r="F127" s="41"/>
      <c r="G127" s="42"/>
      <c r="H127" s="94">
        <f>SUM(F127:G127)</f>
        <v>0</v>
      </c>
      <c r="I127" s="95"/>
      <c r="J127" s="95"/>
      <c r="K127" s="96"/>
      <c r="L127" s="172">
        <v>89</v>
      </c>
      <c r="M127" s="176" t="s">
        <v>162</v>
      </c>
    </row>
    <row r="128" spans="1:13" x14ac:dyDescent="0.2">
      <c r="A128" s="97"/>
      <c r="F128" s="93"/>
      <c r="G128" s="94"/>
      <c r="H128" s="94"/>
      <c r="I128" s="95"/>
      <c r="J128" s="95"/>
      <c r="K128" s="96"/>
      <c r="L128" s="172"/>
      <c r="M128" s="176"/>
    </row>
    <row r="129" spans="1:13" x14ac:dyDescent="0.2">
      <c r="A129" s="97" t="s">
        <v>154</v>
      </c>
      <c r="B129" s="84" t="s">
        <v>152</v>
      </c>
      <c r="F129" s="41"/>
      <c r="G129" s="42"/>
      <c r="H129" s="94">
        <f>SUM(F129:G129)</f>
        <v>0</v>
      </c>
      <c r="I129" s="95"/>
      <c r="J129" s="95"/>
      <c r="K129" s="182"/>
      <c r="L129" s="183"/>
      <c r="M129" s="176" t="s">
        <v>162</v>
      </c>
    </row>
    <row r="130" spans="1:13" x14ac:dyDescent="0.2">
      <c r="A130" s="97">
        <v>3199</v>
      </c>
      <c r="B130" s="84" t="s">
        <v>156</v>
      </c>
      <c r="F130" s="155"/>
      <c r="G130" s="155"/>
      <c r="H130" s="94"/>
      <c r="I130" s="95"/>
      <c r="J130" s="95"/>
      <c r="K130" s="182"/>
      <c r="L130" s="183"/>
      <c r="M130" s="178"/>
    </row>
    <row r="131" spans="1:13" x14ac:dyDescent="0.2">
      <c r="A131" s="97"/>
      <c r="B131" s="84" t="s">
        <v>155</v>
      </c>
      <c r="F131" s="155"/>
      <c r="G131" s="155"/>
      <c r="H131" s="94"/>
      <c r="I131" s="95"/>
      <c r="J131" s="95"/>
      <c r="K131" s="182"/>
      <c r="L131" s="183"/>
      <c r="M131" s="178"/>
    </row>
    <row r="132" spans="1:13" x14ac:dyDescent="0.2">
      <c r="A132" s="97"/>
      <c r="F132" s="93"/>
      <c r="G132" s="94"/>
      <c r="H132" s="94"/>
      <c r="I132" s="95"/>
      <c r="J132" s="95"/>
      <c r="K132" s="96"/>
      <c r="L132" s="172"/>
      <c r="M132" s="178"/>
    </row>
    <row r="133" spans="1:13" x14ac:dyDescent="0.2">
      <c r="A133" s="97">
        <v>330</v>
      </c>
      <c r="B133" s="84" t="s">
        <v>173</v>
      </c>
      <c r="F133" s="41"/>
      <c r="G133" s="94"/>
      <c r="H133" s="94" t="s">
        <v>176</v>
      </c>
      <c r="I133" s="109"/>
      <c r="J133" s="109"/>
      <c r="K133" s="158"/>
      <c r="L133" s="174">
        <v>0</v>
      </c>
      <c r="M133" s="175">
        <v>0</v>
      </c>
    </row>
    <row r="134" spans="1:13" x14ac:dyDescent="0.2">
      <c r="A134" s="97">
        <v>3660</v>
      </c>
      <c r="B134" s="84" t="s">
        <v>174</v>
      </c>
      <c r="F134" s="41"/>
      <c r="G134" s="94"/>
      <c r="H134" s="94" t="s">
        <v>176</v>
      </c>
      <c r="I134" s="109"/>
      <c r="J134" s="109"/>
      <c r="K134" s="158"/>
      <c r="L134" s="174">
        <v>0</v>
      </c>
      <c r="M134" s="175">
        <v>0</v>
      </c>
    </row>
    <row r="135" spans="1:13" x14ac:dyDescent="0.2">
      <c r="A135" s="97"/>
      <c r="F135" s="93"/>
      <c r="G135" s="94"/>
      <c r="H135" s="94"/>
      <c r="I135" s="95"/>
      <c r="J135" s="95"/>
      <c r="K135" s="96"/>
      <c r="L135" s="172"/>
      <c r="M135" s="178"/>
    </row>
    <row r="136" spans="1:13" x14ac:dyDescent="0.2">
      <c r="A136" s="97">
        <v>3409.01</v>
      </c>
      <c r="B136" s="84" t="s">
        <v>114</v>
      </c>
      <c r="F136" s="41"/>
      <c r="G136" s="94"/>
      <c r="H136" s="94" t="s">
        <v>176</v>
      </c>
      <c r="J136" s="95"/>
      <c r="K136" s="96"/>
      <c r="L136" s="172">
        <v>0</v>
      </c>
      <c r="M136" s="178">
        <v>0</v>
      </c>
    </row>
    <row r="137" spans="1:13" x14ac:dyDescent="0.2">
      <c r="A137" s="97"/>
      <c r="F137" s="93"/>
      <c r="G137" s="94"/>
      <c r="H137" s="94"/>
      <c r="I137" s="95"/>
      <c r="J137" s="95"/>
      <c r="K137" s="96"/>
      <c r="L137" s="172"/>
      <c r="M137" s="178"/>
    </row>
    <row r="138" spans="1:13" x14ac:dyDescent="0.2">
      <c r="A138" s="97"/>
      <c r="F138" s="93"/>
      <c r="G138" s="94"/>
      <c r="H138" s="94"/>
      <c r="I138" s="95"/>
      <c r="J138" s="95"/>
      <c r="K138" s="96"/>
      <c r="L138" s="172"/>
      <c r="M138" s="178"/>
    </row>
    <row r="139" spans="1:13" x14ac:dyDescent="0.2">
      <c r="A139" s="97">
        <v>3612</v>
      </c>
      <c r="B139" s="84" t="s">
        <v>23</v>
      </c>
      <c r="F139" s="41"/>
      <c r="G139" s="42"/>
      <c r="H139" s="94">
        <f>SUM(F139:G139)</f>
        <v>0</v>
      </c>
      <c r="I139" s="95"/>
      <c r="J139" s="95"/>
      <c r="K139" s="107"/>
      <c r="L139" s="177">
        <v>89</v>
      </c>
      <c r="M139" s="176" t="s">
        <v>162</v>
      </c>
    </row>
    <row r="140" spans="1:13" x14ac:dyDescent="0.2">
      <c r="A140" s="97">
        <v>3612.01</v>
      </c>
      <c r="B140" s="84" t="s">
        <v>171</v>
      </c>
      <c r="F140" s="41"/>
      <c r="G140" s="42"/>
      <c r="H140" s="94">
        <f>SUM(F140:G140)</f>
        <v>0</v>
      </c>
      <c r="I140" s="95"/>
      <c r="J140" s="95"/>
      <c r="K140" s="182"/>
      <c r="L140" s="183"/>
      <c r="M140" s="178" t="s">
        <v>233</v>
      </c>
    </row>
    <row r="141" spans="1:13" x14ac:dyDescent="0.2">
      <c r="A141" s="97">
        <v>3612.02</v>
      </c>
      <c r="B141" s="84" t="s">
        <v>175</v>
      </c>
      <c r="F141" s="41"/>
      <c r="G141" s="42"/>
      <c r="H141" s="94">
        <f>SUM(F141:G141)</f>
        <v>0</v>
      </c>
      <c r="I141" s="95"/>
      <c r="J141" s="95"/>
      <c r="K141" s="182"/>
      <c r="L141" s="183"/>
      <c r="M141" s="178" t="s">
        <v>233</v>
      </c>
    </row>
    <row r="142" spans="1:13" x14ac:dyDescent="0.2">
      <c r="A142" s="97"/>
      <c r="F142" s="93"/>
      <c r="G142" s="94"/>
      <c r="H142" s="94"/>
      <c r="I142" s="95"/>
      <c r="J142" s="95"/>
      <c r="K142" s="96"/>
      <c r="L142" s="172"/>
      <c r="M142" s="178"/>
    </row>
    <row r="143" spans="1:13" x14ac:dyDescent="0.2">
      <c r="A143" s="97"/>
      <c r="F143" s="93"/>
      <c r="G143" s="94"/>
      <c r="H143" s="94"/>
      <c r="I143" s="95"/>
      <c r="J143" s="95"/>
      <c r="K143" s="96"/>
      <c r="L143" s="172"/>
      <c r="M143" s="178"/>
    </row>
    <row r="144" spans="1:13" x14ac:dyDescent="0.2">
      <c r="A144" s="97">
        <v>3632</v>
      </c>
      <c r="B144" s="84" t="s">
        <v>12</v>
      </c>
      <c r="F144" s="41"/>
      <c r="G144" s="42"/>
      <c r="H144" s="94">
        <f>SUM(F144:G144)</f>
        <v>0</v>
      </c>
      <c r="I144" s="95" t="s">
        <v>63</v>
      </c>
      <c r="J144" s="95"/>
      <c r="K144" s="43"/>
      <c r="L144" s="173"/>
      <c r="M144" s="175" t="s">
        <v>164</v>
      </c>
    </row>
    <row r="145" spans="1:13" x14ac:dyDescent="0.2">
      <c r="A145" s="97"/>
      <c r="F145" s="93"/>
      <c r="G145" s="94"/>
      <c r="H145" s="94"/>
      <c r="I145" s="95"/>
      <c r="J145" s="95"/>
      <c r="K145" s="43"/>
      <c r="L145" s="173"/>
      <c r="M145" s="175"/>
    </row>
    <row r="146" spans="1:13" x14ac:dyDescent="0.2">
      <c r="A146" s="97"/>
      <c r="F146" s="93"/>
      <c r="G146" s="94"/>
      <c r="H146" s="94"/>
      <c r="I146" s="95"/>
      <c r="J146" s="95"/>
      <c r="K146" s="43"/>
      <c r="L146" s="173"/>
      <c r="M146" s="175"/>
    </row>
    <row r="147" spans="1:13" x14ac:dyDescent="0.2">
      <c r="A147" s="97"/>
      <c r="F147" s="93"/>
      <c r="G147" s="94"/>
      <c r="H147" s="94"/>
      <c r="I147" s="95"/>
      <c r="J147" s="95"/>
      <c r="K147" s="106">
        <f>SUM(K144:K146)</f>
        <v>0</v>
      </c>
      <c r="L147" s="177"/>
      <c r="M147" s="178"/>
    </row>
    <row r="148" spans="1:13" x14ac:dyDescent="0.2">
      <c r="A148" s="97"/>
      <c r="F148" s="93"/>
      <c r="G148" s="94"/>
      <c r="H148" s="94"/>
      <c r="I148" s="95"/>
      <c r="J148" s="95"/>
      <c r="K148" s="96"/>
      <c r="L148" s="172"/>
      <c r="M148" s="178"/>
    </row>
    <row r="149" spans="1:13" x14ac:dyDescent="0.2">
      <c r="A149" s="97">
        <v>3636</v>
      </c>
      <c r="B149" s="84" t="s">
        <v>153</v>
      </c>
      <c r="F149" s="41"/>
      <c r="G149" s="42"/>
      <c r="H149" s="94">
        <f>SUM(F149:G149)</f>
        <v>0</v>
      </c>
      <c r="I149" s="95"/>
      <c r="J149" s="95"/>
      <c r="K149" s="182"/>
      <c r="L149" s="183"/>
      <c r="M149" s="176" t="s">
        <v>167</v>
      </c>
    </row>
    <row r="150" spans="1:13" x14ac:dyDescent="0.2">
      <c r="A150" s="97"/>
      <c r="F150" s="93"/>
      <c r="G150" s="94"/>
      <c r="H150" s="94"/>
      <c r="I150" s="95"/>
      <c r="J150" s="95"/>
      <c r="K150" s="96"/>
      <c r="L150" s="172"/>
      <c r="M150" s="178"/>
    </row>
    <row r="151" spans="1:13" x14ac:dyDescent="0.2">
      <c r="A151" s="97"/>
      <c r="F151" s="93"/>
      <c r="G151" s="94"/>
      <c r="H151" s="94"/>
      <c r="I151" s="95"/>
      <c r="J151" s="95"/>
      <c r="K151" s="96"/>
      <c r="L151" s="172"/>
      <c r="M151" s="178"/>
    </row>
    <row r="152" spans="1:13" x14ac:dyDescent="0.2">
      <c r="A152" s="97"/>
      <c r="F152" s="93"/>
      <c r="G152" s="94"/>
      <c r="H152" s="94"/>
      <c r="I152" s="95"/>
      <c r="J152" s="95"/>
      <c r="K152" s="96"/>
      <c r="L152" s="172"/>
      <c r="M152" s="178"/>
    </row>
    <row r="153" spans="1:13" x14ac:dyDescent="0.2">
      <c r="A153" s="163" t="s">
        <v>191</v>
      </c>
      <c r="F153" s="164">
        <f>SUM(F94:F150)+SUM(F9:F70)</f>
        <v>0</v>
      </c>
      <c r="G153" s="94"/>
      <c r="H153" s="94"/>
      <c r="I153" s="95"/>
      <c r="J153" s="95"/>
      <c r="K153" s="96"/>
      <c r="L153" s="172"/>
      <c r="M153" s="178"/>
    </row>
    <row r="154" spans="1:13" x14ac:dyDescent="0.2">
      <c r="A154" s="163"/>
      <c r="F154" s="164"/>
      <c r="G154" s="94"/>
      <c r="H154" s="94"/>
      <c r="I154" s="95"/>
      <c r="J154" s="95"/>
      <c r="K154" s="96"/>
      <c r="L154" s="172"/>
      <c r="M154" s="178"/>
    </row>
    <row r="155" spans="1:13" x14ac:dyDescent="0.2">
      <c r="A155" s="97"/>
      <c r="F155" s="93"/>
      <c r="G155" s="94"/>
      <c r="H155" s="94"/>
      <c r="I155" s="95"/>
      <c r="J155" s="95"/>
      <c r="K155" s="96"/>
      <c r="L155" s="172"/>
      <c r="M155" s="178"/>
    </row>
    <row r="156" spans="1:13" s="92" customFormat="1" ht="18" x14ac:dyDescent="0.25">
      <c r="A156" s="186" t="s">
        <v>246</v>
      </c>
      <c r="B156" s="199"/>
      <c r="C156" s="199"/>
      <c r="D156" s="199"/>
      <c r="E156" s="199"/>
      <c r="F156" s="200"/>
      <c r="G156" s="200"/>
      <c r="H156" s="201"/>
      <c r="I156" s="202"/>
      <c r="J156" s="202"/>
      <c r="K156" s="203"/>
      <c r="L156" s="204"/>
      <c r="M156" s="205"/>
    </row>
    <row r="157" spans="1:13" x14ac:dyDescent="0.2">
      <c r="A157" s="97"/>
      <c r="F157" s="93"/>
      <c r="G157" s="94"/>
      <c r="H157" s="94"/>
      <c r="I157" s="95"/>
      <c r="J157" s="95"/>
      <c r="K157" s="96"/>
      <c r="L157" s="172"/>
      <c r="M157" s="178"/>
    </row>
    <row r="158" spans="1:13" x14ac:dyDescent="0.2">
      <c r="A158" s="97">
        <v>4120</v>
      </c>
      <c r="B158" s="84" t="s">
        <v>9</v>
      </c>
      <c r="F158" s="41"/>
      <c r="G158" s="42"/>
      <c r="H158" s="94">
        <f>SUM(F158:G158)</f>
        <v>0</v>
      </c>
      <c r="I158" s="95" t="s">
        <v>63</v>
      </c>
      <c r="J158" s="95"/>
      <c r="K158" s="43"/>
      <c r="L158" s="173"/>
      <c r="M158" s="176" t="s">
        <v>162</v>
      </c>
    </row>
    <row r="159" spans="1:13" x14ac:dyDescent="0.2">
      <c r="A159" s="97"/>
      <c r="F159" s="93"/>
      <c r="G159" s="94"/>
      <c r="H159" s="94"/>
      <c r="I159" s="95"/>
      <c r="J159" s="95"/>
      <c r="K159" s="43"/>
      <c r="L159" s="173"/>
      <c r="M159" s="175"/>
    </row>
    <row r="160" spans="1:13" x14ac:dyDescent="0.2">
      <c r="A160" s="97"/>
      <c r="F160" s="93"/>
      <c r="G160" s="94"/>
      <c r="H160" s="94"/>
      <c r="I160" s="95"/>
      <c r="J160" s="95"/>
      <c r="K160" s="43"/>
      <c r="L160" s="173"/>
      <c r="M160" s="175"/>
    </row>
    <row r="161" spans="1:13" x14ac:dyDescent="0.2">
      <c r="A161" s="97"/>
      <c r="F161" s="93"/>
      <c r="G161" s="94"/>
      <c r="H161" s="94"/>
      <c r="I161" s="95"/>
      <c r="J161" s="95"/>
      <c r="K161" s="106">
        <f>SUM(K158:K160)</f>
        <v>0</v>
      </c>
      <c r="L161" s="177"/>
      <c r="M161" s="178"/>
    </row>
    <row r="162" spans="1:13" x14ac:dyDescent="0.2">
      <c r="A162" s="97"/>
      <c r="F162" s="93"/>
      <c r="G162" s="94"/>
      <c r="H162" s="94"/>
      <c r="I162" s="95"/>
      <c r="J162" s="95"/>
      <c r="K162" s="96"/>
      <c r="L162" s="177"/>
      <c r="M162" s="178"/>
    </row>
    <row r="163" spans="1:13" x14ac:dyDescent="0.2">
      <c r="A163" s="97">
        <v>4240</v>
      </c>
      <c r="B163" s="84" t="s">
        <v>177</v>
      </c>
      <c r="F163" s="41"/>
      <c r="G163" s="42"/>
      <c r="H163" s="94">
        <f>SUM(F163:G163)</f>
        <v>0</v>
      </c>
      <c r="I163" s="95"/>
      <c r="J163" s="95"/>
      <c r="K163" s="96"/>
      <c r="L163" s="172"/>
      <c r="M163" s="178"/>
    </row>
    <row r="164" spans="1:13" x14ac:dyDescent="0.2">
      <c r="A164" s="97"/>
      <c r="B164" s="84" t="s">
        <v>178</v>
      </c>
      <c r="F164" s="100" t="s">
        <v>66</v>
      </c>
      <c r="G164" s="94"/>
      <c r="H164" s="94"/>
      <c r="I164" s="95" t="s">
        <v>67</v>
      </c>
      <c r="J164" s="95"/>
      <c r="K164" s="43"/>
      <c r="L164" s="172">
        <v>91</v>
      </c>
      <c r="M164" s="178" t="s">
        <v>46</v>
      </c>
    </row>
    <row r="165" spans="1:13" x14ac:dyDescent="0.2">
      <c r="A165" s="97"/>
      <c r="F165" s="93"/>
      <c r="G165" s="94"/>
      <c r="H165" s="94"/>
      <c r="I165" s="95" t="s">
        <v>21</v>
      </c>
      <c r="J165" s="95"/>
      <c r="K165" s="43"/>
      <c r="L165" s="172">
        <v>91</v>
      </c>
      <c r="M165" s="178" t="s">
        <v>46</v>
      </c>
    </row>
    <row r="166" spans="1:13" x14ac:dyDescent="0.2">
      <c r="A166" s="97"/>
      <c r="F166" s="93"/>
      <c r="G166" s="94"/>
      <c r="H166" s="94"/>
      <c r="I166" s="95" t="s">
        <v>68</v>
      </c>
      <c r="J166" s="95"/>
      <c r="K166" s="43"/>
      <c r="L166" s="172">
        <v>92</v>
      </c>
      <c r="M166" s="178" t="s">
        <v>46</v>
      </c>
    </row>
    <row r="167" spans="1:13" x14ac:dyDescent="0.2">
      <c r="A167" s="97"/>
      <c r="F167" s="93"/>
      <c r="G167" s="94"/>
      <c r="H167" s="94"/>
      <c r="I167" s="95" t="s">
        <v>69</v>
      </c>
      <c r="J167" s="95"/>
      <c r="K167" s="43"/>
      <c r="L167" s="172">
        <v>93</v>
      </c>
      <c r="M167" s="178" t="s">
        <v>46</v>
      </c>
    </row>
    <row r="168" spans="1:13" x14ac:dyDescent="0.2">
      <c r="A168" s="97"/>
      <c r="F168" s="93"/>
      <c r="G168" s="94"/>
      <c r="H168" s="94"/>
      <c r="I168" s="47"/>
      <c r="J168" s="47"/>
      <c r="K168" s="43"/>
      <c r="L168" s="173"/>
      <c r="M168" s="175"/>
    </row>
    <row r="169" spans="1:13" x14ac:dyDescent="0.2">
      <c r="A169" s="97"/>
      <c r="F169" s="93"/>
      <c r="G169" s="94"/>
      <c r="H169" s="94"/>
      <c r="I169" s="47"/>
      <c r="J169" s="47"/>
      <c r="K169" s="43"/>
      <c r="L169" s="173"/>
      <c r="M169" s="175"/>
    </row>
    <row r="170" spans="1:13" x14ac:dyDescent="0.2">
      <c r="A170" s="97"/>
      <c r="F170" s="93"/>
      <c r="G170" s="94"/>
      <c r="H170" s="94"/>
      <c r="I170" s="95"/>
      <c r="J170" s="95"/>
      <c r="K170" s="106">
        <f>SUM(K164:K169)</f>
        <v>0</v>
      </c>
      <c r="L170" s="172"/>
      <c r="M170" s="178"/>
    </row>
    <row r="171" spans="1:13" x14ac:dyDescent="0.2">
      <c r="A171" s="97"/>
      <c r="F171" s="93"/>
      <c r="G171" s="94"/>
      <c r="H171" s="94"/>
      <c r="I171" s="95"/>
      <c r="J171" s="95"/>
      <c r="K171" s="96"/>
      <c r="L171" s="172"/>
      <c r="M171" s="178"/>
    </row>
    <row r="172" spans="1:13" x14ac:dyDescent="0.2">
      <c r="A172" s="97">
        <v>4250</v>
      </c>
      <c r="B172" s="84" t="s">
        <v>10</v>
      </c>
      <c r="F172" s="41"/>
      <c r="G172" s="42"/>
      <c r="H172" s="94">
        <f>SUM(F172:G172)</f>
        <v>0</v>
      </c>
      <c r="I172" s="95" t="s">
        <v>63</v>
      </c>
      <c r="J172" s="95"/>
      <c r="K172" s="43"/>
      <c r="L172" s="173"/>
      <c r="M172" s="175" t="s">
        <v>179</v>
      </c>
    </row>
    <row r="173" spans="1:13" x14ac:dyDescent="0.2">
      <c r="A173" s="97"/>
      <c r="F173" s="155"/>
      <c r="G173" s="155"/>
      <c r="H173" s="94">
        <f>SUM(F173:G173)</f>
        <v>0</v>
      </c>
      <c r="I173" s="95"/>
      <c r="J173" s="95"/>
      <c r="K173" s="43"/>
      <c r="L173" s="173"/>
      <c r="M173" s="175" t="s">
        <v>180</v>
      </c>
    </row>
    <row r="174" spans="1:13" x14ac:dyDescent="0.2">
      <c r="A174" s="97"/>
      <c r="F174" s="94"/>
      <c r="G174" s="94"/>
      <c r="H174" s="94">
        <f>SUM(F174:G174)</f>
        <v>0</v>
      </c>
      <c r="I174" s="95"/>
      <c r="J174" s="95"/>
      <c r="K174" s="43"/>
      <c r="L174" s="173"/>
      <c r="M174" s="175" t="s">
        <v>167</v>
      </c>
    </row>
    <row r="175" spans="1:13" x14ac:dyDescent="0.2">
      <c r="A175" s="97"/>
      <c r="F175" s="94"/>
      <c r="G175" s="94"/>
      <c r="H175" s="94">
        <f>SUM(F175:G175)</f>
        <v>0</v>
      </c>
      <c r="I175" s="95"/>
      <c r="J175" s="95"/>
      <c r="K175" s="43"/>
      <c r="L175" s="173"/>
      <c r="M175" s="175" t="s">
        <v>181</v>
      </c>
    </row>
    <row r="176" spans="1:13" x14ac:dyDescent="0.2">
      <c r="A176" s="97"/>
      <c r="F176" s="93"/>
      <c r="G176" s="94"/>
      <c r="H176" s="94"/>
      <c r="I176" s="95"/>
      <c r="J176" s="95"/>
      <c r="K176" s="106">
        <f>SUM(K172:K175)</f>
        <v>0</v>
      </c>
      <c r="L176" s="177"/>
      <c r="M176" s="178"/>
    </row>
    <row r="177" spans="1:13" ht="12" customHeight="1" x14ac:dyDescent="0.2">
      <c r="A177" s="97"/>
      <c r="F177" s="93"/>
      <c r="G177" s="94"/>
      <c r="H177" s="94"/>
      <c r="I177" s="95"/>
      <c r="J177" s="95"/>
      <c r="K177" s="96"/>
      <c r="L177" s="172"/>
      <c r="M177" s="178"/>
    </row>
    <row r="178" spans="1:13" x14ac:dyDescent="0.2">
      <c r="A178" s="97">
        <v>4260</v>
      </c>
      <c r="B178" s="84" t="s">
        <v>182</v>
      </c>
      <c r="F178" s="41"/>
      <c r="G178" s="42"/>
      <c r="H178" s="94">
        <f>SUM(F178:G178)</f>
        <v>0</v>
      </c>
      <c r="I178" s="95"/>
      <c r="J178" s="95"/>
      <c r="K178" s="182"/>
      <c r="L178" s="183"/>
      <c r="M178" s="176" t="s">
        <v>162</v>
      </c>
    </row>
    <row r="179" spans="1:13" x14ac:dyDescent="0.2">
      <c r="A179" s="97"/>
      <c r="F179" s="93"/>
      <c r="G179" s="94"/>
      <c r="H179" s="94"/>
      <c r="I179" s="95"/>
      <c r="J179" s="95"/>
      <c r="K179" s="96"/>
      <c r="L179" s="172"/>
      <c r="M179" s="176"/>
    </row>
    <row r="180" spans="1:13" x14ac:dyDescent="0.2">
      <c r="A180" s="97">
        <v>4270</v>
      </c>
      <c r="B180" s="84" t="s">
        <v>11</v>
      </c>
      <c r="F180" s="41"/>
      <c r="G180" s="42"/>
      <c r="H180" s="94">
        <f>SUM(F180:G180)</f>
        <v>0</v>
      </c>
      <c r="I180" s="95"/>
      <c r="J180" s="95"/>
      <c r="K180" s="96"/>
      <c r="L180" s="172">
        <v>89</v>
      </c>
      <c r="M180" s="176" t="s">
        <v>162</v>
      </c>
    </row>
    <row r="181" spans="1:13" x14ac:dyDescent="0.2">
      <c r="A181" s="97"/>
      <c r="F181" s="93"/>
      <c r="G181" s="94"/>
      <c r="H181" s="94"/>
      <c r="I181" s="95"/>
      <c r="J181" s="95"/>
      <c r="K181" s="96"/>
      <c r="L181" s="172"/>
      <c r="M181" s="178"/>
    </row>
    <row r="182" spans="1:13" x14ac:dyDescent="0.2">
      <c r="A182" s="97">
        <v>4409.01</v>
      </c>
      <c r="B182" s="84" t="s">
        <v>115</v>
      </c>
      <c r="F182" s="41"/>
      <c r="G182" s="94"/>
      <c r="H182" s="94" t="s">
        <v>98</v>
      </c>
      <c r="I182" s="109"/>
      <c r="J182" s="109"/>
      <c r="K182" s="107"/>
      <c r="L182" s="177">
        <v>0</v>
      </c>
      <c r="M182" s="178">
        <v>0</v>
      </c>
    </row>
    <row r="183" spans="1:13" x14ac:dyDescent="0.2">
      <c r="A183" s="97"/>
      <c r="F183" s="93"/>
      <c r="G183" s="94"/>
      <c r="H183" s="94"/>
      <c r="I183" s="95"/>
      <c r="J183" s="95"/>
      <c r="K183" s="96"/>
      <c r="L183" s="172"/>
      <c r="M183" s="178"/>
    </row>
    <row r="184" spans="1:13" x14ac:dyDescent="0.2">
      <c r="A184" s="97">
        <v>4612</v>
      </c>
      <c r="B184" s="84" t="s">
        <v>183</v>
      </c>
      <c r="F184" s="41"/>
      <c r="G184" s="42"/>
      <c r="H184" s="94">
        <f>SUM(F184:G184)</f>
        <v>0</v>
      </c>
      <c r="I184" s="95" t="s">
        <v>63</v>
      </c>
      <c r="J184" s="95"/>
      <c r="K184" s="43"/>
      <c r="L184" s="173"/>
      <c r="M184" s="175" t="s">
        <v>164</v>
      </c>
    </row>
    <row r="185" spans="1:13" x14ac:dyDescent="0.2">
      <c r="A185" s="97"/>
      <c r="B185" s="84" t="s">
        <v>184</v>
      </c>
      <c r="F185" s="93"/>
      <c r="G185" s="94"/>
      <c r="H185" s="94"/>
      <c r="I185" s="95"/>
      <c r="J185" s="95"/>
      <c r="K185" s="43"/>
      <c r="L185" s="173"/>
      <c r="M185" s="175" t="s">
        <v>179</v>
      </c>
    </row>
    <row r="186" spans="1:13" x14ac:dyDescent="0.2">
      <c r="A186" s="97"/>
      <c r="F186" s="93"/>
      <c r="G186" s="94"/>
      <c r="H186" s="94"/>
      <c r="I186" s="95"/>
      <c r="J186" s="95"/>
      <c r="K186" s="43"/>
      <c r="L186" s="173"/>
      <c r="M186" s="175"/>
    </row>
    <row r="187" spans="1:13" x14ac:dyDescent="0.2">
      <c r="A187" s="97"/>
      <c r="F187" s="93"/>
      <c r="G187" s="94"/>
      <c r="H187" s="94"/>
      <c r="I187" s="95"/>
      <c r="J187" s="95"/>
      <c r="K187" s="106">
        <f>SUM(K184:K186)</f>
        <v>0</v>
      </c>
      <c r="L187" s="177"/>
      <c r="M187" s="178"/>
    </row>
    <row r="188" spans="1:13" x14ac:dyDescent="0.2">
      <c r="A188" s="97"/>
      <c r="F188" s="93"/>
      <c r="G188" s="94"/>
      <c r="H188" s="94"/>
      <c r="I188" s="95"/>
      <c r="J188" s="95"/>
      <c r="K188" s="276"/>
      <c r="L188" s="170"/>
      <c r="M188" s="178"/>
    </row>
    <row r="189" spans="1:13" x14ac:dyDescent="0.2">
      <c r="A189" s="163" t="s">
        <v>3</v>
      </c>
      <c r="F189" s="164">
        <f>SUM(F158:F185)</f>
        <v>0</v>
      </c>
      <c r="G189" s="94"/>
      <c r="H189" s="94"/>
      <c r="I189" s="95"/>
      <c r="J189" s="95"/>
      <c r="K189" s="96"/>
      <c r="L189" s="170"/>
      <c r="M189" s="178"/>
    </row>
    <row r="190" spans="1:13" x14ac:dyDescent="0.2">
      <c r="A190" s="97"/>
      <c r="F190" s="93"/>
      <c r="G190" s="94"/>
      <c r="H190" s="94"/>
      <c r="I190" s="95"/>
      <c r="J190" s="95"/>
      <c r="K190" s="96"/>
      <c r="L190" s="170"/>
      <c r="M190" s="178"/>
    </row>
    <row r="191" spans="1:13" x14ac:dyDescent="0.2">
      <c r="A191" s="97"/>
      <c r="F191" s="93"/>
      <c r="G191" s="94"/>
      <c r="H191" s="94"/>
      <c r="I191" s="95"/>
      <c r="J191" s="95"/>
      <c r="K191" s="96"/>
      <c r="L191" s="170"/>
      <c r="M191" s="178"/>
    </row>
    <row r="192" spans="1:13" ht="42" customHeight="1" x14ac:dyDescent="0.2">
      <c r="A192" s="97"/>
      <c r="F192" s="93"/>
      <c r="G192" s="94"/>
      <c r="H192" s="94"/>
      <c r="I192" s="95"/>
      <c r="J192" s="95"/>
      <c r="K192" s="96"/>
      <c r="L192" s="169"/>
      <c r="M192" s="176"/>
    </row>
    <row r="193" spans="1:13" s="92" customFormat="1" ht="18" x14ac:dyDescent="0.25">
      <c r="A193" s="186" t="s">
        <v>185</v>
      </c>
      <c r="B193" s="199"/>
      <c r="C193" s="199"/>
      <c r="D193" s="199"/>
      <c r="E193" s="199"/>
      <c r="F193" s="200"/>
      <c r="G193" s="200"/>
      <c r="H193" s="201"/>
      <c r="I193" s="202"/>
      <c r="J193" s="202"/>
      <c r="K193" s="203"/>
      <c r="L193" s="206"/>
      <c r="M193" s="205"/>
    </row>
    <row r="194" spans="1:13" x14ac:dyDescent="0.2">
      <c r="A194" s="97"/>
      <c r="E194" s="86"/>
      <c r="F194" s="93"/>
      <c r="G194" s="94"/>
      <c r="H194" s="94"/>
      <c r="I194" s="95"/>
      <c r="J194" s="95"/>
      <c r="K194" s="96"/>
      <c r="L194" s="169"/>
      <c r="M194" s="176"/>
    </row>
    <row r="195" spans="1:13" x14ac:dyDescent="0.2">
      <c r="A195" s="97">
        <v>4895</v>
      </c>
      <c r="B195" s="84" t="s">
        <v>186</v>
      </c>
      <c r="E195" s="162" t="s">
        <v>190</v>
      </c>
      <c r="F195" s="160"/>
      <c r="G195" s="94"/>
      <c r="H195" s="94" t="s">
        <v>65</v>
      </c>
      <c r="I195" s="95"/>
      <c r="J195" s="95"/>
      <c r="K195" s="96"/>
      <c r="L195" s="169"/>
      <c r="M195" s="176"/>
    </row>
    <row r="196" spans="1:13" x14ac:dyDescent="0.2">
      <c r="A196" s="97"/>
      <c r="E196" s="86"/>
      <c r="F196" s="93"/>
      <c r="G196" s="94"/>
      <c r="H196" s="94"/>
      <c r="I196" s="95"/>
      <c r="J196" s="95"/>
      <c r="K196" s="96"/>
      <c r="L196" s="169"/>
      <c r="M196" s="176"/>
    </row>
    <row r="197" spans="1:13" x14ac:dyDescent="0.2">
      <c r="A197" s="97">
        <v>9010</v>
      </c>
      <c r="B197" s="84" t="s">
        <v>187</v>
      </c>
      <c r="E197" s="86" t="s">
        <v>189</v>
      </c>
      <c r="F197" s="160"/>
      <c r="G197" s="94"/>
      <c r="H197" s="94" t="s">
        <v>65</v>
      </c>
      <c r="I197" s="95"/>
      <c r="J197" s="95"/>
      <c r="K197" s="96"/>
      <c r="L197" s="169"/>
      <c r="M197" s="176"/>
    </row>
    <row r="198" spans="1:13" x14ac:dyDescent="0.2">
      <c r="A198" s="97"/>
      <c r="E198" s="86"/>
      <c r="F198" s="93"/>
      <c r="G198" s="94"/>
      <c r="H198" s="94"/>
      <c r="I198" s="95"/>
      <c r="J198" s="95"/>
      <c r="K198" s="96"/>
      <c r="L198" s="169"/>
      <c r="M198" s="176"/>
    </row>
    <row r="199" spans="1:13" x14ac:dyDescent="0.2">
      <c r="A199" s="97">
        <v>9011</v>
      </c>
      <c r="B199" s="84" t="s">
        <v>188</v>
      </c>
      <c r="E199" s="162" t="s">
        <v>190</v>
      </c>
      <c r="F199" s="160"/>
      <c r="G199" s="94"/>
      <c r="H199" s="94" t="s">
        <v>65</v>
      </c>
      <c r="I199" s="95"/>
      <c r="J199" s="95"/>
      <c r="K199" s="96"/>
      <c r="L199" s="169"/>
      <c r="M199" s="176"/>
    </row>
    <row r="200" spans="1:13" x14ac:dyDescent="0.2">
      <c r="A200" s="97"/>
      <c r="F200" s="93"/>
      <c r="G200" s="94"/>
      <c r="H200" s="94"/>
      <c r="I200" s="95"/>
      <c r="J200" s="95"/>
      <c r="K200" s="96"/>
      <c r="L200" s="169"/>
      <c r="M200" s="176"/>
    </row>
    <row r="201" spans="1:13" x14ac:dyDescent="0.2">
      <c r="A201" s="97"/>
      <c r="F201" s="93"/>
      <c r="G201" s="94"/>
      <c r="H201" s="94"/>
      <c r="I201" s="95"/>
      <c r="J201" s="95"/>
      <c r="K201" s="96"/>
      <c r="L201" s="169"/>
      <c r="M201" s="176"/>
    </row>
    <row r="202" spans="1:13" x14ac:dyDescent="0.2">
      <c r="A202" s="97"/>
      <c r="F202" s="93"/>
      <c r="G202" s="94"/>
      <c r="H202" s="94"/>
      <c r="I202" s="95"/>
      <c r="J202" s="95"/>
      <c r="K202" s="96"/>
      <c r="L202" s="169"/>
      <c r="M202" s="176"/>
    </row>
    <row r="203" spans="1:13" x14ac:dyDescent="0.2">
      <c r="A203" s="211" t="s">
        <v>192</v>
      </c>
      <c r="B203" s="212"/>
      <c r="C203" s="212"/>
      <c r="D203" s="212"/>
      <c r="E203" s="212"/>
      <c r="F203" s="287">
        <f>F153-F189-F195+F197-F199</f>
        <v>0</v>
      </c>
      <c r="G203" s="213" t="s">
        <v>196</v>
      </c>
      <c r="H203" s="214"/>
      <c r="I203" s="95"/>
      <c r="J203" s="95"/>
      <c r="K203" s="96"/>
      <c r="L203" s="169"/>
      <c r="M203" s="176"/>
    </row>
    <row r="204" spans="1:13" x14ac:dyDescent="0.2">
      <c r="F204" s="93"/>
      <c r="G204" s="94"/>
      <c r="H204" s="94"/>
      <c r="I204" s="95"/>
      <c r="J204" s="95"/>
      <c r="K204" s="96"/>
      <c r="L204" s="169"/>
      <c r="M204" s="171"/>
    </row>
    <row r="205" spans="1:13" x14ac:dyDescent="0.2">
      <c r="F205" s="93"/>
      <c r="G205" s="94"/>
      <c r="H205" s="94"/>
      <c r="I205" s="95"/>
      <c r="J205" s="95"/>
      <c r="K205" s="96"/>
      <c r="L205" s="169"/>
      <c r="M205" s="171"/>
    </row>
    <row r="206" spans="1:13" ht="18" x14ac:dyDescent="0.25">
      <c r="A206" s="186" t="s">
        <v>193</v>
      </c>
      <c r="B206" s="185"/>
      <c r="C206" s="185"/>
      <c r="D206" s="185"/>
      <c r="E206" s="185"/>
      <c r="F206" s="201"/>
      <c r="G206" s="201"/>
      <c r="H206" s="201"/>
      <c r="I206" s="187"/>
      <c r="J206" s="187"/>
      <c r="K206" s="218"/>
      <c r="L206" s="207"/>
      <c r="M206" s="189"/>
    </row>
    <row r="207" spans="1:13" x14ac:dyDescent="0.2">
      <c r="F207" s="93"/>
      <c r="G207" s="111"/>
      <c r="H207" s="94"/>
      <c r="I207" s="95"/>
      <c r="J207" s="95"/>
      <c r="K207" s="96"/>
      <c r="L207" s="169"/>
      <c r="M207" s="171"/>
    </row>
    <row r="208" spans="1:13" ht="15.75" x14ac:dyDescent="0.25">
      <c r="A208" s="83" t="s">
        <v>97</v>
      </c>
      <c r="F208" s="93"/>
      <c r="G208" s="111"/>
      <c r="H208" s="94"/>
      <c r="I208" s="95"/>
      <c r="J208" s="95"/>
      <c r="K208" s="96"/>
      <c r="L208" s="169"/>
      <c r="M208" s="171"/>
    </row>
    <row r="209" spans="1:13" ht="15.75" x14ac:dyDescent="0.25">
      <c r="A209" s="83"/>
      <c r="F209" s="93"/>
      <c r="G209" s="111"/>
      <c r="H209" s="94"/>
      <c r="I209" s="95"/>
      <c r="J209" s="95"/>
      <c r="K209" s="96"/>
      <c r="L209" s="169"/>
      <c r="M209" s="171"/>
    </row>
    <row r="210" spans="1:13" x14ac:dyDescent="0.2">
      <c r="A210" s="97">
        <v>330</v>
      </c>
      <c r="B210" s="84" t="s">
        <v>173</v>
      </c>
      <c r="F210" s="155">
        <f>F133</f>
        <v>0</v>
      </c>
      <c r="G210" s="111"/>
      <c r="H210" s="94"/>
      <c r="I210" s="112"/>
      <c r="J210" s="112"/>
      <c r="K210" s="158"/>
      <c r="L210" s="259"/>
      <c r="M210" s="175"/>
    </row>
    <row r="211" spans="1:13" ht="15" x14ac:dyDescent="0.35">
      <c r="A211" s="97">
        <v>3660</v>
      </c>
      <c r="B211" s="84" t="s">
        <v>174</v>
      </c>
      <c r="F211" s="165">
        <f>F134</f>
        <v>0</v>
      </c>
      <c r="G211" s="111"/>
      <c r="H211" s="94"/>
      <c r="I211" s="112"/>
      <c r="J211" s="112"/>
      <c r="K211" s="158"/>
      <c r="L211" s="259"/>
      <c r="M211" s="175"/>
    </row>
    <row r="212" spans="1:13" x14ac:dyDescent="0.2">
      <c r="A212" s="97" t="s">
        <v>197</v>
      </c>
      <c r="F212" s="94">
        <f>SUM(F210:F211)</f>
        <v>0</v>
      </c>
      <c r="G212" s="111">
        <f>H214-F212</f>
        <v>0</v>
      </c>
      <c r="H212" s="285" t="s">
        <v>236</v>
      </c>
      <c r="I212" s="151"/>
      <c r="J212" s="151"/>
      <c r="K212" s="96"/>
      <c r="L212" s="169"/>
      <c r="M212" s="176"/>
    </row>
    <row r="213" spans="1:13" x14ac:dyDescent="0.2">
      <c r="A213" s="97"/>
      <c r="F213" s="155"/>
      <c r="G213" s="111"/>
      <c r="H213" s="94"/>
      <c r="I213" s="210"/>
      <c r="J213" s="151"/>
      <c r="K213" s="96"/>
      <c r="L213" s="169"/>
      <c r="M213" s="176"/>
    </row>
    <row r="214" spans="1:13" x14ac:dyDescent="0.2">
      <c r="B214" s="84" t="s">
        <v>198</v>
      </c>
      <c r="F214" s="93"/>
      <c r="G214" s="111"/>
      <c r="H214" s="94">
        <f>+Anlagen!H41</f>
        <v>0</v>
      </c>
      <c r="I214" s="95" t="s">
        <v>60</v>
      </c>
      <c r="J214" s="95"/>
      <c r="K214" s="107">
        <f>SUMIF(Anlagen!$I$1:$I$46,Daten!L214,Anlagen!$H$1:$H$46)</f>
        <v>0</v>
      </c>
      <c r="L214" s="152">
        <v>1</v>
      </c>
      <c r="M214" s="176" t="s">
        <v>163</v>
      </c>
    </row>
    <row r="215" spans="1:13" x14ac:dyDescent="0.2">
      <c r="F215" s="93"/>
      <c r="G215" s="111"/>
      <c r="H215" s="94"/>
      <c r="I215" s="95"/>
      <c r="J215" s="95"/>
      <c r="K215" s="107">
        <f>SUMIF(Anlagen!$I$1:$I$46,Daten!L215,Anlagen!$H$1:$H$46)</f>
        <v>0</v>
      </c>
      <c r="L215" s="152">
        <v>11</v>
      </c>
      <c r="M215" s="176" t="s">
        <v>164</v>
      </c>
    </row>
    <row r="216" spans="1:13" x14ac:dyDescent="0.2">
      <c r="F216" s="93"/>
      <c r="G216" s="111"/>
      <c r="H216" s="94"/>
      <c r="I216" s="95"/>
      <c r="J216" s="95"/>
      <c r="K216" s="107">
        <f>SUMIF(Anlagen!$I$1:$I$46,Daten!L216,Anlagen!$H$1:$H$46)</f>
        <v>0</v>
      </c>
      <c r="L216" s="152">
        <v>21</v>
      </c>
      <c r="M216" s="176" t="s">
        <v>165</v>
      </c>
    </row>
    <row r="217" spans="1:13" x14ac:dyDescent="0.2">
      <c r="F217" s="93"/>
      <c r="G217" s="111"/>
      <c r="H217" s="94"/>
      <c r="I217" s="95"/>
      <c r="J217" s="95"/>
      <c r="K217" s="107">
        <f>SUMIF(Anlagen!$I$1:$I$46,Daten!L217,Anlagen!$H$1:$H$46)</f>
        <v>0</v>
      </c>
      <c r="L217" s="152">
        <v>31</v>
      </c>
      <c r="M217" s="176" t="s">
        <v>166</v>
      </c>
    </row>
    <row r="218" spans="1:13" x14ac:dyDescent="0.2">
      <c r="F218" s="93"/>
      <c r="G218" s="111"/>
      <c r="H218" s="94"/>
      <c r="I218" s="95"/>
      <c r="J218" s="95"/>
      <c r="K218" s="107">
        <f>SUMIF(Anlagen!$I$1:$I$46,Daten!L218,Anlagen!$H$1:$H$46)</f>
        <v>0</v>
      </c>
      <c r="L218" s="152">
        <v>41</v>
      </c>
      <c r="M218" s="176" t="s">
        <v>167</v>
      </c>
    </row>
    <row r="219" spans="1:13" x14ac:dyDescent="0.2">
      <c r="F219" s="93"/>
      <c r="G219" s="111"/>
      <c r="H219" s="94"/>
      <c r="I219" s="95"/>
      <c r="J219" s="95"/>
      <c r="K219" s="107">
        <f>SUMIF(Anlagen!$I$1:$I$46,Daten!L219,Anlagen!$H$1:$H$46)</f>
        <v>0</v>
      </c>
      <c r="L219" s="152">
        <v>51</v>
      </c>
      <c r="M219" s="176" t="s">
        <v>168</v>
      </c>
    </row>
    <row r="220" spans="1:13" x14ac:dyDescent="0.2">
      <c r="F220" s="93"/>
      <c r="G220" s="111"/>
      <c r="H220" s="94"/>
      <c r="I220" s="95"/>
      <c r="J220" s="95"/>
      <c r="K220" s="107">
        <f>SUMIF(Anlagen!$I$1:$I$46,Daten!L220,Anlagen!$H$1:$H$46)</f>
        <v>0</v>
      </c>
      <c r="L220" s="152">
        <v>71</v>
      </c>
      <c r="M220" s="176" t="s">
        <v>169</v>
      </c>
    </row>
    <row r="221" spans="1:13" x14ac:dyDescent="0.2">
      <c r="F221" s="93"/>
      <c r="G221" s="111"/>
      <c r="H221" s="94"/>
      <c r="I221" s="95"/>
      <c r="J221" s="95"/>
      <c r="K221" s="107">
        <f>SUMIF(Anlagen!$I$1:$I$46,Daten!L221,Anlagen!$H$1:$H$46)</f>
        <v>0</v>
      </c>
      <c r="L221" s="152">
        <v>81</v>
      </c>
      <c r="M221" s="176" t="s">
        <v>170</v>
      </c>
    </row>
    <row r="222" spans="1:13" x14ac:dyDescent="0.2">
      <c r="F222" s="93"/>
      <c r="G222" s="111"/>
      <c r="H222" s="94"/>
      <c r="I222" s="95"/>
      <c r="J222" s="95"/>
      <c r="K222" s="107">
        <f>SUMIF(Anlagen!$I$1:$I$46,Daten!L222,Anlagen!$H$1:$H$46)</f>
        <v>0</v>
      </c>
      <c r="L222" s="152">
        <v>89</v>
      </c>
      <c r="M222" s="176" t="s">
        <v>162</v>
      </c>
    </row>
    <row r="223" spans="1:13" x14ac:dyDescent="0.2">
      <c r="F223" s="93"/>
      <c r="G223" s="111"/>
      <c r="H223" s="94"/>
      <c r="I223" s="95"/>
      <c r="J223" s="95"/>
      <c r="K223" s="106">
        <f>SUM(K214:K222)</f>
        <v>0</v>
      </c>
      <c r="L223" s="169"/>
      <c r="M223" s="171"/>
    </row>
    <row r="224" spans="1:13" x14ac:dyDescent="0.2">
      <c r="F224" s="93"/>
      <c r="G224" s="111"/>
      <c r="H224" s="94"/>
      <c r="I224" s="95"/>
      <c r="J224" s="95"/>
      <c r="K224" s="276"/>
      <c r="L224" s="169"/>
      <c r="M224" s="171"/>
    </row>
    <row r="225" spans="1:13" x14ac:dyDescent="0.2">
      <c r="F225" s="93"/>
      <c r="G225" s="111"/>
      <c r="H225" s="94"/>
      <c r="I225" s="95"/>
      <c r="J225" s="95"/>
      <c r="K225" s="96"/>
      <c r="L225" s="169"/>
      <c r="M225" s="171"/>
    </row>
    <row r="226" spans="1:13" x14ac:dyDescent="0.2">
      <c r="F226" s="93"/>
      <c r="G226" s="111"/>
      <c r="H226" s="94"/>
      <c r="I226" s="95"/>
      <c r="J226" s="95"/>
      <c r="K226" s="96"/>
      <c r="L226" s="169"/>
      <c r="M226" s="171"/>
    </row>
    <row r="227" spans="1:13" ht="15.75" x14ac:dyDescent="0.25">
      <c r="A227" s="83" t="s">
        <v>227</v>
      </c>
      <c r="F227" s="93"/>
      <c r="G227" s="112"/>
      <c r="H227" s="94"/>
      <c r="I227" s="95"/>
      <c r="J227" s="95"/>
      <c r="K227" s="96"/>
      <c r="L227" s="169"/>
      <c r="M227" s="171"/>
    </row>
    <row r="228" spans="1:13" ht="15.75" x14ac:dyDescent="0.25">
      <c r="A228" s="83"/>
      <c r="F228" s="93"/>
      <c r="G228" s="112"/>
      <c r="H228" s="94"/>
      <c r="I228" s="95"/>
      <c r="J228" s="95"/>
      <c r="K228" s="96"/>
      <c r="L228" s="169"/>
      <c r="M228" s="171"/>
    </row>
    <row r="229" spans="1:13" x14ac:dyDescent="0.2">
      <c r="A229" s="97">
        <v>3409.01</v>
      </c>
      <c r="B229" s="84" t="s">
        <v>114</v>
      </c>
      <c r="F229" s="155">
        <f>F136</f>
        <v>0</v>
      </c>
      <c r="G229" s="112"/>
      <c r="H229" s="94"/>
      <c r="I229" s="112"/>
      <c r="J229" s="112"/>
      <c r="K229" s="158"/>
      <c r="L229" s="259"/>
      <c r="M229" s="175"/>
    </row>
    <row r="230" spans="1:13" x14ac:dyDescent="0.2">
      <c r="A230" s="97">
        <v>4409.01</v>
      </c>
      <c r="B230" s="84" t="s">
        <v>115</v>
      </c>
      <c r="F230" s="155">
        <f>-F182</f>
        <v>0</v>
      </c>
      <c r="G230" s="112"/>
      <c r="H230" s="94"/>
      <c r="I230" s="112"/>
      <c r="J230" s="112"/>
      <c r="K230" s="158"/>
      <c r="L230" s="259"/>
      <c r="M230" s="175"/>
    </row>
    <row r="231" spans="1:13" x14ac:dyDescent="0.2">
      <c r="A231" s="97" t="s">
        <v>234</v>
      </c>
      <c r="F231" s="94">
        <f>SUM(F229:F230)</f>
        <v>0</v>
      </c>
      <c r="G231" s="112">
        <f>K244-F231</f>
        <v>0</v>
      </c>
      <c r="H231" s="285" t="s">
        <v>235</v>
      </c>
      <c r="I231" s="151"/>
      <c r="J231" s="151"/>
      <c r="K231" s="96"/>
      <c r="L231" s="169"/>
      <c r="M231" s="176"/>
    </row>
    <row r="232" spans="1:13" ht="15.75" x14ac:dyDescent="0.25">
      <c r="A232" s="83"/>
      <c r="F232" s="283"/>
      <c r="G232" s="112"/>
      <c r="H232" s="94"/>
      <c r="I232" s="95"/>
      <c r="J232" s="95"/>
      <c r="K232" s="96"/>
      <c r="L232" s="169"/>
      <c r="M232" s="171"/>
    </row>
    <row r="233" spans="1:13" x14ac:dyDescent="0.2">
      <c r="B233" s="88" t="s">
        <v>124</v>
      </c>
      <c r="C233" s="88"/>
      <c r="D233" s="88"/>
      <c r="E233" s="88"/>
      <c r="F233" s="150"/>
      <c r="G233" s="148"/>
      <c r="H233" s="94"/>
      <c r="I233" s="112"/>
      <c r="J233" s="95"/>
      <c r="K233" s="96"/>
      <c r="L233" s="169"/>
      <c r="M233" s="171"/>
    </row>
    <row r="234" spans="1:13" x14ac:dyDescent="0.2">
      <c r="B234" s="88"/>
      <c r="C234" s="88"/>
      <c r="D234" s="88"/>
      <c r="E234" s="88"/>
      <c r="F234" s="149"/>
      <c r="G234" s="148"/>
      <c r="H234" s="94"/>
      <c r="I234" s="112"/>
      <c r="J234" s="95"/>
      <c r="K234" s="96"/>
      <c r="L234" s="169"/>
      <c r="M234" s="171"/>
    </row>
    <row r="235" spans="1:13" x14ac:dyDescent="0.2">
      <c r="B235" s="113"/>
      <c r="F235" s="164" t="s">
        <v>225</v>
      </c>
      <c r="G235" s="215"/>
      <c r="H235" s="285">
        <f>SUMIF(Anlagen!$I$4:$I$41,Daten!L235,Anlagen!$F$4:$F$41)</f>
        <v>0</v>
      </c>
      <c r="I235" s="95"/>
      <c r="J235" s="95" t="s">
        <v>125</v>
      </c>
      <c r="K235" s="107">
        <f>ROUND((H235/2)*($F$233/100),0)</f>
        <v>0</v>
      </c>
      <c r="L235" s="152">
        <v>1</v>
      </c>
      <c r="M235" s="176" t="s">
        <v>163</v>
      </c>
    </row>
    <row r="236" spans="1:13" x14ac:dyDescent="0.2">
      <c r="B236" s="113"/>
      <c r="F236" s="216" t="s">
        <v>226</v>
      </c>
      <c r="G236" s="215"/>
      <c r="H236" s="285">
        <f>SUMIF(Anlagen!$I$4:$I$41,Daten!L236,Anlagen!$F$4:$F$41)</f>
        <v>0</v>
      </c>
      <c r="I236" s="95"/>
      <c r="J236" s="95"/>
      <c r="K236" s="107">
        <f t="shared" ref="K236:K243" si="1">ROUND((H236/2)*($F$233/100),0)</f>
        <v>0</v>
      </c>
      <c r="L236" s="152">
        <v>11</v>
      </c>
      <c r="M236" s="176" t="s">
        <v>164</v>
      </c>
    </row>
    <row r="237" spans="1:13" x14ac:dyDescent="0.2">
      <c r="B237" s="113"/>
      <c r="F237" s="164"/>
      <c r="G237" s="215"/>
      <c r="H237" s="285">
        <f>SUMIF(Anlagen!$I$4:$I$41,Daten!L237,Anlagen!$F$4:$F$41)</f>
        <v>0</v>
      </c>
      <c r="I237" s="95"/>
      <c r="J237" s="95"/>
      <c r="K237" s="107">
        <f t="shared" si="1"/>
        <v>0</v>
      </c>
      <c r="L237" s="152">
        <v>21</v>
      </c>
      <c r="M237" s="176" t="s">
        <v>165</v>
      </c>
    </row>
    <row r="238" spans="1:13" x14ac:dyDescent="0.2">
      <c r="A238" s="257" t="s">
        <v>228</v>
      </c>
      <c r="B238" s="113"/>
      <c r="F238" s="164"/>
      <c r="G238" s="215"/>
      <c r="H238" s="285">
        <f>SUMIF(Anlagen!$I$4:$I$41,Daten!L238,Anlagen!$F$4:$F$41)</f>
        <v>0</v>
      </c>
      <c r="I238" s="95"/>
      <c r="J238" s="95"/>
      <c r="K238" s="107">
        <f t="shared" si="1"/>
        <v>0</v>
      </c>
      <c r="L238" s="152">
        <v>31</v>
      </c>
      <c r="M238" s="176" t="s">
        <v>166</v>
      </c>
    </row>
    <row r="239" spans="1:13" x14ac:dyDescent="0.2">
      <c r="A239" s="257" t="s">
        <v>229</v>
      </c>
      <c r="B239" s="113"/>
      <c r="F239" s="164"/>
      <c r="G239" s="215"/>
      <c r="H239" s="285">
        <f>SUMIF(Anlagen!$I$4:$I$41,Daten!L239,Anlagen!$F$4:$F$41)</f>
        <v>0</v>
      </c>
      <c r="I239" s="95"/>
      <c r="J239" s="95"/>
      <c r="K239" s="107">
        <f t="shared" si="1"/>
        <v>0</v>
      </c>
      <c r="L239" s="152">
        <v>41</v>
      </c>
      <c r="M239" s="176" t="s">
        <v>167</v>
      </c>
    </row>
    <row r="240" spans="1:13" x14ac:dyDescent="0.2">
      <c r="A240" s="258" t="s">
        <v>230</v>
      </c>
      <c r="B240" s="113"/>
      <c r="F240" s="164"/>
      <c r="G240" s="215"/>
      <c r="H240" s="285">
        <f>SUMIF(Anlagen!$I$4:$I$41,Daten!L240,Anlagen!$F$4:$F$41)</f>
        <v>0</v>
      </c>
      <c r="I240" s="95"/>
      <c r="J240" s="95"/>
      <c r="K240" s="107">
        <f t="shared" si="1"/>
        <v>0</v>
      </c>
      <c r="L240" s="152">
        <v>51</v>
      </c>
      <c r="M240" s="176" t="s">
        <v>168</v>
      </c>
    </row>
    <row r="241" spans="1:13" x14ac:dyDescent="0.2">
      <c r="B241" s="113"/>
      <c r="F241" s="164"/>
      <c r="G241" s="215"/>
      <c r="H241" s="285">
        <f>SUMIF(Anlagen!$I$4:$I$41,Daten!L241,Anlagen!$F$4:$F$41)</f>
        <v>0</v>
      </c>
      <c r="I241" s="95"/>
      <c r="J241" s="95"/>
      <c r="K241" s="107">
        <f t="shared" si="1"/>
        <v>0</v>
      </c>
      <c r="L241" s="152">
        <v>71</v>
      </c>
      <c r="M241" s="176" t="s">
        <v>169</v>
      </c>
    </row>
    <row r="242" spans="1:13" x14ac:dyDescent="0.2">
      <c r="B242" s="113"/>
      <c r="F242" s="164"/>
      <c r="G242" s="215"/>
      <c r="H242" s="285">
        <f>SUMIF(Anlagen!$I$4:$I$41,Daten!L242,Anlagen!$F$4:$F$41)</f>
        <v>0</v>
      </c>
      <c r="I242" s="95"/>
      <c r="J242" s="95"/>
      <c r="K242" s="107">
        <f t="shared" si="1"/>
        <v>0</v>
      </c>
      <c r="L242" s="152">
        <v>81</v>
      </c>
      <c r="M242" s="176" t="s">
        <v>170</v>
      </c>
    </row>
    <row r="243" spans="1:13" x14ac:dyDescent="0.2">
      <c r="F243" s="164"/>
      <c r="G243" s="215"/>
      <c r="H243" s="286">
        <f>SUMIF(Anlagen!$I$4:$I$41,Daten!L243,Anlagen!$F$4:$F$41)</f>
        <v>0</v>
      </c>
      <c r="I243" s="95"/>
      <c r="J243" s="95"/>
      <c r="K243" s="107">
        <f t="shared" si="1"/>
        <v>0</v>
      </c>
      <c r="L243" s="152">
        <v>89</v>
      </c>
      <c r="M243" s="176" t="s">
        <v>162</v>
      </c>
    </row>
    <row r="244" spans="1:13" x14ac:dyDescent="0.2">
      <c r="F244" s="164"/>
      <c r="G244" s="215"/>
      <c r="H244" s="217">
        <f>SUM(H235:H243)</f>
        <v>0</v>
      </c>
      <c r="I244" s="95"/>
      <c r="J244" s="95"/>
      <c r="K244" s="106">
        <f>SUM(K235:K243)</f>
        <v>0</v>
      </c>
      <c r="L244" s="169"/>
      <c r="M244" s="171"/>
    </row>
    <row r="245" spans="1:13" x14ac:dyDescent="0.2">
      <c r="F245" s="93"/>
      <c r="G245" s="94"/>
      <c r="H245" s="277"/>
      <c r="I245" s="95"/>
      <c r="J245" s="95"/>
      <c r="K245" s="276"/>
      <c r="L245" s="169"/>
      <c r="M245" s="171"/>
    </row>
    <row r="246" spans="1:13" x14ac:dyDescent="0.2">
      <c r="F246" s="93"/>
      <c r="G246" s="94"/>
      <c r="H246" s="94"/>
      <c r="I246" s="95"/>
      <c r="J246" s="95"/>
      <c r="K246" s="96"/>
      <c r="L246" s="169"/>
      <c r="M246" s="171"/>
    </row>
    <row r="247" spans="1:13" ht="18" x14ac:dyDescent="0.25">
      <c r="A247" s="186" t="s">
        <v>112</v>
      </c>
      <c r="B247" s="185"/>
      <c r="C247" s="185"/>
      <c r="D247" s="185"/>
      <c r="E247" s="185"/>
      <c r="F247" s="201"/>
      <c r="G247" s="201"/>
      <c r="H247" s="201"/>
      <c r="I247" s="187"/>
      <c r="J247" s="187"/>
      <c r="K247" s="218"/>
      <c r="L247" s="207"/>
      <c r="M247" s="189"/>
    </row>
    <row r="248" spans="1:13" x14ac:dyDescent="0.2">
      <c r="B248" s="84" t="s">
        <v>71</v>
      </c>
      <c r="F248" s="93"/>
      <c r="G248" s="94"/>
      <c r="H248" s="114">
        <f>+Betriebsabrechnung!F52</f>
        <v>0</v>
      </c>
      <c r="I248" s="95"/>
      <c r="J248" s="95"/>
      <c r="K248" s="96"/>
      <c r="L248" s="169"/>
      <c r="M248" s="171"/>
    </row>
    <row r="249" spans="1:13" x14ac:dyDescent="0.2">
      <c r="C249" s="84" t="s">
        <v>72</v>
      </c>
      <c r="F249" s="115" t="s">
        <v>73</v>
      </c>
      <c r="G249" s="94"/>
      <c r="H249" s="94"/>
      <c r="I249" s="95"/>
      <c r="J249" s="95"/>
      <c r="K249" s="96"/>
      <c r="L249" s="169"/>
      <c r="M249" s="171"/>
    </row>
    <row r="250" spans="1:13" x14ac:dyDescent="0.2">
      <c r="C250" s="84" t="s">
        <v>74</v>
      </c>
      <c r="F250" s="42"/>
      <c r="G250" s="94"/>
      <c r="H250" s="94" t="e">
        <f t="shared" ref="H250:H255" si="2">ROUND(+$H$248/$F$256*F250,0)</f>
        <v>#DIV/0!</v>
      </c>
      <c r="I250" s="95"/>
      <c r="J250" s="95"/>
      <c r="K250" s="96"/>
      <c r="L250" s="169"/>
      <c r="M250" s="171"/>
    </row>
    <row r="251" spans="1:13" x14ac:dyDescent="0.2">
      <c r="C251" s="84" t="s">
        <v>75</v>
      </c>
      <c r="F251" s="42"/>
      <c r="G251" s="94"/>
      <c r="H251" s="94" t="e">
        <f t="shared" si="2"/>
        <v>#DIV/0!</v>
      </c>
      <c r="I251" s="95"/>
      <c r="J251" s="95"/>
      <c r="K251" s="96"/>
      <c r="L251" s="169"/>
      <c r="M251" s="171"/>
    </row>
    <row r="252" spans="1:13" x14ac:dyDescent="0.2">
      <c r="C252" s="84" t="s">
        <v>76</v>
      </c>
      <c r="F252" s="42"/>
      <c r="G252" s="94"/>
      <c r="H252" s="94" t="e">
        <f t="shared" si="2"/>
        <v>#DIV/0!</v>
      </c>
      <c r="I252" s="95"/>
      <c r="J252" s="95"/>
      <c r="K252" s="96"/>
      <c r="L252" s="169"/>
      <c r="M252" s="171"/>
    </row>
    <row r="253" spans="1:13" x14ac:dyDescent="0.2">
      <c r="C253" s="84" t="s">
        <v>77</v>
      </c>
      <c r="F253" s="42"/>
      <c r="G253" s="94"/>
      <c r="H253" s="94" t="e">
        <f t="shared" si="2"/>
        <v>#DIV/0!</v>
      </c>
      <c r="I253" s="95"/>
      <c r="J253" s="95"/>
      <c r="K253" s="96"/>
      <c r="L253" s="169"/>
      <c r="M253" s="171"/>
    </row>
    <row r="254" spans="1:13" x14ac:dyDescent="0.2">
      <c r="C254" s="84" t="s">
        <v>78</v>
      </c>
      <c r="F254" s="42"/>
      <c r="G254" s="94"/>
      <c r="H254" s="94" t="e">
        <f t="shared" si="2"/>
        <v>#DIV/0!</v>
      </c>
      <c r="I254" s="95"/>
      <c r="J254" s="95"/>
      <c r="K254" s="96"/>
      <c r="L254" s="169"/>
      <c r="M254" s="171"/>
    </row>
    <row r="255" spans="1:13" x14ac:dyDescent="0.2">
      <c r="C255" s="84" t="s">
        <v>261</v>
      </c>
      <c r="F255" s="42"/>
      <c r="G255" s="94"/>
      <c r="H255" s="94" t="e">
        <f t="shared" si="2"/>
        <v>#DIV/0!</v>
      </c>
      <c r="I255" s="95"/>
      <c r="J255" s="95"/>
      <c r="K255" s="96"/>
      <c r="L255" s="169"/>
      <c r="M255" s="171"/>
    </row>
    <row r="256" spans="1:13" x14ac:dyDescent="0.2">
      <c r="F256" s="116">
        <f>SUM(F250:F255)</f>
        <v>0</v>
      </c>
      <c r="G256" s="94" t="s">
        <v>79</v>
      </c>
      <c r="H256" s="42"/>
      <c r="I256" s="95"/>
      <c r="J256" s="95"/>
      <c r="K256" s="96"/>
      <c r="L256" s="169"/>
      <c r="M256" s="171"/>
    </row>
    <row r="257" spans="1:13" x14ac:dyDescent="0.2">
      <c r="F257" s="93"/>
      <c r="G257" s="94"/>
      <c r="H257" s="114" t="e">
        <f>SUM(H250:H256)</f>
        <v>#DIV/0!</v>
      </c>
      <c r="I257" s="95"/>
      <c r="J257" s="95"/>
      <c r="K257" s="96"/>
      <c r="L257" s="169"/>
      <c r="M257" s="171"/>
    </row>
    <row r="258" spans="1:13" x14ac:dyDescent="0.2">
      <c r="F258" s="93"/>
      <c r="G258" s="111"/>
      <c r="H258" s="117"/>
      <c r="I258" s="95"/>
      <c r="J258" s="95"/>
      <c r="K258" s="96"/>
      <c r="L258" s="169"/>
      <c r="M258" s="171"/>
    </row>
    <row r="259" spans="1:13" x14ac:dyDescent="0.2">
      <c r="F259" s="93"/>
      <c r="G259" s="111"/>
      <c r="H259" s="112"/>
      <c r="I259" s="95"/>
      <c r="J259" s="95"/>
      <c r="K259" s="96"/>
      <c r="L259" s="169"/>
      <c r="M259" s="171"/>
    </row>
    <row r="260" spans="1:13" ht="18" x14ac:dyDescent="0.25">
      <c r="A260" s="186" t="s">
        <v>113</v>
      </c>
      <c r="B260" s="185"/>
      <c r="C260" s="185"/>
      <c r="D260" s="185"/>
      <c r="E260" s="185"/>
      <c r="F260" s="201"/>
      <c r="G260" s="208"/>
      <c r="H260" s="209"/>
      <c r="I260" s="187"/>
      <c r="J260" s="187"/>
      <c r="K260" s="218"/>
      <c r="L260" s="207"/>
      <c r="M260" s="189"/>
    </row>
    <row r="261" spans="1:13" ht="18" x14ac:dyDescent="0.25">
      <c r="A261" s="118"/>
      <c r="F261" s="93"/>
      <c r="G261" s="111"/>
      <c r="H261" s="112"/>
      <c r="I261" s="95"/>
      <c r="J261" s="95"/>
      <c r="K261" s="96"/>
      <c r="L261" s="169"/>
      <c r="M261" s="171"/>
    </row>
    <row r="262" spans="1:13" x14ac:dyDescent="0.2">
      <c r="B262" s="84" t="s">
        <v>87</v>
      </c>
      <c r="F262" s="48"/>
      <c r="G262" s="111" t="s">
        <v>90</v>
      </c>
      <c r="H262" s="112"/>
      <c r="I262" s="95"/>
      <c r="J262" s="95"/>
      <c r="K262" s="96"/>
      <c r="L262" s="169"/>
      <c r="M262" s="171"/>
    </row>
    <row r="263" spans="1:13" x14ac:dyDescent="0.2">
      <c r="B263" s="84" t="s">
        <v>88</v>
      </c>
      <c r="F263" s="48"/>
      <c r="G263" s="111" t="s">
        <v>90</v>
      </c>
      <c r="H263" s="112"/>
      <c r="I263" s="95"/>
      <c r="J263" s="95"/>
      <c r="K263" s="96"/>
      <c r="L263" s="169"/>
      <c r="M263" s="171"/>
    </row>
    <row r="264" spans="1:13" x14ac:dyDescent="0.2">
      <c r="B264" s="84" t="s">
        <v>89</v>
      </c>
      <c r="F264" s="48"/>
      <c r="G264" s="111" t="s">
        <v>91</v>
      </c>
      <c r="H264" s="112"/>
      <c r="I264" s="95"/>
      <c r="J264" s="95"/>
      <c r="K264" s="96"/>
      <c r="L264" s="169"/>
      <c r="M264" s="171"/>
    </row>
    <row r="265" spans="1:13" x14ac:dyDescent="0.2">
      <c r="B265" s="84" t="s">
        <v>15</v>
      </c>
      <c r="F265" s="48"/>
      <c r="G265" s="111" t="s">
        <v>91</v>
      </c>
      <c r="H265" s="112"/>
      <c r="I265" s="95"/>
      <c r="J265" s="95"/>
      <c r="K265" s="96"/>
      <c r="L265" s="169"/>
      <c r="M265" s="171"/>
    </row>
    <row r="266" spans="1:13" x14ac:dyDescent="0.2">
      <c r="B266" s="84" t="s">
        <v>14</v>
      </c>
      <c r="F266" s="48"/>
      <c r="G266" s="111" t="s">
        <v>90</v>
      </c>
      <c r="H266" s="112"/>
      <c r="I266" s="95"/>
      <c r="J266" s="95"/>
      <c r="K266" s="96"/>
      <c r="L266" s="169"/>
      <c r="M266" s="171"/>
    </row>
    <row r="267" spans="1:13" x14ac:dyDescent="0.2">
      <c r="B267" s="84" t="s">
        <v>16</v>
      </c>
      <c r="F267" s="48"/>
      <c r="G267" s="111" t="s">
        <v>90</v>
      </c>
      <c r="H267" s="112"/>
      <c r="I267" s="95"/>
      <c r="J267" s="95"/>
      <c r="K267" s="96"/>
      <c r="L267" s="169"/>
      <c r="M267" s="171"/>
    </row>
    <row r="268" spans="1:13" x14ac:dyDescent="0.2">
      <c r="F268" s="93"/>
      <c r="G268" s="111"/>
      <c r="H268" s="112"/>
      <c r="I268" s="95"/>
      <c r="J268" s="95"/>
      <c r="K268" s="96"/>
      <c r="L268" s="169"/>
      <c r="M268" s="171"/>
    </row>
    <row r="269" spans="1:13" x14ac:dyDescent="0.2">
      <c r="F269" s="93"/>
      <c r="G269" s="111"/>
      <c r="H269" s="112"/>
      <c r="I269" s="95"/>
      <c r="J269" s="95"/>
      <c r="K269" s="96"/>
      <c r="L269" s="169"/>
      <c r="M269" s="171"/>
    </row>
    <row r="270" spans="1:13" x14ac:dyDescent="0.2">
      <c r="F270" s="93"/>
      <c r="G270" s="111"/>
      <c r="H270" s="112"/>
      <c r="I270" s="95"/>
      <c r="J270" s="95"/>
      <c r="K270" s="96"/>
      <c r="L270" s="169"/>
      <c r="M270" s="171"/>
    </row>
    <row r="271" spans="1:13" x14ac:dyDescent="0.2">
      <c r="F271" s="93"/>
      <c r="G271" s="111"/>
      <c r="H271" s="112"/>
      <c r="I271" s="95"/>
      <c r="J271" s="95"/>
      <c r="K271" s="96"/>
      <c r="L271" s="169"/>
      <c r="M271" s="171"/>
    </row>
    <row r="272" spans="1:13" x14ac:dyDescent="0.2">
      <c r="F272" s="93"/>
      <c r="G272" s="111"/>
      <c r="H272" s="112"/>
      <c r="I272" s="95"/>
      <c r="J272" s="95"/>
      <c r="K272" s="96"/>
      <c r="L272" s="110"/>
      <c r="M272" s="171"/>
    </row>
    <row r="273" spans="1:13" x14ac:dyDescent="0.2">
      <c r="F273" s="93"/>
      <c r="G273" s="111"/>
      <c r="H273" s="112"/>
      <c r="I273" s="95"/>
      <c r="J273" s="95"/>
      <c r="K273" s="96"/>
      <c r="L273" s="110"/>
      <c r="M273" s="171"/>
    </row>
    <row r="274" spans="1:13" x14ac:dyDescent="0.2">
      <c r="F274" s="93"/>
      <c r="G274" s="111"/>
      <c r="H274" s="112"/>
      <c r="I274" s="95"/>
      <c r="J274" s="95"/>
      <c r="K274" s="96"/>
      <c r="L274" s="110"/>
      <c r="M274" s="171"/>
    </row>
    <row r="275" spans="1:13" x14ac:dyDescent="0.2">
      <c r="F275" s="93"/>
      <c r="G275" s="111"/>
      <c r="H275" s="112"/>
      <c r="I275" s="95"/>
      <c r="J275" s="95"/>
      <c r="K275" s="96"/>
      <c r="L275" s="110"/>
      <c r="M275" s="171"/>
    </row>
    <row r="276" spans="1:13" x14ac:dyDescent="0.2">
      <c r="F276" s="93"/>
      <c r="G276" s="109"/>
      <c r="H276" s="109"/>
      <c r="I276" s="95"/>
      <c r="J276" s="95"/>
      <c r="K276" s="96"/>
      <c r="L276" s="110"/>
      <c r="M276" s="171"/>
    </row>
    <row r="277" spans="1:13" x14ac:dyDescent="0.2">
      <c r="F277" s="93"/>
      <c r="G277" s="109"/>
      <c r="H277" s="109"/>
      <c r="I277" s="95"/>
      <c r="J277" s="95"/>
      <c r="K277" s="96"/>
      <c r="L277" s="110"/>
      <c r="M277" s="171"/>
    </row>
    <row r="278" spans="1:13" x14ac:dyDescent="0.2">
      <c r="A278" s="278"/>
      <c r="B278" s="278"/>
      <c r="C278" s="278"/>
      <c r="D278" s="278"/>
      <c r="E278" s="278"/>
      <c r="F278" s="283"/>
      <c r="G278" s="280"/>
      <c r="H278" s="280"/>
      <c r="I278" s="279"/>
      <c r="J278" s="279"/>
      <c r="K278" s="284"/>
      <c r="L278" s="281"/>
      <c r="M278" s="282"/>
    </row>
    <row r="279" spans="1:13" x14ac:dyDescent="0.2">
      <c r="F279" s="95"/>
      <c r="G279" s="109"/>
      <c r="H279" s="109"/>
      <c r="I279" s="95"/>
      <c r="J279" s="95"/>
      <c r="K279" s="95"/>
      <c r="L279" s="110"/>
      <c r="M279" s="110"/>
    </row>
    <row r="280" spans="1:13" x14ac:dyDescent="0.2">
      <c r="F280" s="95"/>
      <c r="G280" s="109"/>
      <c r="H280" s="109"/>
      <c r="I280" s="95"/>
      <c r="J280" s="95"/>
      <c r="K280" s="95"/>
      <c r="L280" s="110"/>
      <c r="M280" s="110"/>
    </row>
    <row r="281" spans="1:13" x14ac:dyDescent="0.2">
      <c r="F281" s="95"/>
      <c r="G281" s="109"/>
      <c r="H281" s="109"/>
      <c r="I281" s="95"/>
      <c r="J281" s="95"/>
      <c r="K281" s="95"/>
      <c r="L281" s="110"/>
      <c r="M281" s="110"/>
    </row>
    <row r="282" spans="1:13" x14ac:dyDescent="0.2">
      <c r="F282" s="95"/>
      <c r="G282" s="109"/>
      <c r="H282" s="109"/>
      <c r="I282" s="95"/>
      <c r="J282" s="95"/>
      <c r="K282" s="95"/>
      <c r="L282" s="110"/>
      <c r="M282" s="110"/>
    </row>
    <row r="283" spans="1:13" x14ac:dyDescent="0.2">
      <c r="F283" s="95"/>
      <c r="G283" s="109"/>
      <c r="H283" s="109"/>
      <c r="I283" s="95"/>
      <c r="J283" s="95"/>
      <c r="K283" s="95"/>
      <c r="L283" s="110"/>
      <c r="M283" s="110"/>
    </row>
    <row r="284" spans="1:13" x14ac:dyDescent="0.2">
      <c r="F284" s="95"/>
      <c r="G284" s="109"/>
      <c r="H284" s="109"/>
      <c r="I284" s="95"/>
      <c r="J284" s="95"/>
      <c r="K284" s="95"/>
      <c r="L284" s="110"/>
      <c r="M284" s="110"/>
    </row>
    <row r="285" spans="1:13" x14ac:dyDescent="0.2">
      <c r="F285" s="95"/>
      <c r="G285" s="109"/>
      <c r="H285" s="109"/>
      <c r="I285" s="95"/>
      <c r="J285" s="95"/>
      <c r="K285" s="95"/>
      <c r="L285" s="110"/>
      <c r="M285" s="110"/>
    </row>
    <row r="286" spans="1:13" x14ac:dyDescent="0.2">
      <c r="F286" s="95"/>
      <c r="G286" s="109"/>
      <c r="H286" s="109"/>
      <c r="I286" s="95"/>
      <c r="J286" s="95"/>
      <c r="K286" s="95"/>
      <c r="L286" s="110"/>
      <c r="M286" s="110"/>
    </row>
    <row r="287" spans="1:13" x14ac:dyDescent="0.2">
      <c r="F287" s="95"/>
      <c r="G287" s="109"/>
      <c r="H287" s="109"/>
      <c r="I287" s="95"/>
      <c r="J287" s="95"/>
      <c r="K287" s="95"/>
      <c r="L287" s="110"/>
      <c r="M287" s="110"/>
    </row>
    <row r="288" spans="1:13" x14ac:dyDescent="0.2">
      <c r="F288" s="95"/>
      <c r="G288" s="109"/>
      <c r="H288" s="109"/>
      <c r="I288" s="95"/>
      <c r="J288" s="95"/>
      <c r="K288" s="95"/>
      <c r="L288" s="110"/>
      <c r="M288" s="110"/>
    </row>
    <row r="289" spans="6:13" x14ac:dyDescent="0.2">
      <c r="F289" s="95"/>
      <c r="G289" s="109"/>
      <c r="H289" s="109"/>
      <c r="I289" s="95"/>
      <c r="J289" s="95"/>
      <c r="K289" s="95"/>
      <c r="L289" s="110"/>
      <c r="M289" s="110"/>
    </row>
    <row r="290" spans="6:13" x14ac:dyDescent="0.2">
      <c r="F290" s="95"/>
      <c r="G290" s="109"/>
      <c r="H290" s="109"/>
      <c r="I290" s="95"/>
      <c r="J290" s="95"/>
      <c r="K290" s="95"/>
      <c r="L290" s="110"/>
      <c r="M290" s="110"/>
    </row>
    <row r="291" spans="6:13" x14ac:dyDescent="0.2">
      <c r="F291" s="95"/>
      <c r="G291" s="109"/>
      <c r="H291" s="109"/>
      <c r="I291" s="95"/>
      <c r="J291" s="95"/>
      <c r="K291" s="95"/>
      <c r="L291" s="110"/>
      <c r="M291" s="110"/>
    </row>
    <row r="292" spans="6:13" x14ac:dyDescent="0.2">
      <c r="F292" s="95"/>
      <c r="G292" s="109"/>
      <c r="H292" s="109"/>
      <c r="I292" s="95"/>
      <c r="J292" s="95"/>
      <c r="K292" s="95"/>
      <c r="L292" s="110"/>
      <c r="M292" s="110"/>
    </row>
    <row r="293" spans="6:13" x14ac:dyDescent="0.2">
      <c r="F293" s="95"/>
      <c r="G293" s="109"/>
      <c r="H293" s="109"/>
      <c r="I293" s="95"/>
      <c r="J293" s="95"/>
      <c r="K293" s="95"/>
      <c r="L293" s="110"/>
      <c r="M293" s="110"/>
    </row>
    <row r="294" spans="6:13" x14ac:dyDescent="0.2">
      <c r="F294" s="95"/>
      <c r="G294" s="109"/>
      <c r="H294" s="109"/>
      <c r="I294" s="95"/>
      <c r="J294" s="95"/>
      <c r="K294" s="95"/>
      <c r="L294" s="110"/>
      <c r="M294" s="110"/>
    </row>
    <row r="295" spans="6:13" x14ac:dyDescent="0.2">
      <c r="F295" s="95"/>
      <c r="G295" s="109"/>
      <c r="H295" s="109"/>
      <c r="I295" s="95"/>
      <c r="J295" s="95"/>
      <c r="K295" s="95"/>
      <c r="L295" s="110"/>
      <c r="M295" s="110"/>
    </row>
    <row r="296" spans="6:13" x14ac:dyDescent="0.2">
      <c r="F296" s="95"/>
      <c r="G296" s="109"/>
      <c r="H296" s="109"/>
      <c r="I296" s="95"/>
      <c r="J296" s="95"/>
      <c r="K296" s="95"/>
      <c r="L296" s="110"/>
      <c r="M296" s="110"/>
    </row>
    <row r="297" spans="6:13" x14ac:dyDescent="0.2">
      <c r="F297" s="95"/>
      <c r="G297" s="109"/>
      <c r="H297" s="109"/>
      <c r="I297" s="95"/>
      <c r="J297" s="95"/>
      <c r="K297" s="95"/>
      <c r="L297" s="110"/>
      <c r="M297" s="110"/>
    </row>
    <row r="298" spans="6:13" x14ac:dyDescent="0.2">
      <c r="F298" s="95"/>
      <c r="G298" s="109"/>
      <c r="H298" s="109"/>
      <c r="I298" s="95"/>
      <c r="J298" s="95"/>
      <c r="K298" s="95"/>
      <c r="L298" s="110"/>
      <c r="M298" s="110"/>
    </row>
    <row r="299" spans="6:13" x14ac:dyDescent="0.2">
      <c r="F299" s="95"/>
      <c r="G299" s="109"/>
      <c r="H299" s="109"/>
      <c r="I299" s="95"/>
      <c r="J299" s="95"/>
      <c r="K299" s="95"/>
      <c r="L299" s="110"/>
      <c r="M299" s="110"/>
    </row>
    <row r="300" spans="6:13" x14ac:dyDescent="0.2">
      <c r="F300" s="95"/>
      <c r="G300" s="109"/>
      <c r="H300" s="109"/>
      <c r="I300" s="95"/>
      <c r="J300" s="95"/>
      <c r="K300" s="95"/>
      <c r="L300" s="110"/>
      <c r="M300" s="110"/>
    </row>
    <row r="301" spans="6:13" x14ac:dyDescent="0.2">
      <c r="F301" s="95"/>
      <c r="G301" s="109"/>
      <c r="H301" s="109"/>
      <c r="I301" s="95"/>
      <c r="J301" s="95"/>
      <c r="K301" s="95"/>
      <c r="L301" s="110"/>
      <c r="M301" s="110"/>
    </row>
    <row r="302" spans="6:13" x14ac:dyDescent="0.2">
      <c r="F302" s="95"/>
      <c r="G302" s="109"/>
      <c r="H302" s="109"/>
      <c r="I302" s="95"/>
      <c r="J302" s="95"/>
      <c r="K302" s="95"/>
      <c r="L302" s="110"/>
      <c r="M302" s="110"/>
    </row>
    <row r="303" spans="6:13" x14ac:dyDescent="0.2">
      <c r="F303" s="95"/>
      <c r="G303" s="109"/>
      <c r="H303" s="109"/>
      <c r="I303" s="95"/>
      <c r="J303" s="95"/>
      <c r="K303" s="95"/>
      <c r="L303" s="110"/>
      <c r="M303" s="110"/>
    </row>
    <row r="304" spans="6:13" x14ac:dyDescent="0.2">
      <c r="F304" s="95"/>
      <c r="G304" s="109"/>
      <c r="H304" s="109"/>
      <c r="I304" s="95"/>
      <c r="J304" s="95"/>
      <c r="K304" s="95"/>
      <c r="L304" s="110"/>
      <c r="M304" s="110"/>
    </row>
    <row r="305" spans="6:13" x14ac:dyDescent="0.2">
      <c r="F305" s="95"/>
      <c r="G305" s="109"/>
      <c r="H305" s="109"/>
      <c r="I305" s="95"/>
      <c r="J305" s="95"/>
      <c r="K305" s="95"/>
      <c r="L305" s="110"/>
      <c r="M305" s="110"/>
    </row>
    <row r="306" spans="6:13" x14ac:dyDescent="0.2">
      <c r="F306" s="95"/>
      <c r="G306" s="109"/>
      <c r="H306" s="109"/>
      <c r="I306" s="95"/>
      <c r="J306" s="95"/>
      <c r="K306" s="95"/>
      <c r="L306" s="110"/>
      <c r="M306" s="110"/>
    </row>
    <row r="307" spans="6:13" x14ac:dyDescent="0.2">
      <c r="F307" s="95"/>
      <c r="G307" s="109"/>
      <c r="H307" s="109"/>
      <c r="I307" s="95"/>
      <c r="J307" s="95"/>
      <c r="K307" s="95"/>
      <c r="L307" s="110"/>
      <c r="M307" s="110"/>
    </row>
    <row r="308" spans="6:13" x14ac:dyDescent="0.2">
      <c r="F308" s="95"/>
      <c r="G308" s="109"/>
      <c r="H308" s="109"/>
      <c r="I308" s="95"/>
      <c r="J308" s="95"/>
      <c r="K308" s="95"/>
      <c r="L308" s="110"/>
      <c r="M308" s="110"/>
    </row>
    <row r="309" spans="6:13" x14ac:dyDescent="0.2">
      <c r="F309" s="95"/>
      <c r="G309" s="109"/>
      <c r="H309" s="109"/>
      <c r="I309" s="95"/>
      <c r="J309" s="95"/>
      <c r="K309" s="95"/>
      <c r="L309" s="110"/>
      <c r="M309" s="110"/>
    </row>
    <row r="310" spans="6:13" x14ac:dyDescent="0.2">
      <c r="F310" s="95"/>
      <c r="G310" s="109"/>
      <c r="H310" s="109"/>
      <c r="I310" s="95"/>
      <c r="J310" s="95"/>
      <c r="K310" s="95"/>
      <c r="L310" s="110"/>
      <c r="M310" s="110"/>
    </row>
    <row r="311" spans="6:13" x14ac:dyDescent="0.2">
      <c r="F311" s="95"/>
      <c r="G311" s="109"/>
      <c r="H311" s="109"/>
      <c r="I311" s="95"/>
      <c r="J311" s="95"/>
      <c r="K311" s="95"/>
      <c r="L311" s="110"/>
      <c r="M311" s="110"/>
    </row>
    <row r="312" spans="6:13" x14ac:dyDescent="0.2">
      <c r="F312" s="95"/>
      <c r="G312" s="109"/>
      <c r="H312" s="109"/>
      <c r="I312" s="95"/>
      <c r="J312" s="95"/>
      <c r="K312" s="95"/>
      <c r="L312" s="110"/>
      <c r="M312" s="110"/>
    </row>
    <row r="313" spans="6:13" x14ac:dyDescent="0.2">
      <c r="F313" s="95"/>
      <c r="G313" s="109"/>
      <c r="H313" s="109"/>
      <c r="I313" s="95"/>
      <c r="J313" s="95"/>
      <c r="K313" s="95"/>
      <c r="L313" s="110"/>
      <c r="M313" s="110"/>
    </row>
    <row r="314" spans="6:13" x14ac:dyDescent="0.2">
      <c r="F314" s="95"/>
      <c r="G314" s="109"/>
      <c r="H314" s="109"/>
      <c r="I314" s="95"/>
      <c r="J314" s="95"/>
      <c r="K314" s="95"/>
      <c r="L314" s="110"/>
      <c r="M314" s="110"/>
    </row>
    <row r="315" spans="6:13" x14ac:dyDescent="0.2">
      <c r="F315" s="95"/>
      <c r="G315" s="109"/>
      <c r="H315" s="109"/>
      <c r="I315" s="95"/>
      <c r="J315" s="95"/>
      <c r="K315" s="95"/>
      <c r="L315" s="110"/>
      <c r="M315" s="110"/>
    </row>
    <row r="316" spans="6:13" x14ac:dyDescent="0.2">
      <c r="F316" s="95"/>
      <c r="G316" s="109"/>
      <c r="H316" s="109"/>
      <c r="I316" s="95"/>
      <c r="J316" s="95"/>
      <c r="K316" s="95"/>
      <c r="L316" s="110"/>
      <c r="M316" s="110"/>
    </row>
    <row r="317" spans="6:13" x14ac:dyDescent="0.2">
      <c r="F317" s="95"/>
      <c r="G317" s="109"/>
      <c r="H317" s="109"/>
      <c r="I317" s="95"/>
      <c r="J317" s="95"/>
      <c r="K317" s="95"/>
      <c r="L317" s="110"/>
      <c r="M317" s="110"/>
    </row>
    <row r="318" spans="6:13" x14ac:dyDescent="0.2">
      <c r="F318" s="95"/>
      <c r="G318" s="109"/>
      <c r="H318" s="109"/>
      <c r="I318" s="95"/>
      <c r="J318" s="95"/>
      <c r="K318" s="95"/>
    </row>
    <row r="319" spans="6:13" x14ac:dyDescent="0.2">
      <c r="F319" s="95"/>
      <c r="G319" s="109"/>
      <c r="H319" s="109"/>
      <c r="I319" s="95"/>
      <c r="J319" s="95"/>
      <c r="K319" s="95"/>
    </row>
    <row r="320" spans="6:13" x14ac:dyDescent="0.2">
      <c r="F320" s="95"/>
      <c r="G320" s="109"/>
      <c r="H320" s="109"/>
      <c r="I320" s="95"/>
      <c r="J320" s="95"/>
      <c r="K320" s="95"/>
    </row>
    <row r="321" spans="6:11" x14ac:dyDescent="0.2">
      <c r="F321" s="95"/>
      <c r="G321" s="109"/>
      <c r="H321" s="109"/>
      <c r="I321" s="95"/>
      <c r="J321" s="95"/>
      <c r="K321" s="95"/>
    </row>
    <row r="322" spans="6:11" x14ac:dyDescent="0.2">
      <c r="F322" s="95"/>
      <c r="G322" s="109"/>
      <c r="H322" s="109"/>
      <c r="I322" s="95"/>
      <c r="J322" s="95"/>
      <c r="K322" s="95"/>
    </row>
    <row r="323" spans="6:11" x14ac:dyDescent="0.2">
      <c r="F323" s="95"/>
      <c r="G323" s="109"/>
      <c r="H323" s="109"/>
      <c r="I323" s="95"/>
      <c r="J323" s="95"/>
      <c r="K323" s="95"/>
    </row>
    <row r="324" spans="6:11" x14ac:dyDescent="0.2">
      <c r="F324" s="95"/>
      <c r="G324" s="109"/>
      <c r="H324" s="109"/>
      <c r="I324" s="95"/>
      <c r="J324" s="95"/>
      <c r="K324" s="95"/>
    </row>
    <row r="325" spans="6:11" x14ac:dyDescent="0.2">
      <c r="F325" s="95"/>
      <c r="G325" s="109"/>
      <c r="H325" s="109"/>
      <c r="I325" s="95"/>
      <c r="J325" s="95"/>
      <c r="K325" s="95"/>
    </row>
    <row r="326" spans="6:11" x14ac:dyDescent="0.2">
      <c r="F326" s="95"/>
      <c r="G326" s="109"/>
      <c r="H326" s="109"/>
      <c r="I326" s="95"/>
      <c r="J326" s="95"/>
      <c r="K326" s="95"/>
    </row>
    <row r="327" spans="6:11" x14ac:dyDescent="0.2">
      <c r="F327" s="95"/>
      <c r="G327" s="109"/>
      <c r="H327" s="109"/>
      <c r="I327" s="95"/>
      <c r="J327" s="95"/>
      <c r="K327" s="95"/>
    </row>
    <row r="328" spans="6:11" x14ac:dyDescent="0.2">
      <c r="F328" s="95"/>
      <c r="G328" s="109"/>
      <c r="H328" s="109"/>
      <c r="I328" s="95"/>
      <c r="J328" s="95"/>
      <c r="K328" s="95"/>
    </row>
    <row r="329" spans="6:11" x14ac:dyDescent="0.2">
      <c r="F329" s="95"/>
      <c r="G329" s="109"/>
      <c r="H329" s="109"/>
      <c r="I329" s="95"/>
      <c r="J329" s="95"/>
      <c r="K329" s="95"/>
    </row>
    <row r="330" spans="6:11" x14ac:dyDescent="0.2">
      <c r="F330" s="95"/>
      <c r="G330" s="109"/>
      <c r="H330" s="109"/>
      <c r="I330" s="95"/>
      <c r="J330" s="95"/>
      <c r="K330" s="95"/>
    </row>
    <row r="331" spans="6:11" x14ac:dyDescent="0.2">
      <c r="F331" s="95"/>
      <c r="G331" s="109"/>
      <c r="H331" s="109"/>
      <c r="I331" s="95"/>
      <c r="J331" s="95"/>
      <c r="K331" s="95"/>
    </row>
    <row r="332" spans="6:11" x14ac:dyDescent="0.2">
      <c r="F332" s="95"/>
      <c r="G332" s="109"/>
      <c r="H332" s="109"/>
      <c r="I332" s="95"/>
      <c r="J332" s="95"/>
      <c r="K332" s="95"/>
    </row>
    <row r="333" spans="6:11" x14ac:dyDescent="0.2">
      <c r="F333" s="95"/>
      <c r="G333" s="109"/>
      <c r="H333" s="109"/>
      <c r="I333" s="95"/>
      <c r="J333" s="95"/>
      <c r="K333" s="95"/>
    </row>
    <row r="334" spans="6:11" x14ac:dyDescent="0.2">
      <c r="F334" s="95"/>
      <c r="G334" s="109"/>
      <c r="H334" s="109"/>
      <c r="I334" s="95"/>
      <c r="J334" s="95"/>
      <c r="K334" s="95"/>
    </row>
    <row r="335" spans="6:11" x14ac:dyDescent="0.2">
      <c r="F335" s="95"/>
      <c r="G335" s="109"/>
      <c r="H335" s="109"/>
      <c r="I335" s="95"/>
      <c r="J335" s="95"/>
      <c r="K335" s="95"/>
    </row>
    <row r="336" spans="6:11" x14ac:dyDescent="0.2">
      <c r="F336" s="95"/>
      <c r="G336" s="109"/>
      <c r="H336" s="109"/>
      <c r="I336" s="95"/>
      <c r="J336" s="95"/>
      <c r="K336" s="95"/>
    </row>
    <row r="337" spans="6:11" x14ac:dyDescent="0.2">
      <c r="F337" s="95"/>
      <c r="G337" s="109"/>
      <c r="H337" s="109"/>
      <c r="I337" s="95"/>
      <c r="J337" s="95"/>
      <c r="K337" s="95"/>
    </row>
    <row r="338" spans="6:11" x14ac:dyDescent="0.2">
      <c r="F338" s="95"/>
      <c r="G338" s="109"/>
      <c r="H338" s="109"/>
      <c r="I338" s="95"/>
      <c r="J338" s="95"/>
      <c r="K338" s="95"/>
    </row>
    <row r="339" spans="6:11" x14ac:dyDescent="0.2">
      <c r="F339" s="95"/>
      <c r="G339" s="109"/>
      <c r="H339" s="109"/>
      <c r="I339" s="95"/>
      <c r="J339" s="95"/>
      <c r="K339" s="95"/>
    </row>
    <row r="340" spans="6:11" x14ac:dyDescent="0.2">
      <c r="F340" s="95"/>
      <c r="G340" s="109"/>
      <c r="H340" s="109"/>
      <c r="I340" s="95"/>
      <c r="J340" s="95"/>
      <c r="K340" s="95"/>
    </row>
    <row r="341" spans="6:11" x14ac:dyDescent="0.2">
      <c r="F341" s="95"/>
      <c r="G341" s="109"/>
      <c r="H341" s="109"/>
      <c r="I341" s="95"/>
      <c r="J341" s="95"/>
      <c r="K341" s="95"/>
    </row>
    <row r="342" spans="6:11" x14ac:dyDescent="0.2">
      <c r="F342" s="95"/>
      <c r="G342" s="109"/>
      <c r="H342" s="109"/>
      <c r="I342" s="95"/>
      <c r="J342" s="95"/>
      <c r="K342" s="95"/>
    </row>
    <row r="343" spans="6:11" x14ac:dyDescent="0.2">
      <c r="F343" s="95"/>
      <c r="G343" s="109"/>
      <c r="H343" s="109"/>
      <c r="I343" s="95"/>
      <c r="J343" s="95"/>
      <c r="K343" s="95"/>
    </row>
    <row r="344" spans="6:11" x14ac:dyDescent="0.2">
      <c r="F344" s="95"/>
      <c r="G344" s="109"/>
      <c r="H344" s="109"/>
      <c r="I344" s="95"/>
      <c r="J344" s="95"/>
      <c r="K344" s="95"/>
    </row>
    <row r="345" spans="6:11" x14ac:dyDescent="0.2">
      <c r="F345" s="95"/>
      <c r="G345" s="109"/>
      <c r="H345" s="109"/>
      <c r="I345" s="95"/>
      <c r="J345" s="95"/>
      <c r="K345" s="95"/>
    </row>
    <row r="346" spans="6:11" x14ac:dyDescent="0.2">
      <c r="F346" s="95"/>
      <c r="G346" s="109"/>
      <c r="H346" s="109"/>
      <c r="I346" s="95"/>
      <c r="J346" s="95"/>
      <c r="K346" s="95"/>
    </row>
    <row r="347" spans="6:11" x14ac:dyDescent="0.2">
      <c r="F347" s="95"/>
      <c r="G347" s="109"/>
      <c r="H347" s="109"/>
      <c r="I347" s="95"/>
      <c r="J347" s="95"/>
      <c r="K347" s="95"/>
    </row>
    <row r="348" spans="6:11" x14ac:dyDescent="0.2">
      <c r="F348" s="95"/>
      <c r="G348" s="109"/>
      <c r="H348" s="109"/>
      <c r="I348" s="95"/>
      <c r="J348" s="95"/>
      <c r="K348" s="95"/>
    </row>
    <row r="349" spans="6:11" x14ac:dyDescent="0.2">
      <c r="F349" s="95"/>
      <c r="G349" s="109"/>
      <c r="H349" s="109"/>
      <c r="I349" s="95"/>
      <c r="J349" s="95"/>
      <c r="K349" s="95"/>
    </row>
    <row r="350" spans="6:11" x14ac:dyDescent="0.2">
      <c r="F350" s="95"/>
      <c r="G350" s="109"/>
      <c r="H350" s="109"/>
      <c r="I350" s="95"/>
      <c r="J350" s="95"/>
      <c r="K350" s="95"/>
    </row>
    <row r="351" spans="6:11" x14ac:dyDescent="0.2">
      <c r="F351" s="95"/>
      <c r="G351" s="109"/>
      <c r="H351" s="109"/>
      <c r="I351" s="95"/>
      <c r="J351" s="95"/>
      <c r="K351" s="95"/>
    </row>
    <row r="352" spans="6:11" x14ac:dyDescent="0.2">
      <c r="F352" s="95"/>
      <c r="G352" s="109"/>
      <c r="H352" s="109"/>
      <c r="I352" s="95"/>
      <c r="J352" s="95"/>
      <c r="K352" s="95"/>
    </row>
    <row r="353" spans="6:11" x14ac:dyDescent="0.2">
      <c r="F353" s="95"/>
      <c r="G353" s="109"/>
      <c r="H353" s="109"/>
      <c r="I353" s="95"/>
      <c r="J353" s="95"/>
      <c r="K353" s="95"/>
    </row>
    <row r="354" spans="6:11" x14ac:dyDescent="0.2">
      <c r="F354" s="95"/>
      <c r="G354" s="109"/>
      <c r="H354" s="109"/>
      <c r="I354" s="95"/>
      <c r="J354" s="95"/>
      <c r="K354" s="95"/>
    </row>
    <row r="355" spans="6:11" x14ac:dyDescent="0.2">
      <c r="F355" s="95"/>
      <c r="G355" s="109"/>
      <c r="H355" s="109"/>
      <c r="I355" s="95"/>
      <c r="J355" s="95"/>
      <c r="K355" s="95"/>
    </row>
    <row r="356" spans="6:11" x14ac:dyDescent="0.2">
      <c r="F356" s="95"/>
      <c r="G356" s="109"/>
      <c r="H356" s="109"/>
      <c r="I356" s="95"/>
      <c r="J356" s="95"/>
      <c r="K356" s="95"/>
    </row>
    <row r="357" spans="6:11" x14ac:dyDescent="0.2">
      <c r="F357" s="95"/>
      <c r="G357" s="109"/>
      <c r="H357" s="109"/>
      <c r="I357" s="95"/>
      <c r="J357" s="95"/>
      <c r="K357" s="95"/>
    </row>
    <row r="358" spans="6:11" x14ac:dyDescent="0.2">
      <c r="F358" s="95"/>
      <c r="G358" s="109"/>
      <c r="H358" s="109"/>
      <c r="I358" s="95"/>
      <c r="J358" s="95"/>
      <c r="K358" s="95"/>
    </row>
    <row r="359" spans="6:11" x14ac:dyDescent="0.2">
      <c r="F359" s="95"/>
      <c r="G359" s="109"/>
      <c r="H359" s="109"/>
      <c r="I359" s="95"/>
      <c r="J359" s="95"/>
      <c r="K359" s="95"/>
    </row>
    <row r="360" spans="6:11" x14ac:dyDescent="0.2">
      <c r="F360" s="95"/>
      <c r="G360" s="109"/>
      <c r="H360" s="109"/>
      <c r="I360" s="95"/>
      <c r="J360" s="95"/>
      <c r="K360" s="95"/>
    </row>
    <row r="361" spans="6:11" x14ac:dyDescent="0.2">
      <c r="F361" s="95"/>
      <c r="G361" s="109"/>
      <c r="H361" s="109"/>
      <c r="I361" s="95"/>
      <c r="J361" s="95"/>
      <c r="K361" s="95"/>
    </row>
    <row r="362" spans="6:11" x14ac:dyDescent="0.2">
      <c r="F362" s="95"/>
      <c r="G362" s="109"/>
      <c r="H362" s="109"/>
      <c r="I362" s="95"/>
      <c r="J362" s="95"/>
      <c r="K362" s="95"/>
    </row>
    <row r="363" spans="6:11" x14ac:dyDescent="0.2">
      <c r="F363" s="95"/>
      <c r="G363" s="109"/>
      <c r="H363" s="109"/>
      <c r="I363" s="95"/>
      <c r="J363" s="95"/>
      <c r="K363" s="95"/>
    </row>
    <row r="364" spans="6:11" x14ac:dyDescent="0.2">
      <c r="F364" s="95"/>
      <c r="G364" s="109"/>
      <c r="H364" s="109"/>
      <c r="I364" s="95"/>
      <c r="J364" s="95"/>
      <c r="K364" s="95"/>
    </row>
    <row r="365" spans="6:11" x14ac:dyDescent="0.2">
      <c r="F365" s="95"/>
      <c r="G365" s="109"/>
      <c r="H365" s="109"/>
      <c r="I365" s="95"/>
      <c r="J365" s="95"/>
      <c r="K365" s="95"/>
    </row>
    <row r="366" spans="6:11" x14ac:dyDescent="0.2">
      <c r="F366" s="95"/>
      <c r="G366" s="109"/>
      <c r="H366" s="109"/>
      <c r="I366" s="95"/>
      <c r="J366" s="95"/>
      <c r="K366" s="95"/>
    </row>
    <row r="367" spans="6:11" x14ac:dyDescent="0.2">
      <c r="F367" s="95"/>
      <c r="G367" s="109"/>
      <c r="H367" s="109"/>
      <c r="I367" s="95"/>
      <c r="J367" s="95"/>
      <c r="K367" s="95"/>
    </row>
    <row r="368" spans="6:11" x14ac:dyDescent="0.2">
      <c r="F368" s="95"/>
      <c r="G368" s="109"/>
      <c r="H368" s="109"/>
      <c r="I368" s="95"/>
      <c r="J368" s="95"/>
      <c r="K368" s="95"/>
    </row>
    <row r="369" spans="6:11" x14ac:dyDescent="0.2">
      <c r="F369" s="95"/>
      <c r="G369" s="109"/>
      <c r="H369" s="109"/>
      <c r="I369" s="95"/>
      <c r="J369" s="95"/>
      <c r="K369" s="95"/>
    </row>
    <row r="370" spans="6:11" x14ac:dyDescent="0.2">
      <c r="F370" s="95"/>
      <c r="G370" s="109"/>
      <c r="H370" s="109"/>
      <c r="I370" s="95"/>
      <c r="J370" s="95"/>
      <c r="K370" s="95"/>
    </row>
    <row r="371" spans="6:11" x14ac:dyDescent="0.2">
      <c r="F371" s="95"/>
      <c r="G371" s="109"/>
      <c r="H371" s="109"/>
      <c r="I371" s="95"/>
      <c r="J371" s="95"/>
      <c r="K371" s="95"/>
    </row>
    <row r="372" spans="6:11" x14ac:dyDescent="0.2">
      <c r="F372" s="95"/>
      <c r="G372" s="109"/>
      <c r="H372" s="109"/>
      <c r="I372" s="95"/>
      <c r="J372" s="95"/>
      <c r="K372" s="95"/>
    </row>
    <row r="373" spans="6:11" x14ac:dyDescent="0.2">
      <c r="F373" s="95"/>
      <c r="G373" s="109"/>
      <c r="H373" s="109"/>
      <c r="I373" s="95"/>
      <c r="J373" s="95"/>
      <c r="K373" s="95"/>
    </row>
    <row r="374" spans="6:11" x14ac:dyDescent="0.2">
      <c r="F374" s="95"/>
      <c r="G374" s="109"/>
      <c r="H374" s="109"/>
      <c r="I374" s="95"/>
      <c r="J374" s="95"/>
      <c r="K374" s="95"/>
    </row>
    <row r="375" spans="6:11" x14ac:dyDescent="0.2">
      <c r="F375" s="95"/>
      <c r="G375" s="109"/>
      <c r="H375" s="109"/>
      <c r="I375" s="95"/>
      <c r="J375" s="95"/>
      <c r="K375" s="95"/>
    </row>
    <row r="376" spans="6:11" x14ac:dyDescent="0.2">
      <c r="F376" s="95"/>
      <c r="G376" s="109"/>
      <c r="H376" s="109"/>
      <c r="I376" s="95"/>
      <c r="J376" s="95"/>
      <c r="K376" s="95"/>
    </row>
    <row r="377" spans="6:11" x14ac:dyDescent="0.2">
      <c r="F377" s="95"/>
      <c r="G377" s="109"/>
      <c r="H377" s="109"/>
      <c r="I377" s="95"/>
      <c r="J377" s="95"/>
      <c r="K377" s="95"/>
    </row>
    <row r="378" spans="6:11" x14ac:dyDescent="0.2">
      <c r="F378" s="95"/>
      <c r="G378" s="109"/>
      <c r="H378" s="109"/>
      <c r="I378" s="95"/>
      <c r="J378" s="95"/>
      <c r="K378" s="95"/>
    </row>
    <row r="379" spans="6:11" x14ac:dyDescent="0.2">
      <c r="F379" s="95"/>
      <c r="G379" s="109"/>
      <c r="H379" s="109"/>
      <c r="I379" s="95"/>
      <c r="J379" s="95"/>
      <c r="K379" s="95"/>
    </row>
    <row r="380" spans="6:11" x14ac:dyDescent="0.2">
      <c r="F380" s="95"/>
      <c r="G380" s="109"/>
      <c r="H380" s="109"/>
      <c r="I380" s="95"/>
      <c r="J380" s="95"/>
      <c r="K380" s="95"/>
    </row>
    <row r="381" spans="6:11" x14ac:dyDescent="0.2">
      <c r="F381" s="95"/>
      <c r="G381" s="109"/>
      <c r="H381" s="109"/>
      <c r="I381" s="95"/>
      <c r="J381" s="95"/>
      <c r="K381" s="95"/>
    </row>
    <row r="382" spans="6:11" x14ac:dyDescent="0.2">
      <c r="F382" s="95"/>
      <c r="G382" s="109"/>
      <c r="H382" s="109"/>
      <c r="I382" s="95"/>
      <c r="J382" s="95"/>
      <c r="K382" s="95"/>
    </row>
    <row r="383" spans="6:11" x14ac:dyDescent="0.2">
      <c r="F383" s="95"/>
      <c r="G383" s="109"/>
      <c r="H383" s="109"/>
      <c r="I383" s="95"/>
      <c r="J383" s="95"/>
      <c r="K383" s="95"/>
    </row>
    <row r="384" spans="6:11" x14ac:dyDescent="0.2">
      <c r="F384" s="95"/>
      <c r="G384" s="109"/>
      <c r="H384" s="109"/>
      <c r="I384" s="95"/>
      <c r="J384" s="95"/>
      <c r="K384" s="95"/>
    </row>
    <row r="385" spans="6:11" x14ac:dyDescent="0.2">
      <c r="F385" s="95"/>
      <c r="G385" s="109"/>
      <c r="H385" s="109"/>
      <c r="I385" s="95"/>
      <c r="J385" s="95"/>
      <c r="K385" s="95"/>
    </row>
    <row r="386" spans="6:11" x14ac:dyDescent="0.2">
      <c r="F386" s="95"/>
      <c r="G386" s="109"/>
      <c r="H386" s="109"/>
      <c r="I386" s="95"/>
      <c r="J386" s="95"/>
      <c r="K386" s="95"/>
    </row>
    <row r="387" spans="6:11" x14ac:dyDescent="0.2">
      <c r="F387" s="95"/>
      <c r="G387" s="109"/>
      <c r="H387" s="109"/>
      <c r="I387" s="95"/>
      <c r="J387" s="95"/>
      <c r="K387" s="95"/>
    </row>
    <row r="388" spans="6:11" x14ac:dyDescent="0.2">
      <c r="F388" s="95"/>
      <c r="G388" s="109"/>
      <c r="H388" s="109"/>
      <c r="I388" s="95"/>
      <c r="J388" s="95"/>
      <c r="K388" s="95"/>
    </row>
    <row r="389" spans="6:11" x14ac:dyDescent="0.2">
      <c r="F389" s="95"/>
      <c r="G389" s="109"/>
      <c r="H389" s="109"/>
      <c r="I389" s="95"/>
      <c r="J389" s="95"/>
      <c r="K389" s="95"/>
    </row>
    <row r="390" spans="6:11" x14ac:dyDescent="0.2">
      <c r="F390" s="95"/>
      <c r="G390" s="109"/>
      <c r="H390" s="109"/>
      <c r="I390" s="95"/>
      <c r="J390" s="95"/>
      <c r="K390" s="95"/>
    </row>
    <row r="391" spans="6:11" x14ac:dyDescent="0.2">
      <c r="F391" s="95"/>
      <c r="G391" s="109"/>
      <c r="H391" s="109"/>
      <c r="I391" s="95"/>
      <c r="J391" s="95"/>
      <c r="K391" s="95"/>
    </row>
    <row r="392" spans="6:11" x14ac:dyDescent="0.2">
      <c r="F392" s="95"/>
      <c r="G392" s="109"/>
      <c r="H392" s="109"/>
      <c r="I392" s="95"/>
      <c r="J392" s="95"/>
      <c r="K392" s="95"/>
    </row>
    <row r="393" spans="6:11" x14ac:dyDescent="0.2">
      <c r="F393" s="95"/>
      <c r="G393" s="109"/>
      <c r="H393" s="109"/>
      <c r="I393" s="95"/>
      <c r="J393" s="95"/>
      <c r="K393" s="95"/>
    </row>
    <row r="394" spans="6:11" x14ac:dyDescent="0.2">
      <c r="F394" s="95"/>
      <c r="G394" s="109"/>
      <c r="H394" s="109"/>
      <c r="I394" s="95"/>
      <c r="J394" s="95"/>
      <c r="K394" s="95"/>
    </row>
    <row r="395" spans="6:11" x14ac:dyDescent="0.2">
      <c r="F395" s="95"/>
      <c r="G395" s="109"/>
      <c r="H395" s="109"/>
      <c r="I395" s="95"/>
      <c r="J395" s="95"/>
      <c r="K395" s="95"/>
    </row>
    <row r="396" spans="6:11" x14ac:dyDescent="0.2">
      <c r="F396" s="95"/>
      <c r="G396" s="109"/>
      <c r="H396" s="109"/>
      <c r="I396" s="95"/>
      <c r="J396" s="95"/>
      <c r="K396" s="95"/>
    </row>
    <row r="397" spans="6:11" x14ac:dyDescent="0.2">
      <c r="F397" s="95"/>
      <c r="G397" s="109"/>
      <c r="H397" s="109"/>
      <c r="I397" s="95"/>
      <c r="J397" s="95"/>
      <c r="K397" s="95"/>
    </row>
    <row r="398" spans="6:11" x14ac:dyDescent="0.2">
      <c r="F398" s="95"/>
      <c r="G398" s="109"/>
      <c r="H398" s="109"/>
      <c r="I398" s="95"/>
      <c r="J398" s="95"/>
      <c r="K398" s="95"/>
    </row>
    <row r="399" spans="6:11" x14ac:dyDescent="0.2">
      <c r="F399" s="95"/>
      <c r="G399" s="109"/>
      <c r="H399" s="109"/>
      <c r="I399" s="95"/>
      <c r="J399" s="95"/>
      <c r="K399" s="95"/>
    </row>
    <row r="400" spans="6:11" x14ac:dyDescent="0.2">
      <c r="F400" s="95"/>
      <c r="G400" s="109"/>
      <c r="H400" s="109"/>
      <c r="I400" s="95"/>
      <c r="J400" s="95"/>
      <c r="K400" s="95"/>
    </row>
    <row r="401" spans="6:11" x14ac:dyDescent="0.2">
      <c r="F401" s="95"/>
      <c r="G401" s="109"/>
      <c r="H401" s="109"/>
      <c r="I401" s="95"/>
      <c r="J401" s="95"/>
      <c r="K401" s="95"/>
    </row>
    <row r="402" spans="6:11" x14ac:dyDescent="0.2">
      <c r="F402" s="95"/>
      <c r="G402" s="109"/>
      <c r="H402" s="109"/>
      <c r="I402" s="95"/>
      <c r="J402" s="95"/>
      <c r="K402" s="95"/>
    </row>
    <row r="403" spans="6:11" x14ac:dyDescent="0.2">
      <c r="F403" s="95"/>
      <c r="G403" s="109"/>
      <c r="H403" s="109"/>
      <c r="I403" s="95"/>
      <c r="J403" s="95"/>
      <c r="K403" s="95"/>
    </row>
    <row r="404" spans="6:11" x14ac:dyDescent="0.2">
      <c r="F404" s="95"/>
      <c r="G404" s="109"/>
      <c r="H404" s="109"/>
      <c r="I404" s="95"/>
      <c r="J404" s="95"/>
      <c r="K404" s="95"/>
    </row>
    <row r="405" spans="6:11" x14ac:dyDescent="0.2">
      <c r="F405" s="95"/>
      <c r="G405" s="109"/>
      <c r="H405" s="109"/>
      <c r="I405" s="95"/>
      <c r="J405" s="95"/>
      <c r="K405" s="95"/>
    </row>
    <row r="406" spans="6:11" x14ac:dyDescent="0.2">
      <c r="F406" s="95"/>
      <c r="G406" s="109"/>
      <c r="H406" s="109"/>
      <c r="I406" s="95"/>
      <c r="J406" s="95"/>
      <c r="K406" s="95"/>
    </row>
    <row r="407" spans="6:11" x14ac:dyDescent="0.2">
      <c r="F407" s="95"/>
      <c r="G407" s="109"/>
      <c r="H407" s="109"/>
      <c r="I407" s="95"/>
      <c r="J407" s="95"/>
      <c r="K407" s="95"/>
    </row>
    <row r="408" spans="6:11" x14ac:dyDescent="0.2">
      <c r="F408" s="95"/>
      <c r="G408" s="109"/>
      <c r="H408" s="109"/>
      <c r="I408" s="95"/>
      <c r="J408" s="95"/>
      <c r="K408" s="95"/>
    </row>
    <row r="409" spans="6:11" x14ac:dyDescent="0.2">
      <c r="F409" s="95"/>
      <c r="G409" s="109"/>
      <c r="H409" s="109"/>
      <c r="I409" s="95"/>
      <c r="J409" s="95"/>
      <c r="K409" s="95"/>
    </row>
    <row r="410" spans="6:11" x14ac:dyDescent="0.2">
      <c r="F410" s="95"/>
      <c r="G410" s="109"/>
      <c r="H410" s="109"/>
      <c r="I410" s="95"/>
      <c r="J410" s="95"/>
      <c r="K410" s="95"/>
    </row>
    <row r="411" spans="6:11" x14ac:dyDescent="0.2">
      <c r="F411" s="95"/>
      <c r="G411" s="109"/>
      <c r="H411" s="109"/>
      <c r="I411" s="95"/>
      <c r="J411" s="95"/>
      <c r="K411" s="95"/>
    </row>
    <row r="412" spans="6:11" x14ac:dyDescent="0.2">
      <c r="F412" s="95"/>
      <c r="G412" s="109"/>
      <c r="H412" s="109"/>
      <c r="I412" s="95"/>
      <c r="J412" s="95"/>
      <c r="K412" s="95"/>
    </row>
    <row r="413" spans="6:11" x14ac:dyDescent="0.2">
      <c r="F413" s="95"/>
      <c r="G413" s="109"/>
      <c r="H413" s="109"/>
      <c r="I413" s="95"/>
      <c r="J413" s="95"/>
      <c r="K413" s="95"/>
    </row>
    <row r="414" spans="6:11" x14ac:dyDescent="0.2">
      <c r="F414" s="95"/>
      <c r="G414" s="109"/>
      <c r="H414" s="109"/>
      <c r="I414" s="95"/>
      <c r="J414" s="95"/>
      <c r="K414" s="95"/>
    </row>
    <row r="415" spans="6:11" x14ac:dyDescent="0.2">
      <c r="F415" s="95"/>
      <c r="G415" s="109"/>
      <c r="H415" s="109"/>
      <c r="I415" s="95"/>
      <c r="J415" s="95"/>
      <c r="K415" s="95"/>
    </row>
    <row r="416" spans="6:11" x14ac:dyDescent="0.2">
      <c r="F416" s="95"/>
      <c r="G416" s="109"/>
      <c r="H416" s="109"/>
      <c r="I416" s="95"/>
      <c r="J416" s="95"/>
      <c r="K416" s="95"/>
    </row>
    <row r="417" spans="6:11" x14ac:dyDescent="0.2">
      <c r="F417" s="95"/>
      <c r="G417" s="109"/>
      <c r="H417" s="109"/>
      <c r="I417" s="95"/>
      <c r="J417" s="95"/>
      <c r="K417" s="95"/>
    </row>
    <row r="418" spans="6:11" x14ac:dyDescent="0.2">
      <c r="F418" s="95"/>
      <c r="G418" s="109"/>
      <c r="H418" s="109"/>
      <c r="I418" s="95"/>
      <c r="J418" s="95"/>
      <c r="K418" s="95"/>
    </row>
    <row r="419" spans="6:11" x14ac:dyDescent="0.2">
      <c r="F419" s="95"/>
      <c r="G419" s="109"/>
      <c r="H419" s="109"/>
      <c r="I419" s="95"/>
      <c r="J419" s="95"/>
      <c r="K419" s="95"/>
    </row>
    <row r="420" spans="6:11" x14ac:dyDescent="0.2">
      <c r="F420" s="95"/>
      <c r="G420" s="109"/>
      <c r="H420" s="109"/>
      <c r="I420" s="95"/>
      <c r="J420" s="95"/>
      <c r="K420" s="95"/>
    </row>
    <row r="421" spans="6:11" x14ac:dyDescent="0.2">
      <c r="F421" s="95"/>
      <c r="G421" s="109"/>
      <c r="H421" s="109"/>
      <c r="I421" s="95"/>
      <c r="J421" s="95"/>
      <c r="K421" s="95"/>
    </row>
    <row r="422" spans="6:11" x14ac:dyDescent="0.2">
      <c r="F422" s="95"/>
      <c r="G422" s="109"/>
      <c r="H422" s="109"/>
      <c r="I422" s="95"/>
      <c r="J422" s="95"/>
      <c r="K422" s="95"/>
    </row>
    <row r="423" spans="6:11" x14ac:dyDescent="0.2">
      <c r="F423" s="95"/>
      <c r="G423" s="109"/>
      <c r="H423" s="109"/>
      <c r="I423" s="95"/>
      <c r="J423" s="95"/>
      <c r="K423" s="95"/>
    </row>
    <row r="424" spans="6:11" x14ac:dyDescent="0.2">
      <c r="F424" s="95"/>
      <c r="G424" s="109"/>
      <c r="H424" s="109"/>
      <c r="I424" s="95"/>
      <c r="J424" s="95"/>
      <c r="K424" s="95"/>
    </row>
    <row r="425" spans="6:11" x14ac:dyDescent="0.2">
      <c r="F425" s="95"/>
      <c r="G425" s="109"/>
      <c r="H425" s="109"/>
      <c r="I425" s="95"/>
      <c r="J425" s="95"/>
      <c r="K425" s="95"/>
    </row>
    <row r="426" spans="6:11" x14ac:dyDescent="0.2">
      <c r="F426" s="95"/>
      <c r="G426" s="109"/>
      <c r="H426" s="109"/>
      <c r="I426" s="95"/>
      <c r="J426" s="95"/>
      <c r="K426" s="95"/>
    </row>
    <row r="427" spans="6:11" x14ac:dyDescent="0.2">
      <c r="F427" s="95"/>
      <c r="G427" s="109"/>
      <c r="H427" s="109"/>
      <c r="I427" s="95"/>
      <c r="J427" s="95"/>
      <c r="K427" s="95"/>
    </row>
    <row r="428" spans="6:11" x14ac:dyDescent="0.2">
      <c r="F428" s="95"/>
      <c r="G428" s="109"/>
      <c r="H428" s="109"/>
      <c r="I428" s="95"/>
      <c r="J428" s="95"/>
      <c r="K428" s="95"/>
    </row>
    <row r="429" spans="6:11" x14ac:dyDescent="0.2">
      <c r="F429" s="95"/>
      <c r="G429" s="109"/>
      <c r="H429" s="109"/>
      <c r="I429" s="95"/>
      <c r="J429" s="95"/>
      <c r="K429" s="95"/>
    </row>
    <row r="430" spans="6:11" x14ac:dyDescent="0.2">
      <c r="F430" s="95"/>
      <c r="G430" s="109"/>
      <c r="H430" s="109"/>
      <c r="I430" s="95"/>
      <c r="J430" s="95"/>
      <c r="K430" s="95"/>
    </row>
    <row r="431" spans="6:11" x14ac:dyDescent="0.2">
      <c r="F431" s="95"/>
      <c r="G431" s="109"/>
      <c r="H431" s="109"/>
      <c r="I431" s="95"/>
      <c r="J431" s="95"/>
      <c r="K431" s="95"/>
    </row>
    <row r="432" spans="6:11" x14ac:dyDescent="0.2">
      <c r="F432" s="95"/>
      <c r="G432" s="109"/>
      <c r="H432" s="109"/>
      <c r="I432" s="95"/>
      <c r="J432" s="95"/>
      <c r="K432" s="95"/>
    </row>
    <row r="433" spans="6:11" x14ac:dyDescent="0.2">
      <c r="F433" s="95"/>
      <c r="G433" s="109"/>
      <c r="H433" s="109"/>
      <c r="I433" s="95"/>
      <c r="J433" s="95"/>
      <c r="K433" s="95"/>
    </row>
    <row r="434" spans="6:11" x14ac:dyDescent="0.2">
      <c r="F434" s="95"/>
      <c r="G434" s="109"/>
      <c r="H434" s="109"/>
      <c r="I434" s="95"/>
      <c r="J434" s="95"/>
      <c r="K434" s="95"/>
    </row>
    <row r="435" spans="6:11" x14ac:dyDescent="0.2">
      <c r="F435" s="95"/>
      <c r="G435" s="109"/>
      <c r="H435" s="109"/>
      <c r="I435" s="95"/>
      <c r="J435" s="95"/>
      <c r="K435" s="95"/>
    </row>
    <row r="436" spans="6:11" x14ac:dyDescent="0.2">
      <c r="F436" s="95"/>
      <c r="G436" s="109"/>
      <c r="H436" s="109"/>
      <c r="I436" s="95"/>
      <c r="J436" s="95"/>
      <c r="K436" s="95"/>
    </row>
    <row r="437" spans="6:11" x14ac:dyDescent="0.2">
      <c r="F437" s="95"/>
      <c r="G437" s="109"/>
      <c r="H437" s="109"/>
      <c r="I437" s="95"/>
      <c r="J437" s="95"/>
      <c r="K437" s="95"/>
    </row>
    <row r="438" spans="6:11" x14ac:dyDescent="0.2">
      <c r="F438" s="95"/>
      <c r="G438" s="109"/>
      <c r="H438" s="109"/>
      <c r="I438" s="95"/>
      <c r="J438" s="95"/>
      <c r="K438" s="95"/>
    </row>
    <row r="439" spans="6:11" x14ac:dyDescent="0.2">
      <c r="F439" s="95"/>
      <c r="G439" s="109"/>
      <c r="H439" s="109"/>
      <c r="I439" s="95"/>
      <c r="J439" s="95"/>
      <c r="K439" s="95"/>
    </row>
    <row r="440" spans="6:11" x14ac:dyDescent="0.2">
      <c r="F440" s="95"/>
      <c r="G440" s="95"/>
      <c r="H440" s="95"/>
      <c r="I440" s="95"/>
      <c r="J440" s="95"/>
      <c r="K440" s="95"/>
    </row>
    <row r="441" spans="6:11" x14ac:dyDescent="0.2">
      <c r="F441" s="95"/>
      <c r="G441" s="95"/>
      <c r="H441" s="95"/>
      <c r="I441" s="95"/>
      <c r="J441" s="95"/>
      <c r="K441" s="95"/>
    </row>
    <row r="442" spans="6:11" x14ac:dyDescent="0.2">
      <c r="F442" s="95"/>
      <c r="G442" s="95"/>
      <c r="H442" s="95"/>
      <c r="I442" s="95"/>
      <c r="J442" s="95"/>
      <c r="K442" s="95"/>
    </row>
    <row r="443" spans="6:11" x14ac:dyDescent="0.2">
      <c r="F443" s="95"/>
      <c r="G443" s="95"/>
      <c r="H443" s="95"/>
      <c r="I443" s="95"/>
      <c r="J443" s="95"/>
      <c r="K443" s="95"/>
    </row>
    <row r="444" spans="6:11" x14ac:dyDescent="0.2">
      <c r="F444" s="95"/>
      <c r="G444" s="95"/>
      <c r="H444" s="95"/>
      <c r="I444" s="95"/>
      <c r="J444" s="95"/>
      <c r="K444" s="95"/>
    </row>
    <row r="445" spans="6:11" x14ac:dyDescent="0.2">
      <c r="F445" s="95"/>
      <c r="G445" s="95"/>
      <c r="H445" s="95"/>
      <c r="I445" s="95"/>
      <c r="J445" s="95"/>
      <c r="K445" s="95"/>
    </row>
    <row r="446" spans="6:11" x14ac:dyDescent="0.2">
      <c r="F446" s="95"/>
      <c r="G446" s="95"/>
      <c r="H446" s="95"/>
      <c r="I446" s="95"/>
      <c r="J446" s="95"/>
      <c r="K446" s="95"/>
    </row>
    <row r="447" spans="6:11" x14ac:dyDescent="0.2">
      <c r="F447" s="95"/>
      <c r="G447" s="95"/>
      <c r="H447" s="95"/>
      <c r="I447" s="95"/>
      <c r="J447" s="95"/>
      <c r="K447" s="95"/>
    </row>
    <row r="448" spans="6:11" x14ac:dyDescent="0.2">
      <c r="F448" s="95"/>
      <c r="G448" s="95"/>
      <c r="H448" s="95"/>
      <c r="I448" s="95"/>
      <c r="J448" s="95"/>
      <c r="K448" s="95"/>
    </row>
    <row r="449" spans="6:11" x14ac:dyDescent="0.2">
      <c r="F449" s="95"/>
      <c r="G449" s="95"/>
      <c r="H449" s="95"/>
      <c r="I449" s="95"/>
      <c r="J449" s="95"/>
      <c r="K449" s="95"/>
    </row>
    <row r="450" spans="6:11" x14ac:dyDescent="0.2">
      <c r="F450" s="95"/>
      <c r="G450" s="95"/>
      <c r="H450" s="95"/>
      <c r="I450" s="95"/>
      <c r="J450" s="95"/>
      <c r="K450" s="95"/>
    </row>
    <row r="451" spans="6:11" x14ac:dyDescent="0.2">
      <c r="F451" s="95"/>
      <c r="G451" s="95"/>
      <c r="H451" s="95"/>
      <c r="I451" s="95"/>
      <c r="J451" s="95"/>
      <c r="K451" s="95"/>
    </row>
    <row r="452" spans="6:11" x14ac:dyDescent="0.2">
      <c r="F452" s="95"/>
      <c r="G452" s="95"/>
      <c r="H452" s="95"/>
      <c r="I452" s="95"/>
      <c r="J452" s="95"/>
      <c r="K452" s="95"/>
    </row>
    <row r="453" spans="6:11" x14ac:dyDescent="0.2">
      <c r="F453" s="95"/>
      <c r="G453" s="95"/>
      <c r="H453" s="95"/>
      <c r="I453" s="95"/>
      <c r="J453" s="95"/>
      <c r="K453" s="95"/>
    </row>
    <row r="454" spans="6:11" x14ac:dyDescent="0.2">
      <c r="F454" s="95"/>
      <c r="G454" s="95"/>
      <c r="H454" s="95"/>
      <c r="I454" s="95"/>
      <c r="J454" s="95"/>
      <c r="K454" s="95"/>
    </row>
    <row r="455" spans="6:11" x14ac:dyDescent="0.2">
      <c r="F455" s="95"/>
      <c r="G455" s="95"/>
      <c r="H455" s="95"/>
      <c r="I455" s="95"/>
      <c r="J455" s="95"/>
      <c r="K455" s="95"/>
    </row>
    <row r="456" spans="6:11" x14ac:dyDescent="0.2">
      <c r="F456" s="95"/>
      <c r="G456" s="95"/>
      <c r="H456" s="95"/>
      <c r="I456" s="95"/>
      <c r="J456" s="95"/>
      <c r="K456" s="95"/>
    </row>
    <row r="457" spans="6:11" x14ac:dyDescent="0.2">
      <c r="F457" s="95"/>
      <c r="G457" s="95"/>
      <c r="H457" s="95"/>
      <c r="I457" s="95"/>
      <c r="J457" s="95"/>
      <c r="K457" s="95"/>
    </row>
    <row r="458" spans="6:11" x14ac:dyDescent="0.2">
      <c r="F458" s="95"/>
      <c r="G458" s="95"/>
      <c r="H458" s="95"/>
      <c r="I458" s="95"/>
      <c r="J458" s="95"/>
      <c r="K458" s="95"/>
    </row>
    <row r="459" spans="6:11" x14ac:dyDescent="0.2">
      <c r="F459" s="95"/>
      <c r="G459" s="95"/>
      <c r="H459" s="95"/>
      <c r="I459" s="95"/>
      <c r="J459" s="95"/>
      <c r="K459" s="95"/>
    </row>
    <row r="460" spans="6:11" x14ac:dyDescent="0.2">
      <c r="F460" s="95"/>
      <c r="G460" s="95"/>
      <c r="H460" s="95"/>
      <c r="I460" s="95"/>
      <c r="J460" s="95"/>
      <c r="K460" s="95"/>
    </row>
    <row r="461" spans="6:11" x14ac:dyDescent="0.2">
      <c r="F461" s="95"/>
      <c r="G461" s="95"/>
      <c r="H461" s="95"/>
      <c r="I461" s="95"/>
      <c r="J461" s="95"/>
      <c r="K461" s="95"/>
    </row>
    <row r="462" spans="6:11" x14ac:dyDescent="0.2">
      <c r="F462" s="95"/>
      <c r="G462" s="95"/>
      <c r="H462" s="95"/>
      <c r="I462" s="95"/>
      <c r="J462" s="95"/>
      <c r="K462" s="95"/>
    </row>
    <row r="463" spans="6:11" x14ac:dyDescent="0.2">
      <c r="F463" s="95"/>
      <c r="G463" s="95"/>
      <c r="H463" s="95"/>
      <c r="I463" s="95"/>
      <c r="J463" s="95"/>
      <c r="K463" s="95"/>
    </row>
    <row r="464" spans="6:11" x14ac:dyDescent="0.2">
      <c r="F464" s="95"/>
      <c r="G464" s="95"/>
      <c r="H464" s="95"/>
      <c r="I464" s="95"/>
      <c r="J464" s="95"/>
      <c r="K464" s="95"/>
    </row>
    <row r="465" spans="6:11" x14ac:dyDescent="0.2">
      <c r="F465" s="95"/>
      <c r="G465" s="95"/>
      <c r="H465" s="95"/>
      <c r="I465" s="95"/>
      <c r="J465" s="95"/>
      <c r="K465" s="95"/>
    </row>
    <row r="466" spans="6:11" x14ac:dyDescent="0.2">
      <c r="F466" s="95"/>
      <c r="G466" s="95"/>
      <c r="H466" s="95"/>
      <c r="I466" s="95"/>
      <c r="J466" s="95"/>
      <c r="K466" s="95"/>
    </row>
    <row r="467" spans="6:11" x14ac:dyDescent="0.2">
      <c r="F467" s="95"/>
      <c r="G467" s="95"/>
      <c r="H467" s="95"/>
      <c r="I467" s="95"/>
      <c r="J467" s="95"/>
      <c r="K467" s="95"/>
    </row>
    <row r="468" spans="6:11" x14ac:dyDescent="0.2">
      <c r="F468" s="95"/>
      <c r="G468" s="95"/>
      <c r="H468" s="95"/>
      <c r="I468" s="95"/>
      <c r="J468" s="95"/>
      <c r="K468" s="95"/>
    </row>
    <row r="469" spans="6:11" x14ac:dyDescent="0.2">
      <c r="F469" s="95"/>
      <c r="G469" s="95"/>
      <c r="H469" s="95"/>
      <c r="I469" s="95"/>
      <c r="J469" s="95"/>
      <c r="K469" s="95"/>
    </row>
    <row r="470" spans="6:11" x14ac:dyDescent="0.2">
      <c r="F470" s="95"/>
      <c r="G470" s="95"/>
      <c r="H470" s="95"/>
      <c r="I470" s="95"/>
      <c r="J470" s="95"/>
      <c r="K470" s="95"/>
    </row>
    <row r="471" spans="6:11" x14ac:dyDescent="0.2">
      <c r="F471" s="95"/>
      <c r="G471" s="95"/>
      <c r="H471" s="95"/>
      <c r="I471" s="95"/>
      <c r="J471" s="95"/>
      <c r="K471" s="95"/>
    </row>
    <row r="472" spans="6:11" x14ac:dyDescent="0.2">
      <c r="F472" s="95"/>
      <c r="G472" s="95"/>
      <c r="H472" s="95"/>
      <c r="I472" s="95"/>
      <c r="J472" s="95"/>
      <c r="K472" s="95"/>
    </row>
    <row r="473" spans="6:11" x14ac:dyDescent="0.2">
      <c r="F473" s="95"/>
      <c r="G473" s="95"/>
      <c r="H473" s="95"/>
      <c r="I473" s="95"/>
      <c r="J473" s="95"/>
      <c r="K473" s="95"/>
    </row>
    <row r="474" spans="6:11" x14ac:dyDescent="0.2">
      <c r="F474" s="95"/>
      <c r="G474" s="95"/>
      <c r="H474" s="95"/>
      <c r="I474" s="95"/>
      <c r="J474" s="95"/>
      <c r="K474" s="95"/>
    </row>
    <row r="475" spans="6:11" x14ac:dyDescent="0.2">
      <c r="F475" s="95"/>
      <c r="G475" s="95"/>
      <c r="H475" s="95"/>
      <c r="I475" s="95"/>
      <c r="J475" s="95"/>
      <c r="K475" s="95"/>
    </row>
    <row r="476" spans="6:11" x14ac:dyDescent="0.2">
      <c r="F476" s="95"/>
      <c r="G476" s="95"/>
      <c r="H476" s="95"/>
      <c r="I476" s="95"/>
      <c r="J476" s="95"/>
      <c r="K476" s="95"/>
    </row>
    <row r="477" spans="6:11" x14ac:dyDescent="0.2">
      <c r="F477" s="95"/>
      <c r="G477" s="95"/>
      <c r="H477" s="95"/>
      <c r="I477" s="95"/>
      <c r="J477" s="95"/>
      <c r="K477" s="95"/>
    </row>
    <row r="478" spans="6:11" x14ac:dyDescent="0.2">
      <c r="F478" s="95"/>
      <c r="G478" s="95"/>
      <c r="H478" s="95"/>
      <c r="I478" s="95"/>
      <c r="J478" s="95"/>
      <c r="K478" s="95"/>
    </row>
    <row r="479" spans="6:11" x14ac:dyDescent="0.2">
      <c r="F479" s="95"/>
      <c r="G479" s="95"/>
      <c r="H479" s="95"/>
      <c r="I479" s="95"/>
      <c r="J479" s="95"/>
      <c r="K479" s="95"/>
    </row>
    <row r="480" spans="6:11" x14ac:dyDescent="0.2">
      <c r="F480" s="95"/>
      <c r="G480" s="95"/>
      <c r="H480" s="95"/>
      <c r="I480" s="95"/>
      <c r="J480" s="95"/>
      <c r="K480" s="95"/>
    </row>
    <row r="481" spans="6:11" x14ac:dyDescent="0.2">
      <c r="F481" s="95"/>
      <c r="G481" s="95"/>
      <c r="H481" s="95"/>
      <c r="I481" s="95"/>
      <c r="J481" s="95"/>
      <c r="K481" s="95"/>
    </row>
    <row r="482" spans="6:11" x14ac:dyDescent="0.2">
      <c r="F482" s="95"/>
      <c r="G482" s="95"/>
      <c r="H482" s="95"/>
      <c r="I482" s="95"/>
      <c r="J482" s="95"/>
      <c r="K482" s="95"/>
    </row>
    <row r="483" spans="6:11" x14ac:dyDescent="0.2">
      <c r="F483" s="95"/>
      <c r="G483" s="95"/>
      <c r="H483" s="95"/>
      <c r="I483" s="95"/>
      <c r="J483" s="95"/>
      <c r="K483" s="95"/>
    </row>
    <row r="484" spans="6:11" x14ac:dyDescent="0.2">
      <c r="F484" s="95"/>
      <c r="G484" s="95"/>
      <c r="H484" s="95"/>
      <c r="I484" s="95"/>
      <c r="J484" s="95"/>
      <c r="K484" s="95"/>
    </row>
    <row r="485" spans="6:11" x14ac:dyDescent="0.2">
      <c r="F485" s="95"/>
      <c r="G485" s="95"/>
      <c r="H485" s="95"/>
      <c r="I485" s="95"/>
      <c r="J485" s="95"/>
      <c r="K485" s="95"/>
    </row>
    <row r="486" spans="6:11" x14ac:dyDescent="0.2">
      <c r="F486" s="95"/>
      <c r="G486" s="95"/>
      <c r="H486" s="95"/>
      <c r="I486" s="95"/>
      <c r="J486" s="95"/>
      <c r="K486" s="95"/>
    </row>
    <row r="487" spans="6:11" x14ac:dyDescent="0.2">
      <c r="F487" s="95"/>
      <c r="G487" s="95"/>
      <c r="H487" s="95"/>
      <c r="I487" s="95"/>
      <c r="J487" s="95"/>
      <c r="K487" s="95"/>
    </row>
    <row r="488" spans="6:11" x14ac:dyDescent="0.2">
      <c r="F488" s="95"/>
      <c r="G488" s="95"/>
      <c r="H488" s="95"/>
      <c r="I488" s="95"/>
      <c r="J488" s="95"/>
      <c r="K488" s="95"/>
    </row>
    <row r="489" spans="6:11" x14ac:dyDescent="0.2">
      <c r="F489" s="95"/>
      <c r="G489" s="95"/>
      <c r="H489" s="95"/>
      <c r="I489" s="95"/>
      <c r="J489" s="95"/>
      <c r="K489" s="95"/>
    </row>
    <row r="490" spans="6:11" x14ac:dyDescent="0.2">
      <c r="F490" s="95"/>
      <c r="G490" s="95"/>
      <c r="H490" s="95"/>
      <c r="I490" s="95"/>
      <c r="J490" s="95"/>
      <c r="K490" s="95"/>
    </row>
    <row r="491" spans="6:11" x14ac:dyDescent="0.2">
      <c r="F491" s="95"/>
      <c r="G491" s="95"/>
      <c r="H491" s="95"/>
      <c r="I491" s="95"/>
      <c r="J491" s="95"/>
      <c r="K491" s="95"/>
    </row>
    <row r="492" spans="6:11" x14ac:dyDescent="0.2">
      <c r="F492" s="95"/>
      <c r="G492" s="95"/>
      <c r="H492" s="95"/>
      <c r="I492" s="95"/>
      <c r="J492" s="95"/>
      <c r="K492" s="95"/>
    </row>
    <row r="493" spans="6:11" x14ac:dyDescent="0.2">
      <c r="F493" s="95"/>
      <c r="G493" s="95"/>
      <c r="H493" s="95"/>
      <c r="I493" s="95"/>
      <c r="J493" s="95"/>
      <c r="K493" s="95"/>
    </row>
    <row r="494" spans="6:11" x14ac:dyDescent="0.2">
      <c r="F494" s="95"/>
      <c r="G494" s="95"/>
      <c r="H494" s="95"/>
      <c r="I494" s="95"/>
      <c r="J494" s="95"/>
      <c r="K494" s="95"/>
    </row>
    <row r="495" spans="6:11" x14ac:dyDescent="0.2">
      <c r="F495" s="95"/>
      <c r="G495" s="95"/>
      <c r="H495" s="95"/>
      <c r="I495" s="95"/>
      <c r="J495" s="95"/>
      <c r="K495" s="95"/>
    </row>
    <row r="496" spans="6:11" x14ac:dyDescent="0.2">
      <c r="F496" s="95"/>
      <c r="G496" s="95"/>
      <c r="H496" s="95"/>
      <c r="I496" s="95"/>
      <c r="J496" s="95"/>
      <c r="K496" s="95"/>
    </row>
    <row r="497" spans="6:11" x14ac:dyDescent="0.2">
      <c r="F497" s="95"/>
      <c r="G497" s="95"/>
      <c r="H497" s="95"/>
      <c r="I497" s="95"/>
      <c r="J497" s="95"/>
      <c r="K497" s="95"/>
    </row>
    <row r="498" spans="6:11" x14ac:dyDescent="0.2">
      <c r="F498" s="95"/>
      <c r="G498" s="95"/>
      <c r="H498" s="95"/>
      <c r="I498" s="95"/>
      <c r="J498" s="95"/>
      <c r="K498" s="95"/>
    </row>
    <row r="499" spans="6:11" x14ac:dyDescent="0.2">
      <c r="F499" s="95"/>
      <c r="G499" s="95"/>
      <c r="H499" s="95"/>
      <c r="I499" s="95"/>
      <c r="J499" s="95"/>
      <c r="K499" s="95"/>
    </row>
    <row r="500" spans="6:11" x14ac:dyDescent="0.2">
      <c r="F500" s="95"/>
      <c r="G500" s="95"/>
      <c r="H500" s="95"/>
      <c r="I500" s="95"/>
      <c r="J500" s="95"/>
      <c r="K500" s="95"/>
    </row>
    <row r="501" spans="6:11" x14ac:dyDescent="0.2">
      <c r="F501" s="95"/>
      <c r="G501" s="95"/>
      <c r="H501" s="95"/>
      <c r="I501" s="95"/>
      <c r="J501" s="95"/>
      <c r="K501" s="95"/>
    </row>
    <row r="502" spans="6:11" x14ac:dyDescent="0.2">
      <c r="F502" s="95"/>
      <c r="G502" s="95"/>
      <c r="H502" s="95"/>
      <c r="I502" s="95"/>
      <c r="J502" s="95"/>
      <c r="K502" s="95"/>
    </row>
    <row r="503" spans="6:11" x14ac:dyDescent="0.2">
      <c r="F503" s="95"/>
      <c r="G503" s="95"/>
      <c r="H503" s="95"/>
      <c r="I503" s="95"/>
      <c r="J503" s="95"/>
      <c r="K503" s="95"/>
    </row>
    <row r="504" spans="6:11" x14ac:dyDescent="0.2">
      <c r="F504" s="95"/>
      <c r="G504" s="95"/>
      <c r="H504" s="95"/>
      <c r="I504" s="95"/>
      <c r="J504" s="95"/>
      <c r="K504" s="95"/>
    </row>
    <row r="505" spans="6:11" x14ac:dyDescent="0.2">
      <c r="F505" s="95"/>
      <c r="G505" s="95"/>
      <c r="H505" s="95"/>
      <c r="I505" s="95"/>
      <c r="J505" s="95"/>
      <c r="K505" s="95"/>
    </row>
    <row r="506" spans="6:11" x14ac:dyDescent="0.2">
      <c r="F506" s="95"/>
      <c r="G506" s="95"/>
      <c r="H506" s="95"/>
      <c r="I506" s="95"/>
      <c r="J506" s="95"/>
      <c r="K506" s="95"/>
    </row>
    <row r="507" spans="6:11" x14ac:dyDescent="0.2">
      <c r="F507" s="95"/>
      <c r="G507" s="95"/>
      <c r="H507" s="95"/>
      <c r="I507" s="95"/>
      <c r="J507" s="95"/>
      <c r="K507" s="95"/>
    </row>
    <row r="508" spans="6:11" x14ac:dyDescent="0.2">
      <c r="F508" s="95"/>
      <c r="G508" s="95"/>
      <c r="H508" s="95"/>
      <c r="I508" s="95"/>
      <c r="J508" s="95"/>
      <c r="K508" s="95"/>
    </row>
    <row r="509" spans="6:11" x14ac:dyDescent="0.2">
      <c r="F509" s="95"/>
      <c r="G509" s="95"/>
      <c r="H509" s="95"/>
      <c r="I509" s="95"/>
      <c r="J509" s="95"/>
      <c r="K509" s="95"/>
    </row>
    <row r="510" spans="6:11" x14ac:dyDescent="0.2">
      <c r="F510" s="95"/>
      <c r="G510" s="95"/>
      <c r="H510" s="95"/>
      <c r="I510" s="95"/>
      <c r="J510" s="95"/>
      <c r="K510" s="95"/>
    </row>
    <row r="511" spans="6:11" x14ac:dyDescent="0.2">
      <c r="F511" s="95"/>
      <c r="G511" s="95"/>
      <c r="H511" s="95"/>
      <c r="I511" s="95"/>
      <c r="J511" s="95"/>
      <c r="K511" s="95"/>
    </row>
    <row r="512" spans="6:11" x14ac:dyDescent="0.2">
      <c r="F512" s="95"/>
      <c r="G512" s="95"/>
      <c r="H512" s="95"/>
      <c r="I512" s="95"/>
      <c r="J512" s="95"/>
      <c r="K512" s="95"/>
    </row>
    <row r="513" spans="6:11" x14ac:dyDescent="0.2">
      <c r="F513" s="95"/>
      <c r="G513" s="95"/>
      <c r="H513" s="95"/>
      <c r="I513" s="95"/>
      <c r="J513" s="95"/>
      <c r="K513" s="95"/>
    </row>
    <row r="514" spans="6:11" x14ac:dyDescent="0.2">
      <c r="F514" s="95"/>
      <c r="G514" s="95"/>
      <c r="H514" s="95"/>
      <c r="I514" s="95"/>
      <c r="J514" s="95"/>
      <c r="K514" s="95"/>
    </row>
    <row r="515" spans="6:11" x14ac:dyDescent="0.2">
      <c r="F515" s="95"/>
      <c r="G515" s="95"/>
      <c r="H515" s="95"/>
      <c r="I515" s="95"/>
      <c r="J515" s="95"/>
      <c r="K515" s="95"/>
    </row>
    <row r="516" spans="6:11" x14ac:dyDescent="0.2">
      <c r="F516" s="95"/>
      <c r="G516" s="95"/>
      <c r="H516" s="95"/>
      <c r="I516" s="95"/>
      <c r="J516" s="95"/>
      <c r="K516" s="95"/>
    </row>
    <row r="517" spans="6:11" x14ac:dyDescent="0.2">
      <c r="F517" s="95"/>
      <c r="G517" s="95"/>
      <c r="H517" s="95"/>
      <c r="I517" s="95"/>
      <c r="J517" s="95"/>
      <c r="K517" s="95"/>
    </row>
    <row r="518" spans="6:11" x14ac:dyDescent="0.2">
      <c r="F518" s="95"/>
      <c r="G518" s="95"/>
      <c r="H518" s="95"/>
      <c r="I518" s="95"/>
      <c r="J518" s="95"/>
      <c r="K518" s="95"/>
    </row>
    <row r="519" spans="6:11" x14ac:dyDescent="0.2">
      <c r="F519" s="95"/>
      <c r="G519" s="95"/>
      <c r="H519" s="95"/>
      <c r="I519" s="95"/>
      <c r="J519" s="95"/>
      <c r="K519" s="95"/>
    </row>
    <row r="520" spans="6:11" x14ac:dyDescent="0.2">
      <c r="F520" s="95"/>
      <c r="G520" s="95"/>
      <c r="H520" s="95"/>
      <c r="I520" s="95"/>
      <c r="J520" s="95"/>
      <c r="K520" s="95"/>
    </row>
    <row r="521" spans="6:11" x14ac:dyDescent="0.2">
      <c r="F521" s="95"/>
      <c r="G521" s="95"/>
      <c r="H521" s="95"/>
      <c r="I521" s="95"/>
      <c r="J521" s="95"/>
      <c r="K521" s="95"/>
    </row>
    <row r="522" spans="6:11" x14ac:dyDescent="0.2">
      <c r="F522" s="95"/>
      <c r="G522" s="95"/>
      <c r="H522" s="95"/>
      <c r="I522" s="95"/>
      <c r="J522" s="95"/>
      <c r="K522" s="95"/>
    </row>
    <row r="523" spans="6:11" x14ac:dyDescent="0.2">
      <c r="F523" s="95"/>
      <c r="G523" s="95"/>
      <c r="H523" s="95"/>
      <c r="I523" s="95"/>
      <c r="J523" s="95"/>
      <c r="K523" s="95"/>
    </row>
    <row r="524" spans="6:11" x14ac:dyDescent="0.2">
      <c r="F524" s="95"/>
      <c r="G524" s="95"/>
      <c r="H524" s="95"/>
      <c r="I524" s="95"/>
      <c r="J524" s="95"/>
      <c r="K524" s="95"/>
    </row>
    <row r="525" spans="6:11" x14ac:dyDescent="0.2">
      <c r="F525" s="95"/>
      <c r="G525" s="95"/>
      <c r="H525" s="95"/>
      <c r="I525" s="95"/>
      <c r="J525" s="95"/>
      <c r="K525" s="95"/>
    </row>
    <row r="526" spans="6:11" x14ac:dyDescent="0.2">
      <c r="F526" s="95"/>
      <c r="G526" s="95"/>
      <c r="H526" s="95"/>
      <c r="I526" s="95"/>
      <c r="J526" s="95"/>
      <c r="K526" s="95"/>
    </row>
    <row r="527" spans="6:11" x14ac:dyDescent="0.2">
      <c r="F527" s="95"/>
      <c r="G527" s="95"/>
      <c r="H527" s="95"/>
      <c r="I527" s="95"/>
      <c r="J527" s="95"/>
      <c r="K527" s="95"/>
    </row>
    <row r="528" spans="6:11" x14ac:dyDescent="0.2">
      <c r="F528" s="95"/>
      <c r="G528" s="95"/>
      <c r="H528" s="95"/>
      <c r="I528" s="95"/>
      <c r="J528" s="95"/>
      <c r="K528" s="95"/>
    </row>
    <row r="529" spans="6:11" x14ac:dyDescent="0.2">
      <c r="F529" s="95"/>
      <c r="G529" s="95"/>
      <c r="H529" s="95"/>
      <c r="I529" s="95"/>
      <c r="J529" s="95"/>
      <c r="K529" s="95"/>
    </row>
    <row r="530" spans="6:11" x14ac:dyDescent="0.2">
      <c r="F530" s="95"/>
      <c r="G530" s="95"/>
      <c r="H530" s="95"/>
      <c r="I530" s="95"/>
      <c r="J530" s="95"/>
      <c r="K530" s="95"/>
    </row>
    <row r="531" spans="6:11" x14ac:dyDescent="0.2">
      <c r="F531" s="95"/>
      <c r="G531" s="95"/>
      <c r="H531" s="95"/>
      <c r="I531" s="95"/>
      <c r="J531" s="95"/>
      <c r="K531" s="95"/>
    </row>
    <row r="532" spans="6:11" x14ac:dyDescent="0.2">
      <c r="F532" s="95"/>
      <c r="G532" s="95"/>
      <c r="H532" s="95"/>
      <c r="I532" s="95"/>
      <c r="J532" s="95"/>
      <c r="K532" s="95"/>
    </row>
    <row r="533" spans="6:11" x14ac:dyDescent="0.2">
      <c r="F533" s="95"/>
      <c r="G533" s="95"/>
      <c r="H533" s="95"/>
      <c r="I533" s="95"/>
      <c r="J533" s="95"/>
      <c r="K533" s="95"/>
    </row>
    <row r="534" spans="6:11" x14ac:dyDescent="0.2">
      <c r="F534" s="95"/>
      <c r="G534" s="95"/>
      <c r="H534" s="95"/>
      <c r="I534" s="95"/>
      <c r="J534" s="95"/>
      <c r="K534" s="95"/>
    </row>
    <row r="535" spans="6:11" x14ac:dyDescent="0.2">
      <c r="F535" s="95"/>
      <c r="G535" s="95"/>
      <c r="H535" s="95"/>
      <c r="I535" s="95"/>
      <c r="J535" s="95"/>
      <c r="K535" s="95"/>
    </row>
    <row r="536" spans="6:11" x14ac:dyDescent="0.2">
      <c r="F536" s="95"/>
      <c r="G536" s="95"/>
      <c r="H536" s="95"/>
      <c r="I536" s="95"/>
      <c r="J536" s="95"/>
      <c r="K536" s="95"/>
    </row>
    <row r="537" spans="6:11" x14ac:dyDescent="0.2">
      <c r="F537" s="95"/>
      <c r="G537" s="95"/>
      <c r="H537" s="95"/>
      <c r="I537" s="95"/>
      <c r="J537" s="95"/>
      <c r="K537" s="95"/>
    </row>
    <row r="538" spans="6:11" x14ac:dyDescent="0.2">
      <c r="F538" s="95"/>
      <c r="G538" s="95"/>
      <c r="H538" s="95"/>
      <c r="I538" s="95"/>
      <c r="J538" s="95"/>
      <c r="K538" s="95"/>
    </row>
    <row r="539" spans="6:11" x14ac:dyDescent="0.2">
      <c r="F539" s="95"/>
      <c r="G539" s="95"/>
      <c r="H539" s="95"/>
      <c r="I539" s="95"/>
      <c r="J539" s="95"/>
      <c r="K539" s="95"/>
    </row>
    <row r="540" spans="6:11" x14ac:dyDescent="0.2">
      <c r="F540" s="95"/>
      <c r="G540" s="95"/>
      <c r="H540" s="95"/>
      <c r="I540" s="95"/>
      <c r="J540" s="95"/>
      <c r="K540" s="95"/>
    </row>
    <row r="541" spans="6:11" x14ac:dyDescent="0.2">
      <c r="F541" s="95"/>
      <c r="G541" s="95"/>
      <c r="H541" s="95"/>
      <c r="I541" s="95"/>
      <c r="J541" s="95"/>
      <c r="K541" s="95"/>
    </row>
    <row r="542" spans="6:11" x14ac:dyDescent="0.2">
      <c r="F542" s="95"/>
      <c r="G542" s="95"/>
      <c r="H542" s="95"/>
      <c r="I542" s="95"/>
      <c r="J542" s="95"/>
      <c r="K542" s="95"/>
    </row>
    <row r="543" spans="6:11" x14ac:dyDescent="0.2">
      <c r="F543" s="95"/>
      <c r="G543" s="95"/>
      <c r="H543" s="95"/>
      <c r="I543" s="95"/>
      <c r="J543" s="95"/>
      <c r="K543" s="95"/>
    </row>
    <row r="544" spans="6:11" x14ac:dyDescent="0.2">
      <c r="F544" s="95"/>
      <c r="G544" s="95"/>
      <c r="H544" s="95"/>
      <c r="I544" s="95"/>
      <c r="J544" s="95"/>
      <c r="K544" s="95"/>
    </row>
    <row r="545" spans="6:11" x14ac:dyDescent="0.2">
      <c r="F545" s="95"/>
      <c r="G545" s="95"/>
      <c r="H545" s="95"/>
      <c r="I545" s="95"/>
      <c r="J545" s="95"/>
      <c r="K545" s="95"/>
    </row>
    <row r="546" spans="6:11" x14ac:dyDescent="0.2">
      <c r="F546" s="95"/>
      <c r="G546" s="95"/>
      <c r="H546" s="95"/>
      <c r="I546" s="95"/>
      <c r="J546" s="95"/>
      <c r="K546" s="95"/>
    </row>
    <row r="547" spans="6:11" x14ac:dyDescent="0.2">
      <c r="F547" s="95"/>
      <c r="G547" s="95"/>
      <c r="H547" s="95"/>
      <c r="I547" s="95"/>
      <c r="J547" s="95"/>
      <c r="K547" s="95"/>
    </row>
    <row r="548" spans="6:11" x14ac:dyDescent="0.2">
      <c r="F548" s="95"/>
      <c r="G548" s="95"/>
      <c r="H548" s="95"/>
      <c r="I548" s="95"/>
      <c r="J548" s="95"/>
      <c r="K548" s="95"/>
    </row>
    <row r="549" spans="6:11" x14ac:dyDescent="0.2">
      <c r="F549" s="95"/>
      <c r="G549" s="95"/>
      <c r="H549" s="95"/>
      <c r="I549" s="95"/>
      <c r="J549" s="95"/>
      <c r="K549" s="95"/>
    </row>
    <row r="550" spans="6:11" x14ac:dyDescent="0.2">
      <c r="F550" s="95"/>
      <c r="G550" s="95"/>
      <c r="H550" s="95"/>
      <c r="I550" s="95"/>
      <c r="J550" s="95"/>
      <c r="K550" s="95"/>
    </row>
    <row r="551" spans="6:11" x14ac:dyDescent="0.2">
      <c r="F551" s="95"/>
      <c r="G551" s="95"/>
      <c r="H551" s="95"/>
      <c r="I551" s="95"/>
      <c r="J551" s="95"/>
      <c r="K551" s="95"/>
    </row>
    <row r="552" spans="6:11" x14ac:dyDescent="0.2">
      <c r="F552" s="95"/>
      <c r="G552" s="95"/>
      <c r="H552" s="95"/>
      <c r="I552" s="95"/>
      <c r="J552" s="95"/>
      <c r="K552" s="95"/>
    </row>
    <row r="553" spans="6:11" x14ac:dyDescent="0.2">
      <c r="F553" s="95"/>
      <c r="G553" s="95"/>
      <c r="H553" s="95"/>
      <c r="I553" s="95"/>
      <c r="J553" s="95"/>
      <c r="K553" s="95"/>
    </row>
    <row r="554" spans="6:11" x14ac:dyDescent="0.2">
      <c r="F554" s="95"/>
      <c r="G554" s="95"/>
      <c r="H554" s="95"/>
      <c r="I554" s="95"/>
      <c r="J554" s="95"/>
      <c r="K554" s="95"/>
    </row>
    <row r="555" spans="6:11" x14ac:dyDescent="0.2">
      <c r="F555" s="95"/>
      <c r="G555" s="95"/>
      <c r="H555" s="95"/>
      <c r="I555" s="95"/>
      <c r="J555" s="95"/>
      <c r="K555" s="95"/>
    </row>
    <row r="556" spans="6:11" x14ac:dyDescent="0.2">
      <c r="F556" s="95"/>
      <c r="G556" s="95"/>
      <c r="H556" s="95"/>
      <c r="I556" s="95"/>
      <c r="J556" s="95"/>
      <c r="K556" s="95"/>
    </row>
    <row r="557" spans="6:11" x14ac:dyDescent="0.2">
      <c r="F557" s="95"/>
      <c r="G557" s="95"/>
      <c r="H557" s="95"/>
      <c r="I557" s="95"/>
      <c r="J557" s="95"/>
      <c r="K557" s="95"/>
    </row>
    <row r="558" spans="6:11" x14ac:dyDescent="0.2">
      <c r="F558" s="95"/>
      <c r="G558" s="95"/>
      <c r="H558" s="95"/>
      <c r="I558" s="95"/>
      <c r="J558" s="95"/>
      <c r="K558" s="95"/>
    </row>
    <row r="559" spans="6:11" x14ac:dyDescent="0.2">
      <c r="F559" s="95"/>
      <c r="G559" s="95"/>
      <c r="H559" s="95"/>
      <c r="I559" s="95"/>
      <c r="J559" s="95"/>
      <c r="K559" s="95"/>
    </row>
    <row r="560" spans="6:11" x14ac:dyDescent="0.2">
      <c r="F560" s="95"/>
      <c r="G560" s="95"/>
      <c r="H560" s="95"/>
      <c r="I560" s="95"/>
      <c r="J560" s="95"/>
      <c r="K560" s="95"/>
    </row>
    <row r="561" spans="6:11" x14ac:dyDescent="0.2">
      <c r="F561" s="95"/>
      <c r="G561" s="95"/>
      <c r="H561" s="95"/>
      <c r="I561" s="95"/>
      <c r="J561" s="95"/>
      <c r="K561" s="95"/>
    </row>
    <row r="562" spans="6:11" x14ac:dyDescent="0.2">
      <c r="F562" s="95"/>
      <c r="G562" s="95"/>
      <c r="H562" s="95"/>
      <c r="I562" s="95"/>
      <c r="J562" s="95"/>
      <c r="K562" s="95"/>
    </row>
    <row r="563" spans="6:11" x14ac:dyDescent="0.2">
      <c r="F563" s="95"/>
      <c r="G563" s="95"/>
      <c r="H563" s="95"/>
      <c r="I563" s="95"/>
      <c r="J563" s="95"/>
      <c r="K563" s="95"/>
    </row>
    <row r="564" spans="6:11" x14ac:dyDescent="0.2">
      <c r="F564" s="95"/>
      <c r="G564" s="95"/>
      <c r="H564" s="95"/>
      <c r="I564" s="95"/>
      <c r="J564" s="95"/>
      <c r="K564" s="95"/>
    </row>
    <row r="565" spans="6:11" x14ac:dyDescent="0.2">
      <c r="F565" s="95"/>
      <c r="G565" s="95"/>
      <c r="H565" s="95"/>
      <c r="I565" s="95"/>
      <c r="J565" s="95"/>
      <c r="K565" s="95"/>
    </row>
    <row r="566" spans="6:11" x14ac:dyDescent="0.2">
      <c r="F566" s="95"/>
      <c r="G566" s="95"/>
      <c r="H566" s="95"/>
      <c r="I566" s="95"/>
      <c r="J566" s="95"/>
      <c r="K566" s="95"/>
    </row>
    <row r="567" spans="6:11" x14ac:dyDescent="0.2">
      <c r="F567" s="95"/>
      <c r="G567" s="95"/>
      <c r="H567" s="95"/>
      <c r="I567" s="95"/>
      <c r="J567" s="95"/>
      <c r="K567" s="95"/>
    </row>
    <row r="568" spans="6:11" x14ac:dyDescent="0.2">
      <c r="F568" s="95"/>
      <c r="G568" s="95"/>
      <c r="H568" s="95"/>
      <c r="I568" s="95"/>
      <c r="J568" s="95"/>
      <c r="K568" s="95"/>
    </row>
    <row r="569" spans="6:11" x14ac:dyDescent="0.2">
      <c r="F569" s="95"/>
      <c r="G569" s="95"/>
      <c r="H569" s="95"/>
      <c r="I569" s="95"/>
      <c r="J569" s="95"/>
      <c r="K569" s="95"/>
    </row>
    <row r="570" spans="6:11" x14ac:dyDescent="0.2">
      <c r="F570" s="95"/>
      <c r="G570" s="95"/>
      <c r="H570" s="95"/>
      <c r="I570" s="95"/>
      <c r="J570" s="95"/>
      <c r="K570" s="95"/>
    </row>
    <row r="571" spans="6:11" x14ac:dyDescent="0.2">
      <c r="F571" s="95"/>
      <c r="G571" s="95"/>
      <c r="H571" s="95"/>
      <c r="I571" s="95"/>
      <c r="J571" s="95"/>
      <c r="K571" s="95"/>
    </row>
    <row r="572" spans="6:11" x14ac:dyDescent="0.2">
      <c r="F572" s="95"/>
      <c r="G572" s="95"/>
      <c r="H572" s="95"/>
      <c r="I572" s="95"/>
      <c r="J572" s="95"/>
      <c r="K572" s="95"/>
    </row>
    <row r="573" spans="6:11" x14ac:dyDescent="0.2">
      <c r="F573" s="95"/>
      <c r="G573" s="95"/>
      <c r="H573" s="95"/>
      <c r="I573" s="95"/>
      <c r="J573" s="95"/>
      <c r="K573" s="95"/>
    </row>
    <row r="574" spans="6:11" x14ac:dyDescent="0.2">
      <c r="F574" s="95"/>
      <c r="G574" s="95"/>
      <c r="H574" s="95"/>
      <c r="I574" s="95"/>
      <c r="J574" s="95"/>
      <c r="K574" s="95"/>
    </row>
    <row r="575" spans="6:11" x14ac:dyDescent="0.2">
      <c r="F575" s="95"/>
      <c r="G575" s="95"/>
      <c r="H575" s="95"/>
      <c r="I575" s="95"/>
      <c r="J575" s="95"/>
      <c r="K575" s="95"/>
    </row>
    <row r="576" spans="6:11" x14ac:dyDescent="0.2">
      <c r="F576" s="95"/>
      <c r="G576" s="95"/>
      <c r="H576" s="95"/>
      <c r="I576" s="95"/>
      <c r="J576" s="95"/>
      <c r="K576" s="95"/>
    </row>
    <row r="577" spans="6:11" x14ac:dyDescent="0.2">
      <c r="F577" s="95"/>
      <c r="G577" s="95"/>
      <c r="H577" s="95"/>
      <c r="I577" s="95"/>
      <c r="J577" s="95"/>
      <c r="K577" s="95"/>
    </row>
    <row r="578" spans="6:11" x14ac:dyDescent="0.2">
      <c r="F578" s="95"/>
      <c r="G578" s="95"/>
      <c r="H578" s="95"/>
      <c r="I578" s="95"/>
      <c r="J578" s="95"/>
      <c r="K578" s="95"/>
    </row>
    <row r="579" spans="6:11" x14ac:dyDescent="0.2">
      <c r="F579" s="95"/>
      <c r="G579" s="95"/>
      <c r="H579" s="95"/>
      <c r="I579" s="95"/>
      <c r="J579" s="95"/>
      <c r="K579" s="95"/>
    </row>
    <row r="580" spans="6:11" x14ac:dyDescent="0.2">
      <c r="F580" s="95"/>
      <c r="G580" s="95"/>
      <c r="H580" s="95"/>
      <c r="I580" s="95"/>
      <c r="J580" s="95"/>
      <c r="K580" s="95"/>
    </row>
    <row r="581" spans="6:11" x14ac:dyDescent="0.2">
      <c r="F581" s="95"/>
      <c r="G581" s="95"/>
      <c r="H581" s="95"/>
      <c r="I581" s="95"/>
      <c r="J581" s="95"/>
      <c r="K581" s="95"/>
    </row>
    <row r="582" spans="6:11" x14ac:dyDescent="0.2">
      <c r="F582" s="95"/>
      <c r="G582" s="95"/>
      <c r="H582" s="95"/>
      <c r="I582" s="95"/>
      <c r="J582" s="95"/>
      <c r="K582" s="95"/>
    </row>
    <row r="583" spans="6:11" x14ac:dyDescent="0.2">
      <c r="F583" s="95"/>
      <c r="G583" s="95"/>
      <c r="H583" s="95"/>
      <c r="I583" s="95"/>
      <c r="J583" s="95"/>
      <c r="K583" s="95"/>
    </row>
    <row r="584" spans="6:11" x14ac:dyDescent="0.2">
      <c r="F584" s="95"/>
      <c r="G584" s="95"/>
      <c r="H584" s="95"/>
      <c r="I584" s="95"/>
      <c r="J584" s="95"/>
      <c r="K584" s="95"/>
    </row>
    <row r="585" spans="6:11" x14ac:dyDescent="0.2">
      <c r="F585" s="95"/>
      <c r="G585" s="95"/>
      <c r="H585" s="95"/>
      <c r="I585" s="95"/>
      <c r="J585" s="95"/>
      <c r="K585" s="95"/>
    </row>
    <row r="586" spans="6:11" x14ac:dyDescent="0.2">
      <c r="F586" s="95"/>
      <c r="G586" s="95"/>
      <c r="H586" s="95"/>
      <c r="I586" s="95"/>
      <c r="J586" s="95"/>
      <c r="K586" s="95"/>
    </row>
    <row r="587" spans="6:11" x14ac:dyDescent="0.2">
      <c r="F587" s="95"/>
      <c r="G587" s="95"/>
      <c r="H587" s="95"/>
      <c r="I587" s="95"/>
      <c r="J587" s="95"/>
      <c r="K587" s="95"/>
    </row>
    <row r="588" spans="6:11" x14ac:dyDescent="0.2">
      <c r="F588" s="95"/>
      <c r="G588" s="95"/>
      <c r="H588" s="95"/>
      <c r="I588" s="95"/>
      <c r="J588" s="95"/>
      <c r="K588" s="95"/>
    </row>
    <row r="589" spans="6:11" x14ac:dyDescent="0.2">
      <c r="F589" s="95"/>
      <c r="G589" s="95"/>
      <c r="H589" s="95"/>
      <c r="I589" s="95"/>
      <c r="J589" s="95"/>
      <c r="K589" s="95"/>
    </row>
    <row r="590" spans="6:11" x14ac:dyDescent="0.2">
      <c r="F590" s="95"/>
      <c r="G590" s="95"/>
      <c r="H590" s="95"/>
      <c r="I590" s="95"/>
      <c r="J590" s="95"/>
      <c r="K590" s="95"/>
    </row>
    <row r="591" spans="6:11" x14ac:dyDescent="0.2">
      <c r="F591" s="95"/>
      <c r="G591" s="95"/>
      <c r="H591" s="95"/>
      <c r="I591" s="95"/>
      <c r="J591" s="95"/>
      <c r="K591" s="95"/>
    </row>
    <row r="592" spans="6:11" x14ac:dyDescent="0.2">
      <c r="F592" s="95"/>
      <c r="G592" s="95"/>
      <c r="H592" s="95"/>
      <c r="I592" s="95"/>
      <c r="J592" s="95"/>
      <c r="K592" s="95"/>
    </row>
    <row r="593" spans="6:11" x14ac:dyDescent="0.2">
      <c r="F593" s="95"/>
      <c r="G593" s="95"/>
      <c r="H593" s="95"/>
      <c r="I593" s="95"/>
      <c r="J593" s="95"/>
      <c r="K593" s="95"/>
    </row>
    <row r="594" spans="6:11" x14ac:dyDescent="0.2">
      <c r="F594" s="95"/>
      <c r="G594" s="95"/>
      <c r="H594" s="95"/>
      <c r="I594" s="95"/>
      <c r="J594" s="95"/>
      <c r="K594" s="95"/>
    </row>
    <row r="595" spans="6:11" x14ac:dyDescent="0.2">
      <c r="F595" s="95"/>
      <c r="G595" s="95"/>
      <c r="H595" s="95"/>
      <c r="I595" s="95"/>
      <c r="J595" s="95"/>
      <c r="K595" s="95"/>
    </row>
    <row r="596" spans="6:11" x14ac:dyDescent="0.2">
      <c r="F596" s="95"/>
      <c r="G596" s="95"/>
      <c r="H596" s="95"/>
      <c r="I596" s="95"/>
      <c r="J596" s="95"/>
      <c r="K596" s="95"/>
    </row>
    <row r="597" spans="6:11" x14ac:dyDescent="0.2">
      <c r="F597" s="95"/>
      <c r="G597" s="95"/>
      <c r="H597" s="95"/>
      <c r="I597" s="95"/>
      <c r="J597" s="95"/>
      <c r="K597" s="95"/>
    </row>
    <row r="598" spans="6:11" x14ac:dyDescent="0.2">
      <c r="F598" s="95"/>
      <c r="G598" s="95"/>
      <c r="H598" s="95"/>
      <c r="I598" s="95"/>
      <c r="J598" s="95"/>
      <c r="K598" s="95"/>
    </row>
    <row r="599" spans="6:11" x14ac:dyDescent="0.2">
      <c r="F599" s="95"/>
      <c r="G599" s="95"/>
      <c r="H599" s="95"/>
      <c r="I599" s="95"/>
      <c r="J599" s="95"/>
      <c r="K599" s="95"/>
    </row>
    <row r="600" spans="6:11" x14ac:dyDescent="0.2">
      <c r="F600" s="95"/>
      <c r="G600" s="95"/>
      <c r="H600" s="95"/>
      <c r="I600" s="95"/>
      <c r="J600" s="95"/>
      <c r="K600" s="95"/>
    </row>
    <row r="601" spans="6:11" x14ac:dyDescent="0.2">
      <c r="F601" s="95"/>
      <c r="G601" s="95"/>
      <c r="H601" s="95"/>
      <c r="I601" s="95"/>
      <c r="J601" s="95"/>
      <c r="K601" s="95"/>
    </row>
    <row r="602" spans="6:11" x14ac:dyDescent="0.2">
      <c r="F602" s="95"/>
      <c r="G602" s="95"/>
      <c r="H602" s="95"/>
      <c r="I602" s="95"/>
      <c r="J602" s="95"/>
      <c r="K602" s="95"/>
    </row>
    <row r="603" spans="6:11" x14ac:dyDescent="0.2">
      <c r="F603" s="95"/>
      <c r="G603" s="95"/>
      <c r="H603" s="95"/>
      <c r="I603" s="95"/>
      <c r="J603" s="95"/>
      <c r="K603" s="95"/>
    </row>
    <row r="604" spans="6:11" x14ac:dyDescent="0.2">
      <c r="F604" s="95"/>
      <c r="G604" s="95"/>
      <c r="H604" s="95"/>
      <c r="I604" s="95"/>
      <c r="J604" s="95"/>
      <c r="K604" s="95"/>
    </row>
    <row r="605" spans="6:11" x14ac:dyDescent="0.2">
      <c r="F605" s="95"/>
      <c r="G605" s="95"/>
      <c r="H605" s="95"/>
      <c r="I605" s="95"/>
      <c r="J605" s="95"/>
      <c r="K605" s="95"/>
    </row>
    <row r="606" spans="6:11" x14ac:dyDescent="0.2">
      <c r="F606" s="95"/>
      <c r="G606" s="95"/>
      <c r="H606" s="95"/>
      <c r="I606" s="95"/>
      <c r="J606" s="95"/>
      <c r="K606" s="95"/>
    </row>
    <row r="607" spans="6:11" x14ac:dyDescent="0.2">
      <c r="F607" s="95"/>
      <c r="G607" s="95"/>
      <c r="H607" s="95"/>
      <c r="I607" s="95"/>
      <c r="J607" s="95"/>
      <c r="K607" s="95"/>
    </row>
    <row r="608" spans="6:11" x14ac:dyDescent="0.2">
      <c r="F608" s="95"/>
      <c r="G608" s="95"/>
      <c r="H608" s="95"/>
      <c r="I608" s="95"/>
      <c r="J608" s="95"/>
      <c r="K608" s="95"/>
    </row>
    <row r="609" spans="6:11" x14ac:dyDescent="0.2">
      <c r="F609" s="95"/>
      <c r="G609" s="95"/>
      <c r="H609" s="95"/>
      <c r="I609" s="95"/>
      <c r="J609" s="95"/>
      <c r="K609" s="95"/>
    </row>
    <row r="610" spans="6:11" x14ac:dyDescent="0.2">
      <c r="F610" s="95"/>
      <c r="G610" s="95"/>
      <c r="H610" s="95"/>
      <c r="I610" s="95"/>
      <c r="J610" s="95"/>
      <c r="K610" s="95"/>
    </row>
    <row r="611" spans="6:11" x14ac:dyDescent="0.2">
      <c r="F611" s="95"/>
      <c r="G611" s="95"/>
      <c r="H611" s="95"/>
      <c r="I611" s="95"/>
      <c r="J611" s="95"/>
      <c r="K611" s="95"/>
    </row>
    <row r="612" spans="6:11" x14ac:dyDescent="0.2">
      <c r="F612" s="95"/>
      <c r="G612" s="95"/>
      <c r="H612" s="95"/>
      <c r="I612" s="95"/>
      <c r="J612" s="95"/>
      <c r="K612" s="95"/>
    </row>
    <row r="613" spans="6:11" x14ac:dyDescent="0.2">
      <c r="F613" s="95"/>
      <c r="G613" s="95"/>
      <c r="H613" s="95"/>
      <c r="I613" s="95"/>
      <c r="J613" s="95"/>
      <c r="K613" s="95"/>
    </row>
    <row r="614" spans="6:11" x14ac:dyDescent="0.2">
      <c r="F614" s="95"/>
      <c r="G614" s="95"/>
      <c r="H614" s="95"/>
      <c r="I614" s="95"/>
      <c r="J614" s="95"/>
      <c r="K614" s="95"/>
    </row>
    <row r="615" spans="6:11" x14ac:dyDescent="0.2">
      <c r="F615" s="95"/>
      <c r="G615" s="95"/>
      <c r="H615" s="95"/>
      <c r="I615" s="95"/>
      <c r="J615" s="95"/>
      <c r="K615" s="95"/>
    </row>
    <row r="616" spans="6:11" x14ac:dyDescent="0.2">
      <c r="F616" s="95"/>
      <c r="G616" s="95"/>
      <c r="H616" s="95"/>
      <c r="I616" s="95"/>
      <c r="J616" s="95"/>
      <c r="K616" s="95"/>
    </row>
    <row r="617" spans="6:11" x14ac:dyDescent="0.2">
      <c r="F617" s="95"/>
      <c r="G617" s="95"/>
      <c r="H617" s="95"/>
      <c r="I617" s="95"/>
      <c r="J617" s="95"/>
      <c r="K617" s="95"/>
    </row>
    <row r="618" spans="6:11" x14ac:dyDescent="0.2">
      <c r="F618" s="95"/>
      <c r="G618" s="95"/>
      <c r="H618" s="95"/>
      <c r="I618" s="95"/>
      <c r="J618" s="95"/>
      <c r="K618" s="95"/>
    </row>
    <row r="619" spans="6:11" x14ac:dyDescent="0.2">
      <c r="F619" s="95"/>
      <c r="G619" s="95"/>
      <c r="H619" s="95"/>
      <c r="I619" s="95"/>
      <c r="J619" s="95"/>
      <c r="K619" s="95"/>
    </row>
    <row r="620" spans="6:11" x14ac:dyDescent="0.2">
      <c r="F620" s="95"/>
      <c r="G620" s="95"/>
      <c r="H620" s="95"/>
      <c r="I620" s="95"/>
      <c r="J620" s="95"/>
      <c r="K620" s="95"/>
    </row>
    <row r="621" spans="6:11" x14ac:dyDescent="0.2">
      <c r="F621" s="95"/>
      <c r="G621" s="95"/>
      <c r="H621" s="95"/>
      <c r="I621" s="95"/>
      <c r="J621" s="95"/>
      <c r="K621" s="95"/>
    </row>
    <row r="622" spans="6:11" x14ac:dyDescent="0.2">
      <c r="F622" s="95"/>
      <c r="G622" s="95"/>
      <c r="H622" s="95"/>
      <c r="I622" s="95"/>
      <c r="J622" s="95"/>
      <c r="K622" s="95"/>
    </row>
    <row r="623" spans="6:11" x14ac:dyDescent="0.2">
      <c r="F623" s="95"/>
      <c r="G623" s="95"/>
      <c r="H623" s="95"/>
      <c r="I623" s="95"/>
      <c r="J623" s="95"/>
      <c r="K623" s="95"/>
    </row>
    <row r="624" spans="6:11" x14ac:dyDescent="0.2">
      <c r="F624" s="95"/>
      <c r="G624" s="95"/>
      <c r="H624" s="95"/>
      <c r="I624" s="95"/>
      <c r="J624" s="95"/>
      <c r="K624" s="95"/>
    </row>
    <row r="625" spans="6:11" x14ac:dyDescent="0.2">
      <c r="F625" s="95"/>
      <c r="G625" s="95"/>
      <c r="H625" s="95"/>
      <c r="I625" s="95"/>
      <c r="J625" s="95"/>
      <c r="K625" s="95"/>
    </row>
    <row r="626" spans="6:11" x14ac:dyDescent="0.2">
      <c r="F626" s="95"/>
      <c r="G626" s="95"/>
      <c r="H626" s="95"/>
      <c r="I626" s="95"/>
      <c r="J626" s="95"/>
      <c r="K626" s="95"/>
    </row>
    <row r="627" spans="6:11" x14ac:dyDescent="0.2">
      <c r="F627" s="95"/>
      <c r="G627" s="95"/>
      <c r="H627" s="95"/>
      <c r="I627" s="95"/>
      <c r="J627" s="95"/>
      <c r="K627" s="95"/>
    </row>
    <row r="628" spans="6:11" x14ac:dyDescent="0.2">
      <c r="F628" s="95"/>
      <c r="G628" s="95"/>
      <c r="H628" s="95"/>
      <c r="I628" s="95"/>
      <c r="J628" s="95"/>
      <c r="K628" s="95"/>
    </row>
    <row r="629" spans="6:11" x14ac:dyDescent="0.2">
      <c r="F629" s="95"/>
      <c r="G629" s="95"/>
      <c r="H629" s="95"/>
      <c r="I629" s="95"/>
      <c r="J629" s="95"/>
      <c r="K629" s="95"/>
    </row>
    <row r="630" spans="6:11" x14ac:dyDescent="0.2">
      <c r="F630" s="95"/>
      <c r="G630" s="95"/>
      <c r="H630" s="95"/>
      <c r="I630" s="95"/>
      <c r="J630" s="95"/>
      <c r="K630" s="95"/>
    </row>
    <row r="631" spans="6:11" x14ac:dyDescent="0.2">
      <c r="F631" s="95"/>
      <c r="G631" s="95"/>
      <c r="H631" s="95"/>
      <c r="I631" s="95"/>
      <c r="J631" s="95"/>
      <c r="K631" s="95"/>
    </row>
    <row r="632" spans="6:11" x14ac:dyDescent="0.2">
      <c r="F632" s="95"/>
      <c r="G632" s="95"/>
      <c r="H632" s="95"/>
      <c r="I632" s="95"/>
      <c r="J632" s="95"/>
      <c r="K632" s="95"/>
    </row>
    <row r="633" spans="6:11" x14ac:dyDescent="0.2">
      <c r="F633" s="95"/>
      <c r="G633" s="95"/>
      <c r="H633" s="95"/>
      <c r="I633" s="95"/>
      <c r="J633" s="95"/>
      <c r="K633" s="95"/>
    </row>
    <row r="634" spans="6:11" x14ac:dyDescent="0.2">
      <c r="F634" s="95"/>
      <c r="G634" s="95"/>
      <c r="H634" s="95"/>
      <c r="I634" s="95"/>
      <c r="J634" s="95"/>
      <c r="K634" s="95"/>
    </row>
    <row r="635" spans="6:11" x14ac:dyDescent="0.2">
      <c r="F635" s="95"/>
      <c r="G635" s="95"/>
      <c r="H635" s="95"/>
      <c r="I635" s="95"/>
      <c r="J635" s="95"/>
      <c r="K635" s="95"/>
    </row>
    <row r="636" spans="6:11" x14ac:dyDescent="0.2">
      <c r="F636" s="95"/>
      <c r="G636" s="95"/>
      <c r="H636" s="95"/>
      <c r="I636" s="95"/>
      <c r="J636" s="95"/>
      <c r="K636" s="95"/>
    </row>
    <row r="637" spans="6:11" x14ac:dyDescent="0.2">
      <c r="F637" s="95"/>
      <c r="G637" s="95"/>
      <c r="H637" s="95"/>
      <c r="I637" s="95"/>
      <c r="J637" s="95"/>
      <c r="K637" s="95"/>
    </row>
    <row r="638" spans="6:11" x14ac:dyDescent="0.2">
      <c r="F638" s="95"/>
      <c r="G638" s="95"/>
      <c r="H638" s="95"/>
      <c r="I638" s="95"/>
      <c r="J638" s="95"/>
      <c r="K638" s="95"/>
    </row>
    <row r="639" spans="6:11" x14ac:dyDescent="0.2">
      <c r="F639" s="95"/>
      <c r="G639" s="95"/>
      <c r="H639" s="95"/>
      <c r="I639" s="95"/>
      <c r="J639" s="95"/>
      <c r="K639" s="95"/>
    </row>
    <row r="640" spans="6:11" x14ac:dyDescent="0.2">
      <c r="F640" s="95"/>
      <c r="G640" s="95"/>
      <c r="H640" s="95"/>
      <c r="I640" s="95"/>
      <c r="J640" s="95"/>
      <c r="K640" s="95"/>
    </row>
    <row r="641" spans="6:11" x14ac:dyDescent="0.2">
      <c r="F641" s="95"/>
      <c r="G641" s="95"/>
      <c r="H641" s="95"/>
      <c r="I641" s="95"/>
      <c r="J641" s="95"/>
      <c r="K641" s="95"/>
    </row>
    <row r="642" spans="6:11" x14ac:dyDescent="0.2">
      <c r="F642" s="95"/>
      <c r="G642" s="95"/>
      <c r="H642" s="95"/>
      <c r="I642" s="95"/>
      <c r="J642" s="95"/>
      <c r="K642" s="95"/>
    </row>
    <row r="643" spans="6:11" x14ac:dyDescent="0.2">
      <c r="F643" s="95"/>
      <c r="G643" s="95"/>
      <c r="H643" s="95"/>
      <c r="I643" s="95"/>
      <c r="J643" s="95"/>
      <c r="K643" s="95"/>
    </row>
    <row r="644" spans="6:11" x14ac:dyDescent="0.2">
      <c r="F644" s="95"/>
      <c r="G644" s="95"/>
      <c r="H644" s="95"/>
      <c r="I644" s="95"/>
      <c r="J644" s="95"/>
      <c r="K644" s="95"/>
    </row>
    <row r="645" spans="6:11" x14ac:dyDescent="0.2">
      <c r="F645" s="95"/>
      <c r="G645" s="95"/>
      <c r="H645" s="95"/>
      <c r="I645" s="95"/>
      <c r="J645" s="95"/>
      <c r="K645" s="95"/>
    </row>
    <row r="646" spans="6:11" x14ac:dyDescent="0.2">
      <c r="F646" s="95"/>
      <c r="G646" s="95"/>
      <c r="H646" s="95"/>
      <c r="I646" s="95"/>
      <c r="J646" s="95"/>
      <c r="K646" s="95"/>
    </row>
    <row r="647" spans="6:11" x14ac:dyDescent="0.2">
      <c r="F647" s="95"/>
      <c r="G647" s="95"/>
      <c r="H647" s="95"/>
      <c r="I647" s="95"/>
      <c r="J647" s="95"/>
      <c r="K647" s="95"/>
    </row>
    <row r="648" spans="6:11" x14ac:dyDescent="0.2">
      <c r="F648" s="95"/>
      <c r="G648" s="95"/>
      <c r="H648" s="95"/>
      <c r="I648" s="95"/>
      <c r="J648" s="95"/>
      <c r="K648" s="95"/>
    </row>
    <row r="649" spans="6:11" x14ac:dyDescent="0.2">
      <c r="F649" s="95"/>
      <c r="G649" s="95"/>
      <c r="H649" s="95"/>
      <c r="I649" s="95"/>
      <c r="J649" s="95"/>
      <c r="K649" s="95"/>
    </row>
    <row r="650" spans="6:11" x14ac:dyDescent="0.2">
      <c r="F650" s="95"/>
      <c r="G650" s="95"/>
      <c r="H650" s="95"/>
      <c r="I650" s="95"/>
      <c r="J650" s="95"/>
      <c r="K650" s="95"/>
    </row>
    <row r="651" spans="6:11" x14ac:dyDescent="0.2">
      <c r="F651" s="95"/>
      <c r="G651" s="95"/>
      <c r="H651" s="95"/>
      <c r="I651" s="95"/>
      <c r="J651" s="95"/>
      <c r="K651" s="95"/>
    </row>
    <row r="652" spans="6:11" x14ac:dyDescent="0.2">
      <c r="F652" s="95"/>
      <c r="G652" s="95"/>
      <c r="H652" s="95"/>
      <c r="I652" s="95"/>
      <c r="J652" s="95"/>
      <c r="K652" s="95"/>
    </row>
    <row r="653" spans="6:11" x14ac:dyDescent="0.2">
      <c r="F653" s="95"/>
      <c r="G653" s="95"/>
      <c r="H653" s="95"/>
      <c r="I653" s="95"/>
      <c r="J653" s="95"/>
      <c r="K653" s="95"/>
    </row>
    <row r="654" spans="6:11" x14ac:dyDescent="0.2">
      <c r="F654" s="95"/>
      <c r="G654" s="95"/>
      <c r="H654" s="95"/>
      <c r="I654" s="95"/>
      <c r="J654" s="95"/>
      <c r="K654" s="95"/>
    </row>
    <row r="655" spans="6:11" x14ac:dyDescent="0.2">
      <c r="F655" s="95"/>
      <c r="G655" s="95"/>
      <c r="H655" s="95"/>
      <c r="I655" s="95"/>
      <c r="J655" s="95"/>
      <c r="K655" s="95"/>
    </row>
    <row r="656" spans="6:11" x14ac:dyDescent="0.2">
      <c r="F656" s="95"/>
      <c r="G656" s="95"/>
      <c r="H656" s="95"/>
      <c r="I656" s="95"/>
      <c r="J656" s="95"/>
      <c r="K656" s="95"/>
    </row>
    <row r="657" spans="6:11" x14ac:dyDescent="0.2">
      <c r="F657" s="95"/>
      <c r="G657" s="95"/>
      <c r="H657" s="95"/>
      <c r="I657" s="95"/>
      <c r="J657" s="95"/>
      <c r="K657" s="95"/>
    </row>
    <row r="658" spans="6:11" x14ac:dyDescent="0.2">
      <c r="F658" s="95"/>
      <c r="G658" s="95"/>
      <c r="H658" s="95"/>
      <c r="I658" s="95"/>
      <c r="J658" s="95"/>
      <c r="K658" s="95"/>
    </row>
    <row r="659" spans="6:11" x14ac:dyDescent="0.2">
      <c r="F659" s="95"/>
      <c r="G659" s="95"/>
      <c r="H659" s="95"/>
      <c r="I659" s="95"/>
      <c r="J659" s="95"/>
      <c r="K659" s="95"/>
    </row>
    <row r="660" spans="6:11" x14ac:dyDescent="0.2">
      <c r="F660" s="95"/>
      <c r="G660" s="95"/>
      <c r="H660" s="95"/>
      <c r="I660" s="95"/>
      <c r="J660" s="95"/>
      <c r="K660" s="95"/>
    </row>
    <row r="661" spans="6:11" x14ac:dyDescent="0.2">
      <c r="F661" s="95"/>
      <c r="G661" s="95"/>
      <c r="H661" s="95"/>
      <c r="I661" s="95"/>
      <c r="J661" s="95"/>
      <c r="K661" s="95"/>
    </row>
    <row r="662" spans="6:11" x14ac:dyDescent="0.2">
      <c r="F662" s="95"/>
      <c r="G662" s="95"/>
      <c r="H662" s="95"/>
      <c r="I662" s="95"/>
      <c r="J662" s="95"/>
      <c r="K662" s="95"/>
    </row>
    <row r="663" spans="6:11" x14ac:dyDescent="0.2">
      <c r="F663" s="95"/>
      <c r="G663" s="95"/>
      <c r="H663" s="95"/>
      <c r="I663" s="95"/>
      <c r="J663" s="95"/>
      <c r="K663" s="95"/>
    </row>
    <row r="664" spans="6:11" x14ac:dyDescent="0.2">
      <c r="F664" s="95"/>
      <c r="G664" s="95"/>
      <c r="H664" s="95"/>
      <c r="I664" s="95"/>
      <c r="J664" s="95"/>
      <c r="K664" s="95"/>
    </row>
    <row r="665" spans="6:11" x14ac:dyDescent="0.2">
      <c r="F665" s="95"/>
      <c r="G665" s="95"/>
      <c r="H665" s="95"/>
      <c r="I665" s="95"/>
      <c r="J665" s="95"/>
      <c r="K665" s="95"/>
    </row>
    <row r="666" spans="6:11" x14ac:dyDescent="0.2">
      <c r="F666" s="95"/>
      <c r="G666" s="95"/>
      <c r="H666" s="95"/>
      <c r="I666" s="95"/>
      <c r="J666" s="95"/>
      <c r="K666" s="95"/>
    </row>
    <row r="667" spans="6:11" x14ac:dyDescent="0.2">
      <c r="F667" s="95"/>
      <c r="G667" s="95"/>
      <c r="H667" s="95"/>
      <c r="I667" s="95"/>
      <c r="J667" s="95"/>
      <c r="K667" s="95"/>
    </row>
    <row r="668" spans="6:11" x14ac:dyDescent="0.2">
      <c r="F668" s="95"/>
      <c r="G668" s="95"/>
      <c r="H668" s="95"/>
      <c r="I668" s="95"/>
      <c r="J668" s="95"/>
      <c r="K668" s="95"/>
    </row>
    <row r="669" spans="6:11" x14ac:dyDescent="0.2">
      <c r="F669" s="95"/>
      <c r="G669" s="95"/>
      <c r="H669" s="95"/>
      <c r="I669" s="95"/>
      <c r="J669" s="95"/>
      <c r="K669" s="95"/>
    </row>
    <row r="670" spans="6:11" x14ac:dyDescent="0.2">
      <c r="F670" s="95"/>
      <c r="G670" s="95"/>
      <c r="H670" s="95"/>
      <c r="I670" s="95"/>
      <c r="J670" s="95"/>
      <c r="K670" s="95"/>
    </row>
    <row r="671" spans="6:11" x14ac:dyDescent="0.2">
      <c r="F671" s="95"/>
      <c r="G671" s="95"/>
      <c r="H671" s="95"/>
      <c r="I671" s="95"/>
      <c r="J671" s="95"/>
      <c r="K671" s="95"/>
    </row>
    <row r="672" spans="6:11" x14ac:dyDescent="0.2">
      <c r="F672" s="95"/>
      <c r="G672" s="95"/>
      <c r="H672" s="95"/>
      <c r="I672" s="95"/>
      <c r="J672" s="95"/>
      <c r="K672" s="95"/>
    </row>
    <row r="673" spans="6:11" x14ac:dyDescent="0.2">
      <c r="F673" s="95"/>
      <c r="G673" s="95"/>
      <c r="H673" s="95"/>
      <c r="I673" s="95"/>
      <c r="J673" s="95"/>
      <c r="K673" s="95"/>
    </row>
    <row r="674" spans="6:11" x14ac:dyDescent="0.2">
      <c r="F674" s="95"/>
      <c r="G674" s="95"/>
      <c r="H674" s="95"/>
      <c r="I674" s="95"/>
      <c r="J674" s="95"/>
      <c r="K674" s="95"/>
    </row>
    <row r="675" spans="6:11" x14ac:dyDescent="0.2">
      <c r="F675" s="95"/>
      <c r="G675" s="95"/>
      <c r="H675" s="95"/>
      <c r="I675" s="95"/>
      <c r="J675" s="95"/>
      <c r="K675" s="95"/>
    </row>
    <row r="676" spans="6:11" x14ac:dyDescent="0.2">
      <c r="F676" s="95"/>
      <c r="G676" s="95"/>
      <c r="H676" s="95"/>
      <c r="I676" s="95"/>
      <c r="J676" s="95"/>
      <c r="K676" s="95"/>
    </row>
    <row r="677" spans="6:11" x14ac:dyDescent="0.2">
      <c r="F677" s="95"/>
      <c r="G677" s="95"/>
      <c r="H677" s="95"/>
      <c r="I677" s="95"/>
      <c r="J677" s="95"/>
      <c r="K677" s="95"/>
    </row>
    <row r="678" spans="6:11" x14ac:dyDescent="0.2">
      <c r="F678" s="95"/>
      <c r="G678" s="95"/>
      <c r="H678" s="95"/>
      <c r="I678" s="95"/>
      <c r="J678" s="95"/>
      <c r="K678" s="95"/>
    </row>
    <row r="679" spans="6:11" x14ac:dyDescent="0.2">
      <c r="F679" s="95"/>
      <c r="G679" s="95"/>
      <c r="H679" s="95"/>
      <c r="I679" s="95"/>
      <c r="J679" s="95"/>
      <c r="K679" s="95"/>
    </row>
    <row r="680" spans="6:11" x14ac:dyDescent="0.2">
      <c r="F680" s="95"/>
      <c r="G680" s="95"/>
      <c r="H680" s="95"/>
      <c r="I680" s="95"/>
      <c r="J680" s="95"/>
      <c r="K680" s="95"/>
    </row>
    <row r="681" spans="6:11" x14ac:dyDescent="0.2">
      <c r="F681" s="95"/>
      <c r="G681" s="95"/>
      <c r="H681" s="95"/>
      <c r="I681" s="95"/>
      <c r="J681" s="95"/>
      <c r="K681" s="95"/>
    </row>
    <row r="682" spans="6:11" x14ac:dyDescent="0.2">
      <c r="F682" s="95"/>
      <c r="G682" s="95"/>
      <c r="H682" s="95"/>
      <c r="I682" s="95"/>
      <c r="J682" s="95"/>
      <c r="K682" s="95"/>
    </row>
    <row r="683" spans="6:11" x14ac:dyDescent="0.2">
      <c r="F683" s="95"/>
      <c r="G683" s="95"/>
      <c r="H683" s="95"/>
      <c r="I683" s="95"/>
      <c r="J683" s="95"/>
      <c r="K683" s="95"/>
    </row>
    <row r="684" spans="6:11" x14ac:dyDescent="0.2">
      <c r="F684" s="95"/>
      <c r="G684" s="95"/>
      <c r="H684" s="95"/>
      <c r="I684" s="95"/>
      <c r="J684" s="95"/>
      <c r="K684" s="95"/>
    </row>
    <row r="685" spans="6:11" x14ac:dyDescent="0.2">
      <c r="F685" s="95"/>
      <c r="G685" s="95"/>
      <c r="H685" s="95"/>
      <c r="I685" s="95"/>
      <c r="J685" s="95"/>
      <c r="K685" s="95"/>
    </row>
    <row r="686" spans="6:11" x14ac:dyDescent="0.2">
      <c r="F686" s="95"/>
      <c r="G686" s="95"/>
      <c r="H686" s="95"/>
      <c r="I686" s="95"/>
      <c r="J686" s="95"/>
      <c r="K686" s="95"/>
    </row>
    <row r="687" spans="6:11" x14ac:dyDescent="0.2">
      <c r="F687" s="95"/>
      <c r="G687" s="95"/>
      <c r="H687" s="95"/>
      <c r="I687" s="95"/>
      <c r="J687" s="95"/>
      <c r="K687" s="95"/>
    </row>
    <row r="688" spans="6:11" x14ac:dyDescent="0.2">
      <c r="F688" s="95"/>
      <c r="G688" s="95"/>
      <c r="H688" s="95"/>
      <c r="I688" s="95"/>
      <c r="J688" s="95"/>
      <c r="K688" s="95"/>
    </row>
    <row r="689" spans="6:11" x14ac:dyDescent="0.2">
      <c r="F689" s="95"/>
      <c r="G689" s="95"/>
      <c r="H689" s="95"/>
      <c r="I689" s="95"/>
      <c r="J689" s="95"/>
      <c r="K689" s="95"/>
    </row>
    <row r="690" spans="6:11" x14ac:dyDescent="0.2">
      <c r="F690" s="95"/>
      <c r="G690" s="95"/>
      <c r="H690" s="95"/>
      <c r="I690" s="95"/>
      <c r="J690" s="95"/>
      <c r="K690" s="95"/>
    </row>
    <row r="691" spans="6:11" x14ac:dyDescent="0.2">
      <c r="F691" s="95"/>
      <c r="G691" s="95"/>
      <c r="H691" s="95"/>
      <c r="I691" s="95"/>
      <c r="J691" s="95"/>
      <c r="K691" s="95"/>
    </row>
    <row r="692" spans="6:11" x14ac:dyDescent="0.2">
      <c r="F692" s="95"/>
      <c r="G692" s="95"/>
      <c r="H692" s="95"/>
      <c r="I692" s="95"/>
      <c r="J692" s="95"/>
      <c r="K692" s="95"/>
    </row>
    <row r="693" spans="6:11" x14ac:dyDescent="0.2">
      <c r="F693" s="95"/>
      <c r="G693" s="95"/>
      <c r="H693" s="95"/>
      <c r="I693" s="95"/>
      <c r="J693" s="95"/>
      <c r="K693" s="95"/>
    </row>
    <row r="694" spans="6:11" x14ac:dyDescent="0.2">
      <c r="F694" s="95"/>
      <c r="G694" s="95"/>
      <c r="H694" s="95"/>
      <c r="I694" s="95"/>
      <c r="J694" s="95"/>
      <c r="K694" s="95"/>
    </row>
    <row r="695" spans="6:11" x14ac:dyDescent="0.2">
      <c r="F695" s="95"/>
      <c r="G695" s="95"/>
      <c r="H695" s="95"/>
      <c r="I695" s="95"/>
      <c r="J695" s="95"/>
      <c r="K695" s="95"/>
    </row>
    <row r="696" spans="6:11" x14ac:dyDescent="0.2">
      <c r="F696" s="95"/>
      <c r="G696" s="95"/>
      <c r="H696" s="95"/>
      <c r="I696" s="95"/>
      <c r="J696" s="95"/>
      <c r="K696" s="95"/>
    </row>
    <row r="697" spans="6:11" x14ac:dyDescent="0.2">
      <c r="F697" s="95"/>
      <c r="G697" s="95"/>
      <c r="H697" s="95"/>
      <c r="I697" s="95"/>
      <c r="J697" s="95"/>
      <c r="K697" s="95"/>
    </row>
    <row r="698" spans="6:11" x14ac:dyDescent="0.2">
      <c r="F698" s="95"/>
      <c r="G698" s="95"/>
      <c r="H698" s="95"/>
      <c r="I698" s="95"/>
      <c r="J698" s="95"/>
      <c r="K698" s="95"/>
    </row>
    <row r="699" spans="6:11" x14ac:dyDescent="0.2">
      <c r="F699" s="95"/>
      <c r="G699" s="95"/>
      <c r="H699" s="95"/>
      <c r="I699" s="95"/>
      <c r="J699" s="95"/>
      <c r="K699" s="95"/>
    </row>
    <row r="700" spans="6:11" x14ac:dyDescent="0.2">
      <c r="F700" s="95"/>
      <c r="G700" s="95"/>
      <c r="H700" s="95"/>
      <c r="I700" s="95"/>
      <c r="J700" s="95"/>
      <c r="K700" s="95"/>
    </row>
    <row r="701" spans="6:11" x14ac:dyDescent="0.2">
      <c r="F701" s="95"/>
      <c r="G701" s="95"/>
      <c r="H701" s="95"/>
      <c r="I701" s="95"/>
      <c r="J701" s="95"/>
      <c r="K701" s="95"/>
    </row>
    <row r="702" spans="6:11" x14ac:dyDescent="0.2">
      <c r="F702" s="95"/>
      <c r="G702" s="95"/>
      <c r="H702" s="95"/>
      <c r="I702" s="95"/>
      <c r="J702" s="95"/>
      <c r="K702" s="95"/>
    </row>
    <row r="703" spans="6:11" x14ac:dyDescent="0.2">
      <c r="F703" s="95"/>
      <c r="G703" s="95"/>
      <c r="H703" s="95"/>
      <c r="I703" s="95"/>
      <c r="J703" s="95"/>
      <c r="K703" s="95"/>
    </row>
    <row r="704" spans="6:11" x14ac:dyDescent="0.2">
      <c r="F704" s="95"/>
      <c r="G704" s="95"/>
      <c r="H704" s="95"/>
      <c r="I704" s="95"/>
      <c r="J704" s="95"/>
      <c r="K704" s="95"/>
    </row>
    <row r="705" spans="6:11" x14ac:dyDescent="0.2">
      <c r="F705" s="95"/>
      <c r="G705" s="95"/>
      <c r="H705" s="95"/>
      <c r="I705" s="95"/>
      <c r="J705" s="95"/>
      <c r="K705" s="95"/>
    </row>
    <row r="706" spans="6:11" x14ac:dyDescent="0.2">
      <c r="F706" s="95"/>
      <c r="G706" s="95"/>
      <c r="H706" s="95"/>
      <c r="I706" s="95"/>
      <c r="J706" s="95"/>
      <c r="K706" s="95"/>
    </row>
    <row r="707" spans="6:11" x14ac:dyDescent="0.2">
      <c r="F707" s="95"/>
      <c r="G707" s="95"/>
      <c r="H707" s="95"/>
      <c r="I707" s="95"/>
      <c r="J707" s="95"/>
      <c r="K707" s="95"/>
    </row>
    <row r="708" spans="6:11" x14ac:dyDescent="0.2">
      <c r="F708" s="95"/>
      <c r="G708" s="95"/>
      <c r="H708" s="95"/>
      <c r="I708" s="95"/>
      <c r="J708" s="95"/>
      <c r="K708" s="95"/>
    </row>
    <row r="709" spans="6:11" x14ac:dyDescent="0.2">
      <c r="F709" s="95"/>
      <c r="G709" s="95"/>
      <c r="H709" s="95"/>
      <c r="I709" s="95"/>
      <c r="J709" s="95"/>
      <c r="K709" s="95"/>
    </row>
    <row r="710" spans="6:11" x14ac:dyDescent="0.2">
      <c r="F710" s="95"/>
      <c r="G710" s="95"/>
      <c r="H710" s="95"/>
      <c r="I710" s="95"/>
      <c r="J710" s="95"/>
      <c r="K710" s="95"/>
    </row>
    <row r="711" spans="6:11" x14ac:dyDescent="0.2">
      <c r="F711" s="95"/>
      <c r="G711" s="95"/>
      <c r="H711" s="95"/>
      <c r="I711" s="95"/>
      <c r="J711" s="95"/>
      <c r="K711" s="95"/>
    </row>
    <row r="712" spans="6:11" x14ac:dyDescent="0.2">
      <c r="F712" s="95"/>
      <c r="G712" s="95"/>
      <c r="H712" s="95"/>
      <c r="I712" s="95"/>
      <c r="J712" s="95"/>
      <c r="K712" s="95"/>
    </row>
    <row r="713" spans="6:11" x14ac:dyDescent="0.2">
      <c r="F713" s="95"/>
      <c r="G713" s="95"/>
      <c r="H713" s="95"/>
      <c r="I713" s="95"/>
      <c r="J713" s="95"/>
      <c r="K713" s="95"/>
    </row>
    <row r="714" spans="6:11" x14ac:dyDescent="0.2">
      <c r="F714" s="95"/>
      <c r="G714" s="95"/>
      <c r="H714" s="95"/>
      <c r="I714" s="95"/>
      <c r="J714" s="95"/>
      <c r="K714" s="95"/>
    </row>
    <row r="715" spans="6:11" x14ac:dyDescent="0.2">
      <c r="F715" s="95"/>
      <c r="G715" s="95"/>
      <c r="H715" s="95"/>
      <c r="I715" s="95"/>
      <c r="J715" s="95"/>
      <c r="K715" s="95"/>
    </row>
    <row r="716" spans="6:11" x14ac:dyDescent="0.2">
      <c r="F716" s="95"/>
      <c r="G716" s="95"/>
      <c r="H716" s="95"/>
      <c r="I716" s="95"/>
      <c r="J716" s="95"/>
      <c r="K716" s="95"/>
    </row>
    <row r="717" spans="6:11" x14ac:dyDescent="0.2">
      <c r="F717" s="95"/>
      <c r="G717" s="95"/>
      <c r="H717" s="95"/>
      <c r="I717" s="95"/>
      <c r="J717" s="95"/>
      <c r="K717" s="95"/>
    </row>
    <row r="718" spans="6:11" x14ac:dyDescent="0.2">
      <c r="F718" s="95"/>
      <c r="G718" s="95"/>
      <c r="H718" s="95"/>
      <c r="I718" s="95"/>
      <c r="J718" s="95"/>
      <c r="K718" s="95"/>
    </row>
    <row r="719" spans="6:11" x14ac:dyDescent="0.2">
      <c r="F719" s="95"/>
      <c r="G719" s="95"/>
      <c r="H719" s="95"/>
      <c r="I719" s="95"/>
      <c r="J719" s="95"/>
      <c r="K719" s="95"/>
    </row>
    <row r="720" spans="6:11" x14ac:dyDescent="0.2">
      <c r="F720" s="95"/>
      <c r="G720" s="95"/>
      <c r="H720" s="95"/>
      <c r="I720" s="95"/>
      <c r="J720" s="95"/>
      <c r="K720" s="95"/>
    </row>
    <row r="721" spans="6:11" x14ac:dyDescent="0.2">
      <c r="F721" s="95"/>
      <c r="G721" s="95"/>
      <c r="H721" s="95"/>
      <c r="I721" s="95"/>
      <c r="J721" s="95"/>
      <c r="K721" s="95"/>
    </row>
    <row r="722" spans="6:11" x14ac:dyDescent="0.2">
      <c r="F722" s="95"/>
      <c r="G722" s="95"/>
      <c r="H722" s="95"/>
      <c r="I722" s="95"/>
      <c r="J722" s="95"/>
      <c r="K722" s="95"/>
    </row>
    <row r="723" spans="6:11" x14ac:dyDescent="0.2">
      <c r="F723" s="95"/>
      <c r="G723" s="95"/>
      <c r="H723" s="95"/>
      <c r="I723" s="95"/>
      <c r="J723" s="95"/>
      <c r="K723" s="95"/>
    </row>
    <row r="724" spans="6:11" x14ac:dyDescent="0.2">
      <c r="F724" s="95"/>
      <c r="G724" s="95"/>
      <c r="H724" s="95"/>
      <c r="I724" s="95"/>
      <c r="J724" s="95"/>
      <c r="K724" s="95"/>
    </row>
    <row r="725" spans="6:11" x14ac:dyDescent="0.2">
      <c r="F725" s="95"/>
      <c r="G725" s="95"/>
      <c r="H725" s="95"/>
      <c r="I725" s="95"/>
      <c r="J725" s="95"/>
      <c r="K725" s="95"/>
    </row>
    <row r="726" spans="6:11" x14ac:dyDescent="0.2">
      <c r="F726" s="95"/>
      <c r="G726" s="95"/>
      <c r="H726" s="95"/>
      <c r="I726" s="95"/>
      <c r="J726" s="95"/>
      <c r="K726" s="95"/>
    </row>
    <row r="727" spans="6:11" x14ac:dyDescent="0.2">
      <c r="F727" s="95"/>
      <c r="G727" s="95"/>
      <c r="H727" s="95"/>
      <c r="I727" s="95"/>
      <c r="J727" s="95"/>
      <c r="K727" s="95"/>
    </row>
    <row r="728" spans="6:11" x14ac:dyDescent="0.2">
      <c r="F728" s="95"/>
      <c r="G728" s="95"/>
      <c r="H728" s="95"/>
      <c r="I728" s="95"/>
      <c r="J728" s="95"/>
      <c r="K728" s="95"/>
    </row>
    <row r="729" spans="6:11" x14ac:dyDescent="0.2">
      <c r="F729" s="95"/>
      <c r="G729" s="95"/>
      <c r="H729" s="95"/>
      <c r="I729" s="95"/>
      <c r="J729" s="95"/>
      <c r="K729" s="95"/>
    </row>
    <row r="730" spans="6:11" x14ac:dyDescent="0.2">
      <c r="F730" s="95"/>
      <c r="G730" s="95"/>
      <c r="H730" s="95"/>
      <c r="I730" s="95"/>
      <c r="J730" s="95"/>
      <c r="K730" s="95"/>
    </row>
    <row r="731" spans="6:11" x14ac:dyDescent="0.2">
      <c r="F731" s="95"/>
      <c r="G731" s="95"/>
      <c r="H731" s="95"/>
      <c r="I731" s="95"/>
      <c r="J731" s="95"/>
      <c r="K731" s="95"/>
    </row>
    <row r="732" spans="6:11" x14ac:dyDescent="0.2">
      <c r="F732" s="95"/>
      <c r="G732" s="95"/>
      <c r="H732" s="95"/>
      <c r="I732" s="95"/>
      <c r="J732" s="95"/>
      <c r="K732" s="95"/>
    </row>
    <row r="733" spans="6:11" x14ac:dyDescent="0.2">
      <c r="F733" s="95"/>
      <c r="G733" s="95"/>
      <c r="H733" s="95"/>
      <c r="I733" s="95"/>
      <c r="J733" s="95"/>
      <c r="K733" s="95"/>
    </row>
    <row r="734" spans="6:11" x14ac:dyDescent="0.2">
      <c r="F734" s="95"/>
      <c r="G734" s="95"/>
      <c r="H734" s="95"/>
      <c r="I734" s="95"/>
      <c r="J734" s="95"/>
      <c r="K734" s="95"/>
    </row>
    <row r="735" spans="6:11" x14ac:dyDescent="0.2">
      <c r="F735" s="95"/>
      <c r="G735" s="95"/>
      <c r="H735" s="95"/>
      <c r="I735" s="95"/>
      <c r="J735" s="95"/>
      <c r="K735" s="95"/>
    </row>
    <row r="736" spans="6:11" x14ac:dyDescent="0.2">
      <c r="F736" s="95"/>
      <c r="G736" s="95"/>
      <c r="H736" s="95"/>
      <c r="I736" s="95"/>
      <c r="J736" s="95"/>
      <c r="K736" s="95"/>
    </row>
    <row r="737" spans="6:11" x14ac:dyDescent="0.2">
      <c r="F737" s="95"/>
      <c r="G737" s="95"/>
      <c r="H737" s="95"/>
      <c r="I737" s="95"/>
      <c r="J737" s="95"/>
      <c r="K737" s="95"/>
    </row>
    <row r="738" spans="6:11" x14ac:dyDescent="0.2">
      <c r="F738" s="95"/>
      <c r="G738" s="95"/>
      <c r="H738" s="95"/>
      <c r="I738" s="95"/>
      <c r="J738" s="95"/>
      <c r="K738" s="95"/>
    </row>
    <row r="739" spans="6:11" x14ac:dyDescent="0.2">
      <c r="F739" s="95"/>
      <c r="G739" s="95"/>
      <c r="H739" s="95"/>
      <c r="I739" s="95"/>
      <c r="J739" s="95"/>
      <c r="K739" s="95"/>
    </row>
    <row r="740" spans="6:11" x14ac:dyDescent="0.2">
      <c r="F740" s="95"/>
      <c r="G740" s="95"/>
      <c r="H740" s="95"/>
      <c r="I740" s="95"/>
      <c r="J740" s="95"/>
      <c r="K740" s="95"/>
    </row>
    <row r="741" spans="6:11" x14ac:dyDescent="0.2">
      <c r="F741" s="95"/>
      <c r="G741" s="95"/>
      <c r="H741" s="95"/>
      <c r="I741" s="95"/>
      <c r="J741" s="95"/>
      <c r="K741" s="95"/>
    </row>
    <row r="742" spans="6:11" x14ac:dyDescent="0.2">
      <c r="F742" s="95"/>
      <c r="G742" s="95"/>
      <c r="H742" s="95"/>
      <c r="I742" s="95"/>
      <c r="J742" s="95"/>
      <c r="K742" s="95"/>
    </row>
    <row r="743" spans="6:11" x14ac:dyDescent="0.2">
      <c r="F743" s="95"/>
      <c r="G743" s="95"/>
      <c r="H743" s="95"/>
      <c r="I743" s="95"/>
      <c r="J743" s="95"/>
      <c r="K743" s="95"/>
    </row>
    <row r="744" spans="6:11" x14ac:dyDescent="0.2">
      <c r="F744" s="95"/>
      <c r="G744" s="95"/>
      <c r="H744" s="95"/>
      <c r="I744" s="95"/>
      <c r="J744" s="95"/>
      <c r="K744" s="95"/>
    </row>
    <row r="745" spans="6:11" x14ac:dyDescent="0.2">
      <c r="F745" s="95"/>
      <c r="G745" s="95"/>
      <c r="H745" s="95"/>
      <c r="I745" s="95"/>
      <c r="J745" s="95"/>
      <c r="K745" s="95"/>
    </row>
    <row r="746" spans="6:11" x14ac:dyDescent="0.2">
      <c r="F746" s="95"/>
      <c r="G746" s="95"/>
      <c r="H746" s="95"/>
      <c r="I746" s="95"/>
      <c r="J746" s="95"/>
      <c r="K746" s="95"/>
    </row>
    <row r="747" spans="6:11" x14ac:dyDescent="0.2">
      <c r="F747" s="95"/>
      <c r="G747" s="95"/>
      <c r="H747" s="95"/>
      <c r="I747" s="95"/>
      <c r="J747" s="95"/>
      <c r="K747" s="95"/>
    </row>
    <row r="748" spans="6:11" x14ac:dyDescent="0.2">
      <c r="F748" s="95"/>
      <c r="G748" s="95"/>
      <c r="H748" s="95"/>
      <c r="I748" s="95"/>
      <c r="J748" s="95"/>
      <c r="K748" s="95"/>
    </row>
    <row r="749" spans="6:11" x14ac:dyDescent="0.2">
      <c r="F749" s="95"/>
      <c r="G749" s="95"/>
      <c r="H749" s="95"/>
      <c r="I749" s="95"/>
      <c r="J749" s="95"/>
      <c r="K749" s="95"/>
    </row>
    <row r="750" spans="6:11" x14ac:dyDescent="0.2">
      <c r="F750" s="95"/>
      <c r="G750" s="95"/>
      <c r="H750" s="95"/>
      <c r="I750" s="95"/>
      <c r="J750" s="95"/>
      <c r="K750" s="95"/>
    </row>
    <row r="751" spans="6:11" x14ac:dyDescent="0.2">
      <c r="F751" s="95"/>
      <c r="G751" s="95"/>
      <c r="H751" s="95"/>
      <c r="I751" s="95"/>
      <c r="J751" s="95"/>
      <c r="K751" s="95"/>
    </row>
    <row r="752" spans="6:11" x14ac:dyDescent="0.2">
      <c r="F752" s="95"/>
      <c r="G752" s="95"/>
      <c r="H752" s="95"/>
      <c r="I752" s="95"/>
      <c r="J752" s="95"/>
      <c r="K752" s="95"/>
    </row>
    <row r="753" spans="6:11" x14ac:dyDescent="0.2">
      <c r="F753" s="95"/>
      <c r="G753" s="95"/>
      <c r="H753" s="95"/>
      <c r="I753" s="95"/>
      <c r="J753" s="95"/>
      <c r="K753" s="95"/>
    </row>
    <row r="754" spans="6:11" x14ac:dyDescent="0.2">
      <c r="F754" s="95"/>
      <c r="G754" s="95"/>
      <c r="H754" s="95"/>
      <c r="I754" s="95"/>
      <c r="J754" s="95"/>
      <c r="K754" s="95"/>
    </row>
    <row r="755" spans="6:11" x14ac:dyDescent="0.2">
      <c r="F755" s="95"/>
      <c r="G755" s="95"/>
      <c r="H755" s="95"/>
      <c r="I755" s="95"/>
      <c r="J755" s="95"/>
      <c r="K755" s="95"/>
    </row>
    <row r="756" spans="6:11" x14ac:dyDescent="0.2">
      <c r="F756" s="95"/>
      <c r="G756" s="95"/>
      <c r="H756" s="95"/>
      <c r="I756" s="95"/>
      <c r="J756" s="95"/>
      <c r="K756" s="95"/>
    </row>
    <row r="757" spans="6:11" x14ac:dyDescent="0.2">
      <c r="F757" s="95"/>
      <c r="G757" s="95"/>
      <c r="H757" s="95"/>
      <c r="I757" s="95"/>
      <c r="J757" s="95"/>
      <c r="K757" s="95"/>
    </row>
    <row r="758" spans="6:11" x14ac:dyDescent="0.2">
      <c r="F758" s="95"/>
      <c r="G758" s="95"/>
      <c r="H758" s="95"/>
      <c r="I758" s="95"/>
      <c r="J758" s="95"/>
      <c r="K758" s="95"/>
    </row>
  </sheetData>
  <mergeCells count="1">
    <mergeCell ref="L5:M5"/>
  </mergeCells>
  <phoneticPr fontId="0" type="noConversion"/>
  <pageMargins left="0.82677165354330717" right="0.51181102362204722" top="0.82677165354330717" bottom="0.74803149606299213" header="0.31496062992125984" footer="0.51181102362204722"/>
  <pageSetup paperSize="9" scale="64" fitToHeight="10" orientation="portrait" r:id="rId1"/>
  <headerFooter alignWithMargins="0"/>
  <rowBreaks count="3" manualBreakCount="3">
    <brk id="68" max="12" man="1"/>
    <brk id="155" max="12" man="1"/>
    <brk id="226" max="12"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showGridLines="0" zoomScaleNormal="100" workbookViewId="0">
      <selection activeCell="E15" sqref="E15"/>
    </sheetView>
  </sheetViews>
  <sheetFormatPr baseColWidth="10" defaultRowHeight="12.75" x14ac:dyDescent="0.2"/>
  <cols>
    <col min="1" max="1" width="8.140625" style="84" customWidth="1"/>
    <col min="2" max="4" width="11.42578125" style="84"/>
    <col min="5" max="5" width="8" style="84" customWidth="1"/>
    <col min="6" max="6" width="12.42578125" style="84" customWidth="1"/>
    <col min="7" max="7" width="8.28515625" style="84" customWidth="1"/>
    <col min="8" max="8" width="11.42578125" style="84"/>
    <col min="9" max="9" width="5.5703125" style="84" customWidth="1"/>
    <col min="10" max="16384" width="11.42578125" style="84"/>
  </cols>
  <sheetData>
    <row r="1" spans="1:9" ht="15" x14ac:dyDescent="0.2">
      <c r="A1" s="290">
        <f>+Daten!C2</f>
        <v>0</v>
      </c>
      <c r="B1" s="290"/>
      <c r="C1" s="290"/>
      <c r="D1" s="290"/>
      <c r="E1" s="290"/>
      <c r="F1" s="290"/>
      <c r="G1" s="290"/>
      <c r="H1" s="290"/>
      <c r="I1" s="184"/>
    </row>
    <row r="2" spans="1:9" ht="20.25" x14ac:dyDescent="0.3">
      <c r="A2" s="291" t="s">
        <v>100</v>
      </c>
      <c r="B2" s="291"/>
      <c r="C2" s="291"/>
      <c r="D2" s="291"/>
      <c r="E2" s="291"/>
      <c r="F2" s="291"/>
      <c r="G2" s="291"/>
      <c r="H2" s="291"/>
      <c r="I2" s="184"/>
    </row>
    <row r="3" spans="1:9" x14ac:dyDescent="0.2">
      <c r="A3" s="292" t="s">
        <v>107</v>
      </c>
      <c r="B3" s="292"/>
      <c r="C3" s="292"/>
      <c r="D3" s="292"/>
      <c r="E3" s="292"/>
      <c r="F3" s="292"/>
      <c r="G3" s="292"/>
      <c r="H3" s="292"/>
    </row>
    <row r="5" spans="1:9" ht="15.75" x14ac:dyDescent="0.25">
      <c r="A5" s="83" t="s">
        <v>101</v>
      </c>
      <c r="H5" s="86" t="s">
        <v>108</v>
      </c>
    </row>
    <row r="6" spans="1:9" s="129" customFormat="1" ht="27" customHeight="1" x14ac:dyDescent="0.2">
      <c r="A6" s="124" t="s">
        <v>99</v>
      </c>
      <c r="B6" s="125" t="s">
        <v>103</v>
      </c>
      <c r="C6" s="126"/>
      <c r="D6" s="126"/>
      <c r="E6" s="126"/>
      <c r="F6" s="127" t="s">
        <v>104</v>
      </c>
      <c r="G6" s="127" t="s">
        <v>105</v>
      </c>
      <c r="H6" s="128" t="s">
        <v>106</v>
      </c>
      <c r="I6" s="127" t="s">
        <v>123</v>
      </c>
    </row>
    <row r="7" spans="1:9" x14ac:dyDescent="0.2">
      <c r="A7" s="119"/>
      <c r="B7" s="120"/>
      <c r="C7" s="121"/>
      <c r="D7" s="121"/>
      <c r="E7" s="121"/>
      <c r="F7" s="122"/>
      <c r="G7" s="123"/>
      <c r="H7" s="130">
        <f>IF(G7="",0,ROUND(+F7/G7,0))</f>
        <v>0</v>
      </c>
      <c r="I7" s="153"/>
    </row>
    <row r="8" spans="1:9" x14ac:dyDescent="0.2">
      <c r="A8" s="119"/>
      <c r="B8" s="120"/>
      <c r="C8" s="121"/>
      <c r="D8" s="121"/>
      <c r="E8" s="121"/>
      <c r="F8" s="122"/>
      <c r="G8" s="123"/>
      <c r="H8" s="130">
        <f t="shared" ref="H8:H13" si="0">IF(G8="",0,ROUND(+F8/G8,0))</f>
        <v>0</v>
      </c>
      <c r="I8" s="153"/>
    </row>
    <row r="9" spans="1:9" x14ac:dyDescent="0.2">
      <c r="A9" s="119"/>
      <c r="B9" s="120"/>
      <c r="C9" s="121"/>
      <c r="D9" s="121"/>
      <c r="E9" s="121"/>
      <c r="F9" s="122"/>
      <c r="G9" s="123"/>
      <c r="H9" s="130">
        <f t="shared" si="0"/>
        <v>0</v>
      </c>
      <c r="I9" s="153"/>
    </row>
    <row r="10" spans="1:9" x14ac:dyDescent="0.2">
      <c r="A10" s="119"/>
      <c r="B10" s="120"/>
      <c r="C10" s="121"/>
      <c r="D10" s="121"/>
      <c r="E10" s="121"/>
      <c r="F10" s="122"/>
      <c r="G10" s="123"/>
      <c r="H10" s="130">
        <f t="shared" si="0"/>
        <v>0</v>
      </c>
      <c r="I10" s="153"/>
    </row>
    <row r="11" spans="1:9" x14ac:dyDescent="0.2">
      <c r="A11" s="119"/>
      <c r="B11" s="120"/>
      <c r="C11" s="121"/>
      <c r="D11" s="121"/>
      <c r="E11" s="121"/>
      <c r="F11" s="122"/>
      <c r="G11" s="123"/>
      <c r="H11" s="130">
        <f t="shared" si="0"/>
        <v>0</v>
      </c>
      <c r="I11" s="153"/>
    </row>
    <row r="12" spans="1:9" x14ac:dyDescent="0.2">
      <c r="A12" s="119"/>
      <c r="B12" s="120"/>
      <c r="C12" s="121"/>
      <c r="D12" s="121"/>
      <c r="E12" s="121"/>
      <c r="F12" s="122"/>
      <c r="G12" s="123"/>
      <c r="H12" s="130">
        <f t="shared" si="0"/>
        <v>0</v>
      </c>
      <c r="I12" s="153"/>
    </row>
    <row r="13" spans="1:9" x14ac:dyDescent="0.2">
      <c r="A13" s="119"/>
      <c r="B13" s="120"/>
      <c r="C13" s="121"/>
      <c r="D13" s="121"/>
      <c r="E13" s="121"/>
      <c r="F13" s="122"/>
      <c r="G13" s="123"/>
      <c r="H13" s="130">
        <f t="shared" si="0"/>
        <v>0</v>
      </c>
      <c r="I13" s="154"/>
    </row>
    <row r="14" spans="1:9" x14ac:dyDescent="0.2">
      <c r="A14" s="131"/>
      <c r="B14" s="132"/>
      <c r="C14" s="132"/>
      <c r="D14" s="132"/>
      <c r="E14" s="132"/>
      <c r="F14" s="133">
        <f>SUM(F7:F13)</f>
        <v>0</v>
      </c>
      <c r="G14" s="134"/>
      <c r="H14" s="135">
        <f>SUM(H7:H13)</f>
        <v>0</v>
      </c>
    </row>
    <row r="17" spans="1:9" ht="15.75" x14ac:dyDescent="0.25">
      <c r="A17" s="83" t="s">
        <v>262</v>
      </c>
      <c r="H17" s="86" t="s">
        <v>109</v>
      </c>
    </row>
    <row r="18" spans="1:9" ht="25.5" x14ac:dyDescent="0.2">
      <c r="A18" s="124" t="s">
        <v>99</v>
      </c>
      <c r="B18" s="125" t="s">
        <v>103</v>
      </c>
      <c r="C18" s="126"/>
      <c r="D18" s="126"/>
      <c r="E18" s="126"/>
      <c r="F18" s="127" t="s">
        <v>104</v>
      </c>
      <c r="G18" s="127" t="s">
        <v>105</v>
      </c>
      <c r="H18" s="128" t="s">
        <v>106</v>
      </c>
      <c r="I18" s="127" t="s">
        <v>123</v>
      </c>
    </row>
    <row r="19" spans="1:9" x14ac:dyDescent="0.2">
      <c r="A19" s="119"/>
      <c r="B19" s="120"/>
      <c r="C19" s="121"/>
      <c r="D19" s="121"/>
      <c r="E19" s="121"/>
      <c r="F19" s="122"/>
      <c r="G19" s="123"/>
      <c r="H19" s="130">
        <f>IF(G19="",0,ROUND(+F19/G19,0))</f>
        <v>0</v>
      </c>
      <c r="I19" s="153"/>
    </row>
    <row r="20" spans="1:9" x14ac:dyDescent="0.2">
      <c r="A20" s="119"/>
      <c r="B20" s="120"/>
      <c r="C20" s="121"/>
      <c r="D20" s="121"/>
      <c r="E20" s="121"/>
      <c r="F20" s="122"/>
      <c r="G20" s="123"/>
      <c r="H20" s="130">
        <f t="shared" ref="H20:H25" si="1">IF(G20="",0,ROUND(+F20/G20,0))</f>
        <v>0</v>
      </c>
      <c r="I20" s="153"/>
    </row>
    <row r="21" spans="1:9" x14ac:dyDescent="0.2">
      <c r="A21" s="119"/>
      <c r="B21" s="120"/>
      <c r="C21" s="121"/>
      <c r="D21" s="121"/>
      <c r="E21" s="121"/>
      <c r="F21" s="122"/>
      <c r="G21" s="123"/>
      <c r="H21" s="130">
        <f t="shared" si="1"/>
        <v>0</v>
      </c>
      <c r="I21" s="153"/>
    </row>
    <row r="22" spans="1:9" x14ac:dyDescent="0.2">
      <c r="A22" s="119"/>
      <c r="B22" s="120"/>
      <c r="C22" s="121"/>
      <c r="D22" s="121"/>
      <c r="E22" s="121"/>
      <c r="F22" s="122"/>
      <c r="G22" s="123"/>
      <c r="H22" s="130">
        <f t="shared" si="1"/>
        <v>0</v>
      </c>
      <c r="I22" s="153"/>
    </row>
    <row r="23" spans="1:9" x14ac:dyDescent="0.2">
      <c r="A23" s="119"/>
      <c r="B23" s="120"/>
      <c r="C23" s="121"/>
      <c r="D23" s="121"/>
      <c r="E23" s="121"/>
      <c r="F23" s="122"/>
      <c r="G23" s="123"/>
      <c r="H23" s="130">
        <f t="shared" si="1"/>
        <v>0</v>
      </c>
      <c r="I23" s="153"/>
    </row>
    <row r="24" spans="1:9" x14ac:dyDescent="0.2">
      <c r="A24" s="119"/>
      <c r="B24" s="120"/>
      <c r="C24" s="121"/>
      <c r="D24" s="121"/>
      <c r="E24" s="121"/>
      <c r="F24" s="122"/>
      <c r="G24" s="123"/>
      <c r="H24" s="130">
        <f t="shared" si="1"/>
        <v>0</v>
      </c>
      <c r="I24" s="153"/>
    </row>
    <row r="25" spans="1:9" x14ac:dyDescent="0.2">
      <c r="A25" s="119"/>
      <c r="B25" s="120"/>
      <c r="C25" s="121"/>
      <c r="D25" s="121"/>
      <c r="E25" s="121"/>
      <c r="F25" s="122"/>
      <c r="G25" s="123"/>
      <c r="H25" s="130">
        <f t="shared" si="1"/>
        <v>0</v>
      </c>
      <c r="I25" s="154"/>
    </row>
    <row r="26" spans="1:9" x14ac:dyDescent="0.2">
      <c r="A26" s="131"/>
      <c r="B26" s="132"/>
      <c r="C26" s="132"/>
      <c r="D26" s="132"/>
      <c r="E26" s="132"/>
      <c r="F26" s="133">
        <f>SUM(F19:F25)</f>
        <v>0</v>
      </c>
      <c r="G26" s="134"/>
      <c r="H26" s="135">
        <f>SUM(H19:H25)</f>
        <v>0</v>
      </c>
    </row>
    <row r="29" spans="1:9" ht="15.75" x14ac:dyDescent="0.25">
      <c r="A29" s="83" t="s">
        <v>102</v>
      </c>
      <c r="H29" s="86" t="s">
        <v>110</v>
      </c>
    </row>
    <row r="30" spans="1:9" ht="25.5" x14ac:dyDescent="0.2">
      <c r="A30" s="124" t="s">
        <v>99</v>
      </c>
      <c r="B30" s="125" t="s">
        <v>103</v>
      </c>
      <c r="C30" s="126"/>
      <c r="D30" s="126"/>
      <c r="E30" s="126"/>
      <c r="F30" s="127" t="s">
        <v>104</v>
      </c>
      <c r="G30" s="127" t="s">
        <v>105</v>
      </c>
      <c r="H30" s="128" t="s">
        <v>106</v>
      </c>
      <c r="I30" s="127" t="s">
        <v>123</v>
      </c>
    </row>
    <row r="31" spans="1:9" x14ac:dyDescent="0.2">
      <c r="A31" s="119"/>
      <c r="B31" s="120"/>
      <c r="C31" s="121"/>
      <c r="D31" s="121"/>
      <c r="E31" s="121"/>
      <c r="F31" s="122"/>
      <c r="G31" s="123"/>
      <c r="H31" s="130">
        <f>IF(G31="",0,ROUND(+F31/G31,0))</f>
        <v>0</v>
      </c>
      <c r="I31" s="153"/>
    </row>
    <row r="32" spans="1:9" x14ac:dyDescent="0.2">
      <c r="A32" s="119"/>
      <c r="B32" s="120"/>
      <c r="C32" s="121"/>
      <c r="D32" s="121"/>
      <c r="E32" s="121"/>
      <c r="F32" s="122"/>
      <c r="G32" s="123"/>
      <c r="H32" s="130">
        <f t="shared" ref="H32:H37" si="2">IF(G32="",0,ROUND(+F32/G32,0))</f>
        <v>0</v>
      </c>
      <c r="I32" s="153"/>
    </row>
    <row r="33" spans="1:9" x14ac:dyDescent="0.2">
      <c r="A33" s="119"/>
      <c r="B33" s="120"/>
      <c r="C33" s="121"/>
      <c r="D33" s="121"/>
      <c r="E33" s="121"/>
      <c r="F33" s="122"/>
      <c r="G33" s="123"/>
      <c r="H33" s="130">
        <f t="shared" si="2"/>
        <v>0</v>
      </c>
      <c r="I33" s="153"/>
    </row>
    <row r="34" spans="1:9" x14ac:dyDescent="0.2">
      <c r="A34" s="119"/>
      <c r="B34" s="120"/>
      <c r="C34" s="121"/>
      <c r="D34" s="121"/>
      <c r="E34" s="121"/>
      <c r="F34" s="122"/>
      <c r="G34" s="123"/>
      <c r="H34" s="130">
        <f t="shared" si="2"/>
        <v>0</v>
      </c>
      <c r="I34" s="153"/>
    </row>
    <row r="35" spans="1:9" x14ac:dyDescent="0.2">
      <c r="A35" s="119"/>
      <c r="B35" s="120"/>
      <c r="C35" s="121"/>
      <c r="D35" s="121"/>
      <c r="E35" s="121"/>
      <c r="F35" s="122"/>
      <c r="G35" s="123"/>
      <c r="H35" s="130">
        <f t="shared" si="2"/>
        <v>0</v>
      </c>
      <c r="I35" s="153"/>
    </row>
    <row r="36" spans="1:9" x14ac:dyDescent="0.2">
      <c r="A36" s="119"/>
      <c r="B36" s="120"/>
      <c r="C36" s="121"/>
      <c r="D36" s="121"/>
      <c r="E36" s="121"/>
      <c r="F36" s="122"/>
      <c r="G36" s="123"/>
      <c r="H36" s="130">
        <f t="shared" si="2"/>
        <v>0</v>
      </c>
      <c r="I36" s="153"/>
    </row>
    <row r="37" spans="1:9" x14ac:dyDescent="0.2">
      <c r="A37" s="119"/>
      <c r="B37" s="120"/>
      <c r="C37" s="121"/>
      <c r="D37" s="121"/>
      <c r="E37" s="121"/>
      <c r="F37" s="122"/>
      <c r="G37" s="123"/>
      <c r="H37" s="130">
        <f t="shared" si="2"/>
        <v>0</v>
      </c>
      <c r="I37" s="154"/>
    </row>
    <row r="38" spans="1:9" x14ac:dyDescent="0.2">
      <c r="A38" s="131"/>
      <c r="B38" s="132"/>
      <c r="C38" s="132"/>
      <c r="D38" s="132"/>
      <c r="E38" s="132"/>
      <c r="F38" s="133">
        <f>SUM(F31:F37)</f>
        <v>0</v>
      </c>
      <c r="G38" s="134"/>
      <c r="H38" s="135">
        <f>SUM(H31:H37)</f>
        <v>0</v>
      </c>
    </row>
    <row r="41" spans="1:9" ht="23.25" customHeight="1" x14ac:dyDescent="0.2">
      <c r="E41" s="136" t="s">
        <v>111</v>
      </c>
      <c r="F41" s="137">
        <f>+F38+F26+F14</f>
        <v>0</v>
      </c>
      <c r="G41" s="138"/>
      <c r="H41" s="137">
        <f>+H38+H26+H14</f>
        <v>0</v>
      </c>
    </row>
    <row r="42" spans="1:9" ht="8.25" customHeight="1" x14ac:dyDescent="0.2"/>
  </sheetData>
  <mergeCells count="3">
    <mergeCell ref="A1:H1"/>
    <mergeCell ref="A2:H2"/>
    <mergeCell ref="A3:H3"/>
  </mergeCells>
  <phoneticPr fontId="0" type="noConversion"/>
  <pageMargins left="0.82677165354330717" right="0.51181102362204722" top="0.82677165354330717" bottom="0.74803149606299213" header="0.31496062992125984" footer="0.51181102362204722"/>
  <pageSetup paperSize="9" scale="95"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45"/>
  <sheetViews>
    <sheetView tabSelected="1" view="pageBreakPreview" zoomScale="60" zoomScaleNormal="100" workbookViewId="0">
      <selection activeCell="E15" sqref="E15"/>
    </sheetView>
  </sheetViews>
  <sheetFormatPr baseColWidth="10" defaultRowHeight="12.75" x14ac:dyDescent="0.2"/>
  <cols>
    <col min="1" max="1" width="8.42578125" customWidth="1"/>
    <col min="2" max="2" width="28.28515625" customWidth="1"/>
    <col min="3" max="7" width="8.42578125" customWidth="1"/>
    <col min="8" max="8" width="8.42578125" style="55" customWidth="1"/>
    <col min="9" max="14" width="8.42578125" customWidth="1"/>
    <col min="15" max="17" width="9" customWidth="1"/>
    <col min="18" max="18" width="8.42578125" style="7" customWidth="1"/>
  </cols>
  <sheetData>
    <row r="1" spans="1:19" ht="18" x14ac:dyDescent="0.25">
      <c r="A1" s="219">
        <f>+Daten!C2</f>
        <v>0</v>
      </c>
      <c r="B1" s="220"/>
      <c r="C1" s="221"/>
      <c r="D1" s="222"/>
      <c r="E1" s="222"/>
      <c r="F1" s="222"/>
      <c r="G1" s="222"/>
      <c r="H1" s="221"/>
      <c r="I1" s="222"/>
      <c r="J1" s="222"/>
      <c r="K1" s="222"/>
      <c r="L1" s="222"/>
      <c r="M1" s="222"/>
      <c r="N1" s="222"/>
      <c r="O1" s="222"/>
      <c r="P1" s="222"/>
      <c r="Q1" s="222"/>
    </row>
    <row r="2" spans="1:19" ht="23.25" x14ac:dyDescent="0.35">
      <c r="A2" s="256" t="s">
        <v>251</v>
      </c>
      <c r="B2" s="223"/>
      <c r="C2" s="221"/>
      <c r="D2" s="222"/>
      <c r="E2" s="222"/>
      <c r="F2" s="222"/>
      <c r="G2" s="222"/>
      <c r="H2" s="221"/>
      <c r="I2" s="222"/>
      <c r="J2" s="222"/>
      <c r="K2" s="222"/>
      <c r="L2" s="222"/>
      <c r="M2" s="222"/>
      <c r="N2" s="222"/>
      <c r="O2" s="222"/>
      <c r="P2" s="224" t="s">
        <v>0</v>
      </c>
      <c r="Q2" s="225">
        <f>+Daten!L2</f>
        <v>0</v>
      </c>
    </row>
    <row r="3" spans="1:19" s="1" customFormat="1" ht="11.25" x14ac:dyDescent="0.2">
      <c r="A3" s="1" t="s">
        <v>1</v>
      </c>
      <c r="C3" s="3" t="s">
        <v>3</v>
      </c>
      <c r="D3" s="3" t="s">
        <v>43</v>
      </c>
      <c r="E3" s="3" t="s">
        <v>3</v>
      </c>
      <c r="F3" s="226" t="s">
        <v>93</v>
      </c>
      <c r="G3" s="227"/>
      <c r="H3" s="228"/>
      <c r="I3" s="226" t="s">
        <v>94</v>
      </c>
      <c r="J3" s="227"/>
      <c r="K3" s="227"/>
      <c r="L3" s="227"/>
      <c r="M3" s="227"/>
      <c r="N3" s="227"/>
      <c r="O3" s="226" t="s">
        <v>46</v>
      </c>
      <c r="P3" s="227"/>
      <c r="Q3" s="227"/>
      <c r="R3" s="8"/>
    </row>
    <row r="4" spans="1:19" s="1" customFormat="1" ht="11.25" x14ac:dyDescent="0.2">
      <c r="A4" s="1" t="s">
        <v>2</v>
      </c>
      <c r="C4" s="3" t="s">
        <v>42</v>
      </c>
      <c r="D4" s="3" t="s">
        <v>44</v>
      </c>
      <c r="E4" s="3" t="s">
        <v>45</v>
      </c>
      <c r="F4" s="229" t="s">
        <v>17</v>
      </c>
      <c r="G4" s="230" t="s">
        <v>55</v>
      </c>
      <c r="H4" s="231" t="s">
        <v>4</v>
      </c>
      <c r="I4" s="229" t="s">
        <v>13</v>
      </c>
      <c r="J4" s="230" t="s">
        <v>27</v>
      </c>
      <c r="K4" s="230" t="s">
        <v>14</v>
      </c>
      <c r="L4" s="230" t="s">
        <v>15</v>
      </c>
      <c r="M4" s="230" t="s">
        <v>28</v>
      </c>
      <c r="N4" s="230" t="s">
        <v>252</v>
      </c>
      <c r="O4" s="229" t="s">
        <v>35</v>
      </c>
      <c r="P4" s="230" t="s">
        <v>36</v>
      </c>
      <c r="Q4" s="230" t="s">
        <v>19</v>
      </c>
      <c r="R4" s="8"/>
    </row>
    <row r="5" spans="1:19" s="1" customFormat="1" ht="11.25" x14ac:dyDescent="0.2">
      <c r="F5" s="229" t="s">
        <v>18</v>
      </c>
      <c r="G5" s="230" t="s">
        <v>56</v>
      </c>
      <c r="H5" s="231" t="s">
        <v>5</v>
      </c>
      <c r="I5" s="229" t="s">
        <v>57</v>
      </c>
      <c r="J5" s="230" t="s">
        <v>58</v>
      </c>
      <c r="K5" s="230"/>
      <c r="L5" s="230"/>
      <c r="M5" s="230" t="s">
        <v>22</v>
      </c>
      <c r="N5" s="230" t="s">
        <v>59</v>
      </c>
      <c r="O5" s="232" t="s">
        <v>21</v>
      </c>
      <c r="P5" s="230" t="s">
        <v>20</v>
      </c>
      <c r="Q5" s="230" t="s">
        <v>20</v>
      </c>
      <c r="R5" s="8" t="s">
        <v>24</v>
      </c>
    </row>
    <row r="6" spans="1:19" s="1" customFormat="1" ht="12" thickBot="1" x14ac:dyDescent="0.25">
      <c r="A6" s="79"/>
      <c r="B6" s="79"/>
      <c r="C6" s="79"/>
      <c r="D6" s="79"/>
      <c r="E6" s="79"/>
      <c r="F6" s="80">
        <v>71</v>
      </c>
      <c r="G6" s="81">
        <v>81</v>
      </c>
      <c r="H6" s="81">
        <v>89</v>
      </c>
      <c r="I6" s="80">
        <v>1</v>
      </c>
      <c r="J6" s="81">
        <v>11</v>
      </c>
      <c r="K6" s="81">
        <v>21</v>
      </c>
      <c r="L6" s="81">
        <v>31</v>
      </c>
      <c r="M6" s="81">
        <v>41</v>
      </c>
      <c r="N6" s="81">
        <v>51</v>
      </c>
      <c r="O6" s="82">
        <v>91</v>
      </c>
      <c r="P6" s="81">
        <v>92</v>
      </c>
      <c r="Q6" s="81">
        <v>93</v>
      </c>
      <c r="R6" s="8" t="s">
        <v>25</v>
      </c>
    </row>
    <row r="7" spans="1:19" s="1" customFormat="1" ht="11.25" x14ac:dyDescent="0.2">
      <c r="A7" s="10" t="s">
        <v>29</v>
      </c>
      <c r="F7" s="33"/>
      <c r="G7" s="5"/>
      <c r="H7" s="53"/>
      <c r="I7" s="33"/>
      <c r="J7" s="5"/>
      <c r="K7" s="5"/>
      <c r="L7" s="5"/>
      <c r="M7" s="5"/>
      <c r="N7" s="5"/>
      <c r="O7" s="35"/>
      <c r="P7" s="9"/>
      <c r="Q7" s="9"/>
      <c r="R7" s="8"/>
    </row>
    <row r="8" spans="1:19" s="1" customFormat="1" ht="11.25" x14ac:dyDescent="0.2">
      <c r="A8" s="2">
        <v>3000</v>
      </c>
      <c r="B8" s="1" t="s">
        <v>6</v>
      </c>
      <c r="C8" s="4">
        <f>+Daten!F9</f>
        <v>0</v>
      </c>
      <c r="D8" s="4">
        <f>+Daten!G9</f>
        <v>0</v>
      </c>
      <c r="E8" s="4">
        <f>+C8+D8</f>
        <v>0</v>
      </c>
      <c r="F8" s="29">
        <f>SUMIF(Daten!$L$9:$L$10,Betriebsabrechnung!F6,Daten!$K$9:$K$10)</f>
        <v>0</v>
      </c>
      <c r="G8" s="21">
        <f>SUMIF(Daten!$L$9:$L$10,Betriebsabrechnung!G6,Daten!$K$9:$K$10)</f>
        <v>0</v>
      </c>
      <c r="H8" s="21">
        <f>SUMIF(Daten!$L$9:$L$10,Betriebsabrechnung!H6,Daten!$K$9:$K$10)</f>
        <v>0</v>
      </c>
      <c r="I8" s="29">
        <f>SUMIF(Daten!$L$9:$L$10,Betriebsabrechnung!I6,Daten!$K$9:$K$10)</f>
        <v>0</v>
      </c>
      <c r="J8" s="21">
        <f>SUMIF(Daten!$L$9:$L$10,Betriebsabrechnung!J6,Daten!$K$9:$K$10)</f>
        <v>0</v>
      </c>
      <c r="K8" s="21">
        <f>SUMIF(Daten!$L$9:$L$10,Betriebsabrechnung!K6,Daten!$K$9:$K$10)</f>
        <v>0</v>
      </c>
      <c r="L8" s="21">
        <f>SUMIF(Daten!$L$9:$L$10,Betriebsabrechnung!L6,Daten!$K$9:$K$10)</f>
        <v>0</v>
      </c>
      <c r="M8" s="21">
        <f>SUMIF(Daten!$L$9:$L$10,Betriebsabrechnung!M6,Daten!$K$9:$K$10)</f>
        <v>0</v>
      </c>
      <c r="N8" s="21">
        <f>SUMIF(Daten!$L$9:$L$10,Betriebsabrechnung!N6,Daten!$K$9:$K$10)</f>
        <v>0</v>
      </c>
      <c r="O8" s="29"/>
      <c r="P8" s="4"/>
      <c r="Q8" s="4"/>
      <c r="R8" s="52">
        <f>IF(SUM(F8:Q8)-E8=0,0,SUM(F8:Q8)-E8)</f>
        <v>0</v>
      </c>
    </row>
    <row r="9" spans="1:19" s="1" customFormat="1" ht="11.25" x14ac:dyDescent="0.2">
      <c r="A9" s="2" t="s">
        <v>231</v>
      </c>
      <c r="B9" s="1" t="s">
        <v>7</v>
      </c>
      <c r="C9" s="4">
        <f>+Daten!F12</f>
        <v>0</v>
      </c>
      <c r="D9" s="4">
        <f>+Daten!G12</f>
        <v>0</v>
      </c>
      <c r="E9" s="4">
        <f t="shared" ref="E9:E32" si="0">+C9+D9</f>
        <v>0</v>
      </c>
      <c r="F9" s="29">
        <f>SUMIF(Daten!$L$13:$L$23,Betriebsabrechnung!F6,Daten!$K$13:$K$23)</f>
        <v>0</v>
      </c>
      <c r="G9" s="21">
        <f>SUMIF(Daten!$L$13:$L$23,Betriebsabrechnung!G6,Daten!$K$13:$K$23)</f>
        <v>0</v>
      </c>
      <c r="H9" s="21">
        <f>SUMIF(Daten!$L$13:$L$23,Betriebsabrechnung!H6,Daten!$K$13:$K$23)</f>
        <v>0</v>
      </c>
      <c r="I9" s="29">
        <f>SUMIF(Daten!$L$13:$L$23,Betriebsabrechnung!I6,Daten!$K$13:$K$23)</f>
        <v>0</v>
      </c>
      <c r="J9" s="21">
        <f>SUMIF(Daten!$L$13:$L$23,Betriebsabrechnung!J6,Daten!$K$13:$K$23)</f>
        <v>0</v>
      </c>
      <c r="K9" s="21">
        <f>SUMIF(Daten!$L$13:$L$23,Betriebsabrechnung!K6,Daten!$K$13:$K$23)</f>
        <v>0</v>
      </c>
      <c r="L9" s="21">
        <f>SUMIF(Daten!$L$13:$L$23,Betriebsabrechnung!L6,Daten!$K$13:$K$23)</f>
        <v>0</v>
      </c>
      <c r="M9" s="21">
        <f>SUMIF(Daten!$L$13:$L$23,Betriebsabrechnung!M6,Daten!$K$13:$K$23)</f>
        <v>0</v>
      </c>
      <c r="N9" s="21">
        <f>SUMIF(Daten!$L$13:$L$23,Betriebsabrechnung!N6,Daten!$K$13:$K$23)</f>
        <v>0</v>
      </c>
      <c r="O9" s="29"/>
      <c r="P9" s="4"/>
      <c r="Q9" s="4"/>
      <c r="R9" s="52">
        <f t="shared" ref="R9:R61" si="1">IF(SUM(F9:Q9)-E9=0,0,SUM(F9:Q9)-E9)</f>
        <v>0</v>
      </c>
    </row>
    <row r="10" spans="1:19" s="1" customFormat="1" ht="11.25" x14ac:dyDescent="0.2">
      <c r="A10" s="2" t="s">
        <v>232</v>
      </c>
      <c r="B10" s="1" t="s">
        <v>201</v>
      </c>
      <c r="C10" s="4">
        <f>SUM(Daten!F25:F33)</f>
        <v>0</v>
      </c>
      <c r="D10" s="4">
        <f>SUM(Daten!G27:G33)</f>
        <v>0</v>
      </c>
      <c r="E10" s="4">
        <f t="shared" si="0"/>
        <v>0</v>
      </c>
      <c r="F10" s="29">
        <f>IF(F9=0,0,ROUND($E$10/Daten!$H$12*Betriebsabrechnung!F9,0))</f>
        <v>0</v>
      </c>
      <c r="G10" s="21">
        <f>IF(G9=0,0,ROUND($E$10/Daten!$H$12*Betriebsabrechnung!G9,0))</f>
        <v>0</v>
      </c>
      <c r="H10" s="21">
        <f>IF(H9=0,0,ROUND($E$10/Daten!$H$12*Betriebsabrechnung!H9,0))</f>
        <v>0</v>
      </c>
      <c r="I10" s="29">
        <f>IF(I9=0,0,ROUND($E$10/Daten!$H$12*Betriebsabrechnung!I9,0))</f>
        <v>0</v>
      </c>
      <c r="J10" s="21">
        <f>IF(J9=0,0,ROUND($E$10/Daten!$H$12*Betriebsabrechnung!J9,0))</f>
        <v>0</v>
      </c>
      <c r="K10" s="21">
        <f>IF(K9=0,0,ROUND($E$10/Daten!$H$12*Betriebsabrechnung!K9,0))</f>
        <v>0</v>
      </c>
      <c r="L10" s="21">
        <f>IF(L9=0,0,ROUND($E$10/Daten!$H$12*Betriebsabrechnung!L9,0))</f>
        <v>0</v>
      </c>
      <c r="M10" s="21">
        <f>IF(M9=0,0,ROUND($E$10/Daten!$H$12*Betriebsabrechnung!M9,0))</f>
        <v>0</v>
      </c>
      <c r="N10" s="21">
        <f>IF(N9=0,0,ROUND($E$10/Daten!$H$12*Betriebsabrechnung!N9,0))</f>
        <v>0</v>
      </c>
      <c r="O10" s="29"/>
      <c r="P10" s="21"/>
      <c r="Q10" s="21"/>
      <c r="R10" s="52">
        <f t="shared" si="1"/>
        <v>0</v>
      </c>
      <c r="S10" s="274" t="s">
        <v>258</v>
      </c>
    </row>
    <row r="11" spans="1:19" s="1" customFormat="1" ht="11.25" x14ac:dyDescent="0.2">
      <c r="A11" s="2">
        <v>3100</v>
      </c>
      <c r="B11" s="1" t="s">
        <v>134</v>
      </c>
      <c r="C11" s="4">
        <f>+Daten!F36</f>
        <v>0</v>
      </c>
      <c r="D11" s="4">
        <f>+Daten!G36</f>
        <v>0</v>
      </c>
      <c r="E11" s="4">
        <f t="shared" si="0"/>
        <v>0</v>
      </c>
      <c r="F11" s="29">
        <f>SUMIF(Daten!$L$36:$L$38,Betriebsabrechnung!F6,Daten!$K$36:$K$38)</f>
        <v>0</v>
      </c>
      <c r="G11" s="21">
        <f>SUMIF(Daten!$L$36:$L$38,Betriebsabrechnung!G6,Daten!$K$36:$K$38)</f>
        <v>0</v>
      </c>
      <c r="H11" s="21">
        <f>SUMIF(Daten!$L$36:$L$38,Betriebsabrechnung!H6,Daten!$K$36:$K$38)</f>
        <v>0</v>
      </c>
      <c r="I11" s="29">
        <f>SUMIF(Daten!$L$36:$L$38,Betriebsabrechnung!I6,Daten!$K$36:$K$38)</f>
        <v>0</v>
      </c>
      <c r="J11" s="21">
        <f>SUMIF(Daten!$L$36:$L$38,Betriebsabrechnung!J6,Daten!$K$36:$K$38)</f>
        <v>0</v>
      </c>
      <c r="K11" s="21">
        <f>SUMIF(Daten!$L$36:$L$38,Betriebsabrechnung!K6,Daten!$K$36:$K$38)</f>
        <v>0</v>
      </c>
      <c r="L11" s="21">
        <f>SUMIF(Daten!$L$36:$L$38,Betriebsabrechnung!L6,Daten!$K$36:$K$38)</f>
        <v>0</v>
      </c>
      <c r="M11" s="21">
        <f>SUMIF(Daten!$L$36:$L$38,Betriebsabrechnung!M6,Daten!$K$36:$K$38)</f>
        <v>0</v>
      </c>
      <c r="N11" s="21">
        <f>SUMIF(Daten!$L$36:$L$38,Betriebsabrechnung!N6,Daten!$K$36:$K$38)</f>
        <v>0</v>
      </c>
      <c r="O11" s="29"/>
      <c r="P11" s="4"/>
      <c r="Q11" s="4"/>
      <c r="R11" s="52">
        <f t="shared" si="1"/>
        <v>0</v>
      </c>
    </row>
    <row r="12" spans="1:19" s="1" customFormat="1" ht="11.25" x14ac:dyDescent="0.2">
      <c r="A12" s="2">
        <v>3101</v>
      </c>
      <c r="B12" s="1" t="s">
        <v>135</v>
      </c>
      <c r="C12" s="4">
        <f>+Daten!F41</f>
        <v>0</v>
      </c>
      <c r="D12" s="4">
        <f>+Daten!G41</f>
        <v>0</v>
      </c>
      <c r="E12" s="4">
        <f t="shared" si="0"/>
        <v>0</v>
      </c>
      <c r="F12" s="29">
        <f>SUMIF(Daten!$L$41:$L$43,Betriebsabrechnung!F6,Daten!$K$41:$K$43)</f>
        <v>0</v>
      </c>
      <c r="G12" s="21">
        <f>SUMIF(Daten!$L$41:$L$43,Betriebsabrechnung!G6,Daten!$K$41:$K$43)</f>
        <v>0</v>
      </c>
      <c r="H12" s="21">
        <f>SUMIF(Daten!$L$41:$L$43,Betriebsabrechnung!H6,Daten!$K$41:$K$43)</f>
        <v>0</v>
      </c>
      <c r="I12" s="29">
        <f>SUMIF(Daten!$L$41:$L$43,Betriebsabrechnung!I6,Daten!$K$41:$K$43)</f>
        <v>0</v>
      </c>
      <c r="J12" s="21">
        <f>SUMIF(Daten!$L$41:$L$43,Betriebsabrechnung!J6,Daten!$K$41:$K$43)</f>
        <v>0</v>
      </c>
      <c r="K12" s="21">
        <f>SUMIF(Daten!$L$41:$L$43,Betriebsabrechnung!K6,Daten!$K$41:$K$43)</f>
        <v>0</v>
      </c>
      <c r="L12" s="21">
        <f>SUMIF(Daten!$L$41:$L$43,Betriebsabrechnung!L6,Daten!$K$41:$K$43)</f>
        <v>0</v>
      </c>
      <c r="M12" s="21">
        <f>SUMIF(Daten!$L$41:$L$43,Betriebsabrechnung!M6,Daten!$K$41:$K$43)</f>
        <v>0</v>
      </c>
      <c r="N12" s="21">
        <f>SUMIF(Daten!$L$41:$L$43,Betriebsabrechnung!N6,Daten!$K$41:$K$43)</f>
        <v>0</v>
      </c>
      <c r="O12" s="29"/>
      <c r="P12" s="4"/>
      <c r="Q12" s="4"/>
      <c r="R12" s="52">
        <f t="shared" si="1"/>
        <v>0</v>
      </c>
    </row>
    <row r="13" spans="1:19" s="1" customFormat="1" ht="11.25" x14ac:dyDescent="0.2">
      <c r="A13" s="2">
        <v>3102</v>
      </c>
      <c r="B13" s="1" t="s">
        <v>137</v>
      </c>
      <c r="C13" s="4">
        <f>+Daten!F46</f>
        <v>0</v>
      </c>
      <c r="D13" s="4">
        <f>+Daten!G46</f>
        <v>0</v>
      </c>
      <c r="E13" s="4">
        <f t="shared" si="0"/>
        <v>0</v>
      </c>
      <c r="F13" s="29">
        <f>SUMIF(Daten!$L$46:$L$48,Betriebsabrechnung!F6,Daten!$K$46:$K$48)</f>
        <v>0</v>
      </c>
      <c r="G13" s="21">
        <f>SUMIF(Daten!$L$46:$L$48,Betriebsabrechnung!G6,Daten!$K$46:$K$48)</f>
        <v>0</v>
      </c>
      <c r="H13" s="21">
        <f>SUMIF(Daten!$L$46:$L$48,Betriebsabrechnung!H6,Daten!$K$46:$K$48)</f>
        <v>0</v>
      </c>
      <c r="I13" s="29">
        <f>SUMIF(Daten!$L$46:$L$48,Betriebsabrechnung!I6,Daten!$K$46:$K$48)</f>
        <v>0</v>
      </c>
      <c r="J13" s="21">
        <f>SUMIF(Daten!$L$46:$L$48,Betriebsabrechnung!J6,Daten!$K$46:$K$48)</f>
        <v>0</v>
      </c>
      <c r="K13" s="21">
        <f>SUMIF(Daten!$L$46:$L$48,Betriebsabrechnung!K6,Daten!$K$46:$K$48)</f>
        <v>0</v>
      </c>
      <c r="L13" s="21">
        <f>SUMIF(Daten!$L$46:$L$48,Betriebsabrechnung!L6,Daten!$K$46:$K$48)</f>
        <v>0</v>
      </c>
      <c r="M13" s="21">
        <f>SUMIF(Daten!$L$46:$L$48,Betriebsabrechnung!M6,Daten!$K$46:$K$48)</f>
        <v>0</v>
      </c>
      <c r="N13" s="21">
        <f>SUMIF(Daten!$L$46:$L$48,Betriebsabrechnung!N6,Daten!$K$46:$K$48)</f>
        <v>0</v>
      </c>
      <c r="O13" s="29"/>
      <c r="P13" s="4"/>
      <c r="Q13" s="4"/>
      <c r="R13" s="52">
        <f t="shared" si="1"/>
        <v>0</v>
      </c>
    </row>
    <row r="14" spans="1:19" s="1" customFormat="1" ht="11.25" x14ac:dyDescent="0.2">
      <c r="A14" s="2" t="s">
        <v>202</v>
      </c>
      <c r="B14" s="1" t="s">
        <v>203</v>
      </c>
      <c r="C14" s="4">
        <f>SUM(Daten!F51)</f>
        <v>0</v>
      </c>
      <c r="D14" s="4">
        <f>+Daten!G51</f>
        <v>0</v>
      </c>
      <c r="E14" s="4">
        <f t="shared" si="0"/>
        <v>0</v>
      </c>
      <c r="F14" s="29">
        <f>SUMIF(Daten!$L$51:$L$53,Betriebsabrechnung!F6,Daten!$K$51:$K$53)</f>
        <v>0</v>
      </c>
      <c r="G14" s="21">
        <f>SUMIF(Daten!$L$51:$L$53,Betriebsabrechnung!G6,Daten!$K$51:$K$53)</f>
        <v>0</v>
      </c>
      <c r="H14" s="21">
        <f>SUMIF(Daten!$L$51:$L$53,Betriebsabrechnung!H6,Daten!$K$51:$K$53)</f>
        <v>0</v>
      </c>
      <c r="I14" s="29">
        <f>SUMIF(Daten!$L$51:$L$53,Betriebsabrechnung!I6,Daten!$K$51:$K$53)</f>
        <v>0</v>
      </c>
      <c r="J14" s="21">
        <f>SUMIF(Daten!$L$51:$L$53,Betriebsabrechnung!J6,Daten!$K$51:$K$53)</f>
        <v>0</v>
      </c>
      <c r="K14" s="21">
        <f>SUMIF(Daten!$L$51:$L$53,Betriebsabrechnung!K6,Daten!$K$51:$K$53)</f>
        <v>0</v>
      </c>
      <c r="L14" s="21">
        <f>SUMIF(Daten!$L$51:$L$53,Betriebsabrechnung!L6,Daten!$K$51:$K$53)</f>
        <v>0</v>
      </c>
      <c r="M14" s="21">
        <f>SUMIF(Daten!$L$51:$L$53,Betriebsabrechnung!M6,Daten!$K$51:$K$53)</f>
        <v>0</v>
      </c>
      <c r="N14" s="21">
        <f>SUMIF(Daten!$L$51:$L$53,Betriebsabrechnung!N6,Daten!$K$51:$K$53)</f>
        <v>0</v>
      </c>
      <c r="O14" s="29"/>
      <c r="P14" s="4"/>
      <c r="Q14" s="4"/>
      <c r="R14" s="52">
        <f t="shared" si="1"/>
        <v>0</v>
      </c>
    </row>
    <row r="15" spans="1:19" s="1" customFormat="1" ht="11.25" x14ac:dyDescent="0.2">
      <c r="A15" s="2">
        <v>311</v>
      </c>
      <c r="B15" s="1" t="s">
        <v>204</v>
      </c>
      <c r="C15" s="4">
        <f>+Daten!F56</f>
        <v>0</v>
      </c>
      <c r="D15" s="4">
        <f>+Daten!G56</f>
        <v>0</v>
      </c>
      <c r="E15" s="4">
        <f t="shared" si="0"/>
        <v>0</v>
      </c>
      <c r="F15" s="29">
        <f>SUMIF(Daten!$L$56:$L$58,Betriebsabrechnung!F6,Daten!$K$56:$K$58)</f>
        <v>0</v>
      </c>
      <c r="G15" s="21">
        <f>SUMIF(Daten!$L$56:$L$58,Betriebsabrechnung!G6,Daten!$K$56:$K$58)</f>
        <v>0</v>
      </c>
      <c r="H15" s="21">
        <f>SUMIF(Daten!$L$56:$L$58,Betriebsabrechnung!H6,Daten!$K$56:$K$58)</f>
        <v>0</v>
      </c>
      <c r="I15" s="29">
        <f>SUMIF(Daten!$L$56:$L$58,Betriebsabrechnung!I6,Daten!$K$56:$K$58)</f>
        <v>0</v>
      </c>
      <c r="J15" s="21">
        <f>SUMIF(Daten!$L$56:$L$58,Betriebsabrechnung!J6,Daten!$K$56:$K$58)</f>
        <v>0</v>
      </c>
      <c r="K15" s="21">
        <f>SUMIF(Daten!$L$56:$L$58,Betriebsabrechnung!K6,Daten!$K$56:$K$58)</f>
        <v>0</v>
      </c>
      <c r="L15" s="21">
        <f>SUMIF(Daten!$L$56:$L$58,Betriebsabrechnung!L6,Daten!$K$56:$K$58)</f>
        <v>0</v>
      </c>
      <c r="M15" s="21">
        <f>SUMIF(Daten!$L$56:$L$58,Betriebsabrechnung!M6,Daten!$K$56:$K$58)</f>
        <v>0</v>
      </c>
      <c r="N15" s="21">
        <f>SUMIF(Daten!$L$56:$L$58,Betriebsabrechnung!N6,Daten!$K$56:$K$58)</f>
        <v>0</v>
      </c>
      <c r="O15" s="29"/>
      <c r="P15" s="4"/>
      <c r="Q15" s="4"/>
      <c r="R15" s="52">
        <f t="shared" si="1"/>
        <v>0</v>
      </c>
    </row>
    <row r="16" spans="1:19" s="1" customFormat="1" ht="11.25" x14ac:dyDescent="0.2">
      <c r="A16" s="2">
        <v>3120</v>
      </c>
      <c r="B16" s="1" t="s">
        <v>139</v>
      </c>
      <c r="C16" s="4">
        <f>+Daten!F61</f>
        <v>0</v>
      </c>
      <c r="D16" s="4">
        <f>+Daten!G61</f>
        <v>0</v>
      </c>
      <c r="E16" s="4">
        <f t="shared" si="0"/>
        <v>0</v>
      </c>
      <c r="F16" s="29">
        <f>SUMIF(Daten!$L$61:$L$63,Betriebsabrechnung!F6,Daten!$K$61:$K$63)</f>
        <v>0</v>
      </c>
      <c r="G16" s="21">
        <f>SUMIF(Daten!$L$61:$L$63,Betriebsabrechnung!G6,Daten!$K$61:$K$63)</f>
        <v>0</v>
      </c>
      <c r="H16" s="21">
        <f>SUMIF(Daten!$L$61:$L$63,Betriebsabrechnung!H6,Daten!$K$61:$K$63)</f>
        <v>0</v>
      </c>
      <c r="I16" s="29">
        <f>SUMIF(Daten!$L$61:$L$63,Betriebsabrechnung!I6,Daten!$K$61:$K$63)</f>
        <v>0</v>
      </c>
      <c r="J16" s="21">
        <f>SUMIF(Daten!$L$61:$L$63,Betriebsabrechnung!J6,Daten!$K$61:$K$63)</f>
        <v>0</v>
      </c>
      <c r="K16" s="21">
        <f>SUMIF(Daten!$L$61:$L$63,Betriebsabrechnung!K6,Daten!$K$61:$K$63)</f>
        <v>0</v>
      </c>
      <c r="L16" s="21">
        <f>SUMIF(Daten!$L$61:$L$63,Betriebsabrechnung!L6,Daten!$K$61:$K$63)</f>
        <v>0</v>
      </c>
      <c r="M16" s="21">
        <f>SUMIF(Daten!$L$61:$L$63,Betriebsabrechnung!M6,Daten!$K$61:$K$63)</f>
        <v>0</v>
      </c>
      <c r="N16" s="21">
        <f>SUMIF(Daten!$L$61:$L$63,Betriebsabrechnung!N6,Daten!$K$61:$K$63)</f>
        <v>0</v>
      </c>
      <c r="O16" s="29"/>
      <c r="P16" s="4"/>
      <c r="Q16" s="4"/>
      <c r="R16" s="52">
        <f t="shared" si="1"/>
        <v>0</v>
      </c>
    </row>
    <row r="17" spans="1:18" s="1" customFormat="1" ht="11.25" x14ac:dyDescent="0.2">
      <c r="A17" s="2">
        <v>3130</v>
      </c>
      <c r="B17" s="1" t="s">
        <v>205</v>
      </c>
      <c r="C17" s="4"/>
      <c r="D17" s="4"/>
      <c r="E17" s="4"/>
      <c r="F17" s="29"/>
      <c r="G17" s="21"/>
      <c r="H17" s="21"/>
      <c r="I17" s="29"/>
      <c r="J17" s="21"/>
      <c r="K17" s="21"/>
      <c r="L17" s="21"/>
      <c r="M17" s="21"/>
      <c r="N17" s="21"/>
      <c r="O17" s="29"/>
      <c r="P17" s="4"/>
      <c r="Q17" s="4"/>
      <c r="R17" s="52">
        <f t="shared" si="1"/>
        <v>0</v>
      </c>
    </row>
    <row r="18" spans="1:18" s="1" customFormat="1" ht="11.25" x14ac:dyDescent="0.2">
      <c r="A18" s="19"/>
      <c r="B18" s="1" t="s">
        <v>47</v>
      </c>
      <c r="C18" s="4">
        <f>+Daten!F72</f>
        <v>0</v>
      </c>
      <c r="D18" s="4">
        <f>+Daten!G72</f>
        <v>0</v>
      </c>
      <c r="E18" s="4">
        <f t="shared" si="0"/>
        <v>0</v>
      </c>
      <c r="F18" s="29">
        <f>SUMIF(Daten!$L$72:$L$72,Betriebsabrechnung!F6,Daten!$H$72:$H$72)</f>
        <v>0</v>
      </c>
      <c r="G18" s="21">
        <f>SUMIF(Daten!$L$72:$L$72,Betriebsabrechnung!G6,Daten!$H$72:$H$72)</f>
        <v>0</v>
      </c>
      <c r="H18" s="21">
        <f>SUMIF(Daten!$L$72:$L$72,Betriebsabrechnung!H6,Daten!$H$72:$H$72)</f>
        <v>0</v>
      </c>
      <c r="I18" s="29">
        <f>SUMIF(Daten!$L$72:$L$72,Betriebsabrechnung!I6,Daten!$H$72:$H$72)</f>
        <v>0</v>
      </c>
      <c r="J18" s="21">
        <f>SUMIF(Daten!$L$72:$L$72,Betriebsabrechnung!J6,Daten!$H$72:$H$72)</f>
        <v>0</v>
      </c>
      <c r="K18" s="21">
        <f>SUMIF(Daten!$L$72:$L$72,Betriebsabrechnung!K6,Daten!$H$72:$H$72)</f>
        <v>0</v>
      </c>
      <c r="L18" s="21">
        <f>SUMIF(Daten!$L$72:$L$72,Betriebsabrechnung!L6,Daten!$H$72:$H$72)</f>
        <v>0</v>
      </c>
      <c r="M18" s="21">
        <f>SUMIF(Daten!$L$72:$L$72,Betriebsabrechnung!M6,Daten!$H$72:$H$72)</f>
        <v>0</v>
      </c>
      <c r="N18" s="21">
        <f>SUMIF(Daten!$L$72:$L$72,Betriebsabrechnung!N6,Daten!$H$72:$H$72)</f>
        <v>0</v>
      </c>
      <c r="O18" s="29"/>
      <c r="P18" s="4"/>
      <c r="Q18" s="4"/>
      <c r="R18" s="52">
        <f t="shared" si="1"/>
        <v>0</v>
      </c>
    </row>
    <row r="19" spans="1:18" s="1" customFormat="1" ht="11.25" x14ac:dyDescent="0.2">
      <c r="A19" s="19"/>
      <c r="B19" s="1" t="s">
        <v>48</v>
      </c>
      <c r="C19" s="4">
        <f>+Daten!F74</f>
        <v>0</v>
      </c>
      <c r="D19" s="4">
        <f>+Daten!G74</f>
        <v>0</v>
      </c>
      <c r="E19" s="4">
        <f t="shared" si="0"/>
        <v>0</v>
      </c>
      <c r="F19" s="29">
        <f>SUMIF(Daten!$L$74:$L$74,Betriebsabrechnung!F6,Daten!$H$74:$H$74)</f>
        <v>0</v>
      </c>
      <c r="G19" s="21">
        <f>SUMIF(Daten!$L$74:$L$74,Betriebsabrechnung!G6,Daten!$H$74:$H$74)</f>
        <v>0</v>
      </c>
      <c r="H19" s="21">
        <f>SUMIF(Daten!$L$74:$L$74,Betriebsabrechnung!H6,Daten!$H$74:$H$74)</f>
        <v>0</v>
      </c>
      <c r="I19" s="29">
        <f>SUMIF(Daten!$L$74:$L$74,Betriebsabrechnung!I6,Daten!$H$74:$H$74)</f>
        <v>0</v>
      </c>
      <c r="J19" s="21">
        <f>SUMIF(Daten!$L$74:$L$74,Betriebsabrechnung!J6,Daten!$H$74:$H$74)</f>
        <v>0</v>
      </c>
      <c r="K19" s="21">
        <f>SUMIF(Daten!$L$74:$L$74,Betriebsabrechnung!K6,Daten!$H$74:$H$74)</f>
        <v>0</v>
      </c>
      <c r="L19" s="21">
        <f>SUMIF(Daten!$L$74:$L$74,Betriebsabrechnung!L6,Daten!$H$74:$H$74)</f>
        <v>0</v>
      </c>
      <c r="M19" s="21">
        <f>SUMIF(Daten!$L$74:$L$74,Betriebsabrechnung!M6,Daten!$H$74:$H$74)</f>
        <v>0</v>
      </c>
      <c r="N19" s="21">
        <f>SUMIF(Daten!$L$74:$L$74,Betriebsabrechnung!N6,Daten!$H$74:$H$74)</f>
        <v>0</v>
      </c>
      <c r="O19" s="29"/>
      <c r="P19" s="4"/>
      <c r="Q19" s="4"/>
      <c r="R19" s="52">
        <f t="shared" si="1"/>
        <v>0</v>
      </c>
    </row>
    <row r="20" spans="1:18" s="1" customFormat="1" ht="11.25" x14ac:dyDescent="0.2">
      <c r="A20" s="19"/>
      <c r="B20" s="1" t="s">
        <v>49</v>
      </c>
      <c r="C20" s="4">
        <f>+Daten!F76</f>
        <v>0</v>
      </c>
      <c r="D20" s="4">
        <f>+Daten!G76</f>
        <v>0</v>
      </c>
      <c r="E20" s="4">
        <f t="shared" si="0"/>
        <v>0</v>
      </c>
      <c r="F20" s="29">
        <f>SUMIF(Daten!$L$76:$L$76,Betriebsabrechnung!F6,Daten!$H$76:$H$76)</f>
        <v>0</v>
      </c>
      <c r="G20" s="21">
        <f>SUMIF(Daten!$L$76:$L$76,Betriebsabrechnung!G6,Daten!$H$76:$H$76)</f>
        <v>0</v>
      </c>
      <c r="H20" s="21">
        <f>SUMIF(Daten!$L$76:$L$76,Betriebsabrechnung!H6,Daten!$H$76:$H$76)</f>
        <v>0</v>
      </c>
      <c r="I20" s="29">
        <f>SUMIF(Daten!$L$76:$L$76,Betriebsabrechnung!I6,Daten!$H$76:$H$76)</f>
        <v>0</v>
      </c>
      <c r="J20" s="21">
        <f>SUMIF(Daten!$L$76:$L$76,Betriebsabrechnung!J6,Daten!$H$76:$H$76)</f>
        <v>0</v>
      </c>
      <c r="K20" s="21">
        <f>SUMIF(Daten!$L$76:$L$76,Betriebsabrechnung!K6,Daten!$H$76:$H$76)</f>
        <v>0</v>
      </c>
      <c r="L20" s="21">
        <f>SUMIF(Daten!$L$76:$L$76,Betriebsabrechnung!L6,Daten!$H$76:$H$76)</f>
        <v>0</v>
      </c>
      <c r="M20" s="21">
        <f>SUMIF(Daten!$L$76:$L$76,Betriebsabrechnung!M6,Daten!$H$76:$H$76)</f>
        <v>0</v>
      </c>
      <c r="N20" s="21">
        <f>SUMIF(Daten!$L$76:$L$76,Betriebsabrechnung!N6,Daten!$H$76:$H$76)</f>
        <v>0</v>
      </c>
      <c r="O20" s="29"/>
      <c r="P20" s="4"/>
      <c r="Q20" s="4"/>
      <c r="R20" s="52">
        <f t="shared" si="1"/>
        <v>0</v>
      </c>
    </row>
    <row r="21" spans="1:18" s="1" customFormat="1" ht="11.25" x14ac:dyDescent="0.2">
      <c r="A21" s="19"/>
      <c r="B21" s="1" t="s">
        <v>50</v>
      </c>
      <c r="C21" s="4">
        <f>+Daten!F78</f>
        <v>0</v>
      </c>
      <c r="D21" s="4">
        <f>+Daten!G78</f>
        <v>0</v>
      </c>
      <c r="E21" s="4">
        <f t="shared" si="0"/>
        <v>0</v>
      </c>
      <c r="F21" s="29">
        <f>SUMIF(Daten!$L$78:$L$78,Betriebsabrechnung!F6,Daten!$H$78:$H$78)</f>
        <v>0</v>
      </c>
      <c r="G21" s="21">
        <f>SUMIF(Daten!$L$78:$L$78,Betriebsabrechnung!G6,Daten!$H$78:$H$78)</f>
        <v>0</v>
      </c>
      <c r="H21" s="21">
        <f>SUMIF(Daten!$L$78:$L$78,Betriebsabrechnung!H6,Daten!$H$78:$H$78)</f>
        <v>0</v>
      </c>
      <c r="I21" s="29">
        <f>SUMIF(Daten!$L$78:$L$78,Betriebsabrechnung!I6,Daten!$H$78:$H$78)</f>
        <v>0</v>
      </c>
      <c r="J21" s="21">
        <f>SUMIF(Daten!$L$78:$L$78,Betriebsabrechnung!J6,Daten!$H$78:$H$78)</f>
        <v>0</v>
      </c>
      <c r="K21" s="21">
        <f>SUMIF(Daten!$L$78:$L$78,Betriebsabrechnung!K6,Daten!$H$78:$H$78)</f>
        <v>0</v>
      </c>
      <c r="L21" s="21">
        <f>SUMIF(Daten!$L$78:$L$78,Betriebsabrechnung!L6,Daten!$H$78:$H$78)</f>
        <v>0</v>
      </c>
      <c r="M21" s="21">
        <f>SUMIF(Daten!$L$78:$L$78,Betriebsabrechnung!M6,Daten!$H$78:$H$78)</f>
        <v>0</v>
      </c>
      <c r="N21" s="21">
        <f>SUMIF(Daten!$L$78:$L$78,Betriebsabrechnung!N6,Daten!$H$78:$H$78)</f>
        <v>0</v>
      </c>
      <c r="O21" s="29"/>
      <c r="P21" s="4"/>
      <c r="Q21" s="4"/>
      <c r="R21" s="52">
        <f t="shared" si="1"/>
        <v>0</v>
      </c>
    </row>
    <row r="22" spans="1:18" s="1" customFormat="1" ht="11.25" x14ac:dyDescent="0.2">
      <c r="A22" s="19"/>
      <c r="B22" s="1" t="s">
        <v>51</v>
      </c>
      <c r="C22" s="4">
        <f>+Daten!F80</f>
        <v>0</v>
      </c>
      <c r="D22" s="4">
        <f>+Daten!G80</f>
        <v>0</v>
      </c>
      <c r="E22" s="4">
        <f t="shared" si="0"/>
        <v>0</v>
      </c>
      <c r="F22" s="29">
        <f>SUMIF(Daten!$L$80:$L$80,Betriebsabrechnung!F6,Daten!$H$80:$H$80)</f>
        <v>0</v>
      </c>
      <c r="G22" s="21">
        <f>SUMIF(Daten!$L$80:$L$80,Betriebsabrechnung!G6,Daten!$H$80:$H$80)</f>
        <v>0</v>
      </c>
      <c r="H22" s="21">
        <f>SUMIF(Daten!$L$80:$L$80,Betriebsabrechnung!H6,Daten!$H$80:$H$80)</f>
        <v>0</v>
      </c>
      <c r="I22" s="29">
        <f>SUMIF(Daten!$L$80:$L$80,Betriebsabrechnung!I6,Daten!$H$80:$H$80)</f>
        <v>0</v>
      </c>
      <c r="J22" s="21">
        <f>SUMIF(Daten!$L$80:$L$80,Betriebsabrechnung!J6,Daten!$H$80:$H$80)</f>
        <v>0</v>
      </c>
      <c r="K22" s="21">
        <f>SUMIF(Daten!$L$80:$L$80,Betriebsabrechnung!K6,Daten!$H$80:$H$80)</f>
        <v>0</v>
      </c>
      <c r="L22" s="21">
        <f>SUMIF(Daten!$L$80:$L$80,Betriebsabrechnung!L6,Daten!$H$80:$H$80)</f>
        <v>0</v>
      </c>
      <c r="M22" s="21">
        <f>SUMIF(Daten!$L$80:$L$80,Betriebsabrechnung!M6,Daten!$H$80:$H$80)</f>
        <v>0</v>
      </c>
      <c r="N22" s="21">
        <f>SUMIF(Daten!$L$80:$L$80,Betriebsabrechnung!N6,Daten!$H$80:$H$80)</f>
        <v>0</v>
      </c>
      <c r="O22" s="29"/>
      <c r="P22" s="4"/>
      <c r="Q22" s="4"/>
      <c r="R22" s="52">
        <f t="shared" si="1"/>
        <v>0</v>
      </c>
    </row>
    <row r="23" spans="1:18" s="1" customFormat="1" ht="11.25" x14ac:dyDescent="0.2">
      <c r="A23" s="19"/>
      <c r="B23" s="1" t="s">
        <v>52</v>
      </c>
      <c r="C23" s="4">
        <f>+Daten!F82</f>
        <v>0</v>
      </c>
      <c r="D23" s="4">
        <f>+Daten!G82</f>
        <v>0</v>
      </c>
      <c r="E23" s="4">
        <f t="shared" si="0"/>
        <v>0</v>
      </c>
      <c r="F23" s="29">
        <f>SUMIF(Daten!$L$82:$L$82,Betriebsabrechnung!F6,Daten!$H$82:$H$82)</f>
        <v>0</v>
      </c>
      <c r="G23" s="21">
        <f>SUMIF(Daten!$L$82:$L$82,Betriebsabrechnung!G6,Daten!$H$82:$H$82)</f>
        <v>0</v>
      </c>
      <c r="H23" s="21">
        <f>SUMIF(Daten!$L$82:$L$82,Betriebsabrechnung!H6,Daten!$H$82:$H$82)</f>
        <v>0</v>
      </c>
      <c r="I23" s="29">
        <f>SUMIF(Daten!$L$82:$L$82,Betriebsabrechnung!I6,Daten!$H$82:$H$82)</f>
        <v>0</v>
      </c>
      <c r="J23" s="21">
        <f>SUMIF(Daten!$L$82:$L$82,Betriebsabrechnung!J6,Daten!$H$82:$H$82)</f>
        <v>0</v>
      </c>
      <c r="K23" s="21">
        <f>SUMIF(Daten!$L$82:$L$82,Betriebsabrechnung!K6,Daten!$H$82:$H$82)</f>
        <v>0</v>
      </c>
      <c r="L23" s="21">
        <f>SUMIF(Daten!$L$82:$L$82,Betriebsabrechnung!L6,Daten!$H$82:$H$82)</f>
        <v>0</v>
      </c>
      <c r="M23" s="21">
        <f>SUMIF(Daten!$L$82:$L$82,Betriebsabrechnung!M6,Daten!$H$82:$H$82)</f>
        <v>0</v>
      </c>
      <c r="N23" s="21">
        <f>SUMIF(Daten!$L$82:$L$82,Betriebsabrechnung!N6,Daten!$H$82:$H$82)</f>
        <v>0</v>
      </c>
      <c r="O23" s="29"/>
      <c r="P23" s="4"/>
      <c r="Q23" s="4"/>
      <c r="R23" s="52">
        <f t="shared" si="1"/>
        <v>0</v>
      </c>
    </row>
    <row r="24" spans="1:18" s="1" customFormat="1" ht="11.25" x14ac:dyDescent="0.2">
      <c r="A24" s="19"/>
      <c r="B24" s="1" t="s">
        <v>53</v>
      </c>
      <c r="C24" s="4">
        <f>+Daten!F84</f>
        <v>0</v>
      </c>
      <c r="D24" s="4">
        <f>+Daten!G84</f>
        <v>0</v>
      </c>
      <c r="E24" s="4">
        <f t="shared" si="0"/>
        <v>0</v>
      </c>
      <c r="F24" s="29">
        <f>SUMIF(Daten!$L$84:$L$84,Betriebsabrechnung!F6,Daten!$H$84:$H$84)</f>
        <v>0</v>
      </c>
      <c r="G24" s="21">
        <f>SUMIF(Daten!$L$84:$L$84,Betriebsabrechnung!G6,Daten!$H$84:$H$84)</f>
        <v>0</v>
      </c>
      <c r="H24" s="21">
        <f>SUMIF(Daten!$L$84:$L$84,Betriebsabrechnung!H6,Daten!$H$84:$H$84)</f>
        <v>0</v>
      </c>
      <c r="I24" s="29">
        <f>SUMIF(Daten!$L$84:$L$84,Betriebsabrechnung!I6,Daten!$H$84:$H$84)</f>
        <v>0</v>
      </c>
      <c r="J24" s="21">
        <f>SUMIF(Daten!$L$84:$L$84,Betriebsabrechnung!J6,Daten!$H$84:$H$84)</f>
        <v>0</v>
      </c>
      <c r="K24" s="21">
        <f>SUMIF(Daten!$L$84:$L$84,Betriebsabrechnung!K6,Daten!$H$84:$H$84)</f>
        <v>0</v>
      </c>
      <c r="L24" s="21">
        <f>SUMIF(Daten!$L$84:$L$84,Betriebsabrechnung!L6,Daten!$H$84:$H$84)</f>
        <v>0</v>
      </c>
      <c r="M24" s="21">
        <f>SUMIF(Daten!$L$84:$L$84,Betriebsabrechnung!M6,Daten!$H$84:$H$84)</f>
        <v>0</v>
      </c>
      <c r="N24" s="21">
        <f>SUMIF(Daten!$L$84:$L$84,Betriebsabrechnung!N6,Daten!$H$84:$H$84)</f>
        <v>0</v>
      </c>
      <c r="O24" s="29"/>
      <c r="P24" s="4"/>
      <c r="Q24" s="4"/>
      <c r="R24" s="52">
        <f t="shared" si="1"/>
        <v>0</v>
      </c>
    </row>
    <row r="25" spans="1:18" s="1" customFormat="1" ht="11.25" x14ac:dyDescent="0.2">
      <c r="A25" s="19"/>
      <c r="B25" s="1" t="s">
        <v>54</v>
      </c>
      <c r="C25" s="4">
        <f>+Daten!F86</f>
        <v>0</v>
      </c>
      <c r="D25" s="4">
        <f>+Daten!G86</f>
        <v>0</v>
      </c>
      <c r="E25" s="4">
        <f t="shared" si="0"/>
        <v>0</v>
      </c>
      <c r="F25" s="29">
        <f>SUMIF(Daten!$L$86:$L$86,Betriebsabrechnung!F6,Daten!$H$86:$H$86)</f>
        <v>0</v>
      </c>
      <c r="G25" s="21">
        <f>SUMIF(Daten!$L$86:$L$86,Betriebsabrechnung!G6,Daten!$H$86:$H$86)</f>
        <v>0</v>
      </c>
      <c r="H25" s="21">
        <f>SUMIF(Daten!$L$86:$L$86,Betriebsabrechnung!H6,Daten!$H$86:$H$86)</f>
        <v>0</v>
      </c>
      <c r="I25" s="29">
        <f>SUMIF(Daten!$L$86:$L$86,Betriebsabrechnung!I6,Daten!$H$86:$H$86)</f>
        <v>0</v>
      </c>
      <c r="J25" s="21">
        <f>SUMIF(Daten!$L$86:$L$86,Betriebsabrechnung!J6,Daten!$H$86:$H$86)</f>
        <v>0</v>
      </c>
      <c r="K25" s="21">
        <f>SUMIF(Daten!$L$86:$L$86,Betriebsabrechnung!K6,Daten!$H$86:$H$86)</f>
        <v>0</v>
      </c>
      <c r="L25" s="21">
        <f>SUMIF(Daten!$L$86:$L$86,Betriebsabrechnung!L6,Daten!$H$86:$H$86)</f>
        <v>0</v>
      </c>
      <c r="M25" s="21">
        <f>SUMIF(Daten!$L$86:$L$86,Betriebsabrechnung!M6,Daten!$H$86:$H$86)</f>
        <v>0</v>
      </c>
      <c r="N25" s="21">
        <f>SUMIF(Daten!$L$86:$L$86,Betriebsabrechnung!N6,Daten!$H$86:$H$86)</f>
        <v>0</v>
      </c>
      <c r="O25" s="29"/>
      <c r="P25" s="4"/>
      <c r="Q25" s="4"/>
      <c r="R25" s="52">
        <f t="shared" si="1"/>
        <v>0</v>
      </c>
    </row>
    <row r="26" spans="1:18" s="1" customFormat="1" ht="11.25" x14ac:dyDescent="0.2">
      <c r="A26" s="19"/>
      <c r="B26" s="1" t="s">
        <v>41</v>
      </c>
      <c r="C26" s="4">
        <f>+Daten!F88</f>
        <v>0</v>
      </c>
      <c r="D26" s="4">
        <f>+Daten!G88</f>
        <v>0</v>
      </c>
      <c r="E26" s="4">
        <f t="shared" si="0"/>
        <v>0</v>
      </c>
      <c r="F26" s="29">
        <f>SUMIF(Daten!$L$88:$L$88,Betriebsabrechnung!F6,Daten!$H$88:$H$88)</f>
        <v>0</v>
      </c>
      <c r="G26" s="21">
        <f>SUMIF(Daten!$L$88:$L$88,Betriebsabrechnung!G6,Daten!$H$88:$H$88)</f>
        <v>0</v>
      </c>
      <c r="H26" s="21">
        <f>SUMIF(Daten!$L$88:$L$88,Betriebsabrechnung!H6,Daten!$H$88:$H$88)</f>
        <v>0</v>
      </c>
      <c r="I26" s="29">
        <f>SUMIF(Daten!$L$88:$L$88,Betriebsabrechnung!I6,Daten!$H$88:$H$88)</f>
        <v>0</v>
      </c>
      <c r="J26" s="21">
        <f>SUMIF(Daten!$L$88:$L$88,Betriebsabrechnung!J6,Daten!$H$88:$H$88)</f>
        <v>0</v>
      </c>
      <c r="K26" s="21">
        <f>SUMIF(Daten!$L$88:$L$88,Betriebsabrechnung!K6,Daten!$H$88:$H$88)</f>
        <v>0</v>
      </c>
      <c r="L26" s="21">
        <f>SUMIF(Daten!$L$88:$L$88,Betriebsabrechnung!L6,Daten!$H$88:$H$88)</f>
        <v>0</v>
      </c>
      <c r="M26" s="21">
        <f>SUMIF(Daten!$L$88:$L$88,Betriebsabrechnung!M6,Daten!$H$88:$H$88)</f>
        <v>0</v>
      </c>
      <c r="N26" s="21">
        <f>SUMIF(Daten!$L$88:$L$88,Betriebsabrechnung!N6,Daten!$H$88:$H$88)</f>
        <v>0</v>
      </c>
      <c r="O26" s="29"/>
      <c r="P26" s="4"/>
      <c r="Q26" s="4"/>
      <c r="R26" s="52">
        <f t="shared" si="1"/>
        <v>0</v>
      </c>
    </row>
    <row r="27" spans="1:18" s="1" customFormat="1" ht="11.25" x14ac:dyDescent="0.2">
      <c r="A27" s="19"/>
      <c r="B27" s="1" t="s">
        <v>260</v>
      </c>
      <c r="C27" s="4">
        <f>+Daten!F90</f>
        <v>0</v>
      </c>
      <c r="D27" s="4">
        <f>+Daten!G90</f>
        <v>0</v>
      </c>
      <c r="E27" s="4">
        <f t="shared" si="0"/>
        <v>0</v>
      </c>
      <c r="F27" s="29">
        <f>SUMIF(Daten!$L$90:$L$94,Betriebsabrechnung!F6,Daten!$K$90:$K$94)</f>
        <v>0</v>
      </c>
      <c r="G27" s="21">
        <f>SUMIF(Daten!$L$90:$L$94,Betriebsabrechnung!G6,Daten!$K$90:$K$94)</f>
        <v>0</v>
      </c>
      <c r="H27" s="21">
        <f>SUMIF(Daten!$L$90:$L$94,Betriebsabrechnung!H6,Daten!$K$90:$K$94)</f>
        <v>0</v>
      </c>
      <c r="I27" s="29">
        <f>SUMIF(Daten!$L$90:$L$94,Betriebsabrechnung!I6,Daten!$K$90:$K$94)</f>
        <v>0</v>
      </c>
      <c r="J27" s="21">
        <f>SUMIF(Daten!$L$90:$L$94,Betriebsabrechnung!J6,Daten!$K$90:$K$94)</f>
        <v>0</v>
      </c>
      <c r="K27" s="21">
        <f>SUMIF(Daten!$L$90:$L$94,Betriebsabrechnung!K6,Daten!$K$90:$K$94)</f>
        <v>0</v>
      </c>
      <c r="L27" s="21">
        <f>SUMIF(Daten!$L$90:$L$94,Betriebsabrechnung!L6,Daten!$K$90:$K$94)</f>
        <v>0</v>
      </c>
      <c r="M27" s="21">
        <f>SUMIF(Daten!$L$90:$L$94,Betriebsabrechnung!M6,Daten!$K$90:$K$94)</f>
        <v>0</v>
      </c>
      <c r="N27" s="21">
        <f>SUMIF(Daten!$L$90:$L$94,Betriebsabrechnung!N6,Daten!$K$90:$K$94)</f>
        <v>0</v>
      </c>
      <c r="O27" s="29"/>
      <c r="P27" s="4"/>
      <c r="Q27" s="4"/>
      <c r="R27" s="52">
        <f t="shared" si="1"/>
        <v>0</v>
      </c>
    </row>
    <row r="28" spans="1:18" s="1" customFormat="1" ht="11.25" x14ac:dyDescent="0.2">
      <c r="A28" s="2" t="s">
        <v>206</v>
      </c>
      <c r="B28" s="1" t="s">
        <v>141</v>
      </c>
      <c r="C28" s="4">
        <f>+Daten!F97</f>
        <v>0</v>
      </c>
      <c r="D28" s="4">
        <f>+Daten!G97</f>
        <v>0</v>
      </c>
      <c r="E28" s="4">
        <f t="shared" si="0"/>
        <v>0</v>
      </c>
      <c r="F28" s="29">
        <f>SUMIF(Daten!$L$97:$L$99,Betriebsabrechnung!F6,Daten!$K$97:$K$99)</f>
        <v>0</v>
      </c>
      <c r="G28" s="21">
        <f>SUMIF(Daten!$L$97:$L$99,Betriebsabrechnung!G6,Daten!$K$97:$K$99)</f>
        <v>0</v>
      </c>
      <c r="H28" s="21">
        <f>SUMIF(Daten!$L$97:$L$99,Betriebsabrechnung!H6,Daten!$K$97:$K$99)</f>
        <v>0</v>
      </c>
      <c r="I28" s="29">
        <f>SUMIF(Daten!$L$97:$L$99,Betriebsabrechnung!I6,Daten!$K$97:$K$99)</f>
        <v>0</v>
      </c>
      <c r="J28" s="21">
        <f>SUMIF(Daten!$L$97:$L$99,Betriebsabrechnung!J6,Daten!$K$97:$K$99)</f>
        <v>0</v>
      </c>
      <c r="K28" s="21">
        <f>SUMIF(Daten!$L$97:$L$99,Betriebsabrechnung!K6,Daten!$K$97:$K$99)</f>
        <v>0</v>
      </c>
      <c r="L28" s="21">
        <f>SUMIF(Daten!$L$97:$L$99,Betriebsabrechnung!L6,Daten!$K$97:$K$99)</f>
        <v>0</v>
      </c>
      <c r="M28" s="21">
        <f>SUMIF(Daten!$L$97:$L$99,Betriebsabrechnung!M6,Daten!$K$97:$K$99)</f>
        <v>0</v>
      </c>
      <c r="N28" s="21">
        <f>SUMIF(Daten!$L$97:$L$99,Betriebsabrechnung!N6,Daten!$K$97:$K$99)</f>
        <v>0</v>
      </c>
      <c r="O28" s="29"/>
      <c r="P28" s="4"/>
      <c r="Q28" s="4"/>
      <c r="R28" s="52">
        <f t="shared" si="1"/>
        <v>0</v>
      </c>
    </row>
    <row r="29" spans="1:18" s="1" customFormat="1" ht="11.25" x14ac:dyDescent="0.2">
      <c r="A29" s="168">
        <v>3137</v>
      </c>
      <c r="B29" s="1" t="s">
        <v>95</v>
      </c>
      <c r="C29" s="59">
        <f>+Daten!F102</f>
        <v>0</v>
      </c>
      <c r="D29" s="59">
        <f>+Daten!G102</f>
        <v>0</v>
      </c>
      <c r="E29" s="4">
        <f t="shared" si="0"/>
        <v>0</v>
      </c>
      <c r="F29" s="29">
        <f>SUMIF(Daten!$L$102:$L$104,Betriebsabrechnung!F6,Daten!$K$102:$K$104)</f>
        <v>0</v>
      </c>
      <c r="G29" s="21">
        <f>SUMIF(Daten!$L$102:$L$104,Betriebsabrechnung!G6,Daten!$K$102:$K$104)</f>
        <v>0</v>
      </c>
      <c r="H29" s="21">
        <f>SUMIF(Daten!$L$102:$L$104,Betriebsabrechnung!H6,Daten!$K$102:$K$104)</f>
        <v>0</v>
      </c>
      <c r="I29" s="29">
        <f>SUMIF(Daten!$L$102:$L$104,Betriebsabrechnung!I6,Daten!$K$102:$K$104)</f>
        <v>0</v>
      </c>
      <c r="J29" s="21">
        <f>SUMIF(Daten!$L$102:$L$104,Betriebsabrechnung!J6,Daten!$K$102:$K$104)</f>
        <v>0</v>
      </c>
      <c r="K29" s="21">
        <f>SUMIF(Daten!$L$102:$L$104,Betriebsabrechnung!K6,Daten!$K$102:$K$104)</f>
        <v>0</v>
      </c>
      <c r="L29" s="21">
        <f>SUMIF(Daten!$L$102:$L$104,Betriebsabrechnung!L6,Daten!$K$102:$K$104)</f>
        <v>0</v>
      </c>
      <c r="M29" s="21">
        <f>SUMIF(Daten!$L$102:$L$104,Betriebsabrechnung!M6,Daten!$K$102:$K$104)</f>
        <v>0</v>
      </c>
      <c r="N29" s="21">
        <f>SUMIF(Daten!$L$102:$L$104,Betriebsabrechnung!N6,Daten!$K$102:$K$104)</f>
        <v>0</v>
      </c>
      <c r="O29" s="29"/>
      <c r="P29" s="4"/>
      <c r="Q29" s="4"/>
      <c r="R29" s="52">
        <f t="shared" si="1"/>
        <v>0</v>
      </c>
    </row>
    <row r="30" spans="1:18" s="1" customFormat="1" ht="11.25" x14ac:dyDescent="0.2">
      <c r="A30" s="166" t="s">
        <v>207</v>
      </c>
      <c r="B30" s="1" t="s">
        <v>208</v>
      </c>
      <c r="C30" s="59">
        <f>SUM(Daten!F107:F109)</f>
        <v>0</v>
      </c>
      <c r="D30" s="59">
        <f>SUM(Daten!G107:G109)</f>
        <v>0</v>
      </c>
      <c r="E30" s="4">
        <f t="shared" si="0"/>
        <v>0</v>
      </c>
      <c r="F30" s="29">
        <f>SUMIF(Daten!$L$107:$L$109,Betriebsabrechnung!F6,Daten!$K$107:$K$109)</f>
        <v>0</v>
      </c>
      <c r="G30" s="21">
        <f>SUMIF(Daten!$L$107:$L$109,Betriebsabrechnung!G6,Daten!$K$107:$K$109)</f>
        <v>0</v>
      </c>
      <c r="H30" s="21">
        <f>SUMIF(Daten!$L$107:$L$109,Betriebsabrechnung!H6,Daten!$K$107:$K$109)</f>
        <v>0</v>
      </c>
      <c r="I30" s="29">
        <f>SUMIF(Daten!$L$107:$L$109,Betriebsabrechnung!I6,Daten!$K$107:$K$109)</f>
        <v>0</v>
      </c>
      <c r="J30" s="21">
        <f>SUMIF(Daten!$L$107:$L$109,Betriebsabrechnung!J6,Daten!$K$107:$K$109)</f>
        <v>0</v>
      </c>
      <c r="K30" s="21">
        <f>SUMIF(Daten!$L$107:$L$109,Betriebsabrechnung!K6,Daten!$K$107:$K$109)</f>
        <v>0</v>
      </c>
      <c r="L30" s="21">
        <f>SUMIF(Daten!$L$107:$L$109,Betriebsabrechnung!L6,Daten!$K$107:$K$109)</f>
        <v>0</v>
      </c>
      <c r="M30" s="21">
        <f>SUMIF(Daten!$L$107:$L$109,Betriebsabrechnung!M6,Daten!$K$107:$K$109)</f>
        <v>0</v>
      </c>
      <c r="N30" s="21">
        <f>SUMIF(Daten!$L$107:$L$109,Betriebsabrechnung!N6,Daten!$K$107:$K$109)</f>
        <v>0</v>
      </c>
      <c r="O30" s="29"/>
      <c r="P30" s="4"/>
      <c r="Q30" s="4"/>
      <c r="R30" s="52">
        <f t="shared" si="1"/>
        <v>0</v>
      </c>
    </row>
    <row r="31" spans="1:18" s="1" customFormat="1" ht="11.25" x14ac:dyDescent="0.2">
      <c r="A31" s="2">
        <v>3151</v>
      </c>
      <c r="B31" s="1" t="s">
        <v>209</v>
      </c>
      <c r="C31" s="4">
        <f>+Daten!F112</f>
        <v>0</v>
      </c>
      <c r="D31" s="4">
        <f>+Daten!G112</f>
        <v>0</v>
      </c>
      <c r="E31" s="4">
        <f t="shared" si="0"/>
        <v>0</v>
      </c>
      <c r="F31" s="29">
        <f>SUMIF(Daten!$L$112:$L$114,Betriebsabrechnung!F6,Daten!$H$112:$H$114)</f>
        <v>0</v>
      </c>
      <c r="G31" s="21">
        <f>SUMIF(Daten!$L$112:$L$114,Betriebsabrechnung!G6,Daten!$H$112:$H$114)</f>
        <v>0</v>
      </c>
      <c r="H31" s="21">
        <f>SUMIF(Daten!$L$112:$L$114,Betriebsabrechnung!H6,Daten!$H$112:$H$114)</f>
        <v>0</v>
      </c>
      <c r="I31" s="29">
        <f>SUMIF(Daten!$L$112:$L$114,Betriebsabrechnung!I6,Daten!$H$112:$H$114)</f>
        <v>0</v>
      </c>
      <c r="J31" s="21">
        <f>SUMIF(Daten!$L$112:$L$114,Betriebsabrechnung!J6,Daten!$H$112:$H$114)</f>
        <v>0</v>
      </c>
      <c r="K31" s="21">
        <f>SUMIF(Daten!$L$112:$L$114,Betriebsabrechnung!K6,Daten!$H$112:$H$114)</f>
        <v>0</v>
      </c>
      <c r="L31" s="21">
        <f>SUMIF(Daten!$L$112:$L$114,Betriebsabrechnung!L6,Daten!$H$112:$H$114)</f>
        <v>0</v>
      </c>
      <c r="M31" s="21">
        <f>SUMIF(Daten!$L$112:$L$114,Betriebsabrechnung!M6,Daten!$H$112:$H$114)</f>
        <v>0</v>
      </c>
      <c r="N31" s="21">
        <f>SUMIF(Daten!$L$112:$L$114,Betriebsabrechnung!N6,Daten!$H$112:$H$114)</f>
        <v>0</v>
      </c>
      <c r="O31" s="29"/>
      <c r="P31" s="4"/>
      <c r="Q31" s="4"/>
      <c r="R31" s="52">
        <f t="shared" si="1"/>
        <v>0</v>
      </c>
    </row>
    <row r="32" spans="1:18" s="1" customFormat="1" ht="11.25" x14ac:dyDescent="0.2">
      <c r="A32" s="2" t="s">
        <v>210</v>
      </c>
      <c r="B32" s="1" t="s">
        <v>211</v>
      </c>
      <c r="C32" s="4">
        <f>+Daten!F117</f>
        <v>0</v>
      </c>
      <c r="D32" s="4">
        <f>+Daten!G117</f>
        <v>0</v>
      </c>
      <c r="E32" s="4">
        <f t="shared" si="0"/>
        <v>0</v>
      </c>
      <c r="F32" s="29">
        <f>SUMIF(Daten!$L$117:$L$119,Betriebsabrechnung!F6,Daten!$H$117:$H$119)</f>
        <v>0</v>
      </c>
      <c r="G32" s="21">
        <f>SUMIF(Daten!$L$117:$L$119,Betriebsabrechnung!G6,Daten!$H$117:$H$119)</f>
        <v>0</v>
      </c>
      <c r="H32" s="21">
        <f>SUMIF(Daten!$L$117:$L$119,Betriebsabrechnung!H6,Daten!$H$117:$H$119)</f>
        <v>0</v>
      </c>
      <c r="I32" s="29">
        <f>SUMIF(Daten!$L$117:$L$119,Betriebsabrechnung!I6,Daten!$H$117:$H$119)</f>
        <v>0</v>
      </c>
      <c r="J32" s="21">
        <f>SUMIF(Daten!$L$117:$L$119,Betriebsabrechnung!J6,Daten!$H$117:$H$119)</f>
        <v>0</v>
      </c>
      <c r="K32" s="21">
        <f>SUMIF(Daten!$L$117:$L$119,Betriebsabrechnung!K6,Daten!$H$117:$H$119)</f>
        <v>0</v>
      </c>
      <c r="L32" s="21">
        <f>SUMIF(Daten!$L$117:$L$119,Betriebsabrechnung!L6,Daten!$H$117:$H$119)</f>
        <v>0</v>
      </c>
      <c r="M32" s="21">
        <f>SUMIF(Daten!$L$117:$L$119,Betriebsabrechnung!M6,Daten!$H$117:$H$119)</f>
        <v>0</v>
      </c>
      <c r="N32" s="21">
        <f>SUMIF(Daten!$L$117:$L$119,Betriebsabrechnung!N6,Daten!$H$117:$H$119)</f>
        <v>0</v>
      </c>
      <c r="O32" s="29"/>
      <c r="P32" s="4"/>
      <c r="Q32" s="4"/>
      <c r="R32" s="52">
        <f t="shared" si="1"/>
        <v>0</v>
      </c>
    </row>
    <row r="33" spans="1:18" s="1" customFormat="1" ht="11.25" x14ac:dyDescent="0.2">
      <c r="A33" s="19">
        <v>3170</v>
      </c>
      <c r="B33" s="1" t="s">
        <v>8</v>
      </c>
      <c r="C33" s="4">
        <f>+Daten!F122</f>
        <v>0</v>
      </c>
      <c r="D33" s="4">
        <f>+Daten!G122</f>
        <v>0</v>
      </c>
      <c r="E33" s="4">
        <f t="shared" ref="E33:E40" si="2">+C33+D33</f>
        <v>0</v>
      </c>
      <c r="F33" s="29">
        <f>SUMIF(Daten!$L$122:$L$124,Betriebsabrechnung!F6,Daten!$H$122:$H$124)</f>
        <v>0</v>
      </c>
      <c r="G33" s="21">
        <f>SUMIF(Daten!$L$122:$L$124,Betriebsabrechnung!G6,Daten!$H$122:$H$124)</f>
        <v>0</v>
      </c>
      <c r="H33" s="21">
        <f>SUMIF(Daten!$L$122:$L$124,Betriebsabrechnung!H6,Daten!$H$122:$H$124)</f>
        <v>0</v>
      </c>
      <c r="I33" s="29">
        <f>SUMIF(Daten!$L$122:$L$124,Betriebsabrechnung!I6,Daten!$H$122:$H$124)</f>
        <v>0</v>
      </c>
      <c r="J33" s="21">
        <f>SUMIF(Daten!$L$122:$L$124,Betriebsabrechnung!J6,Daten!$H$122:$H$124)</f>
        <v>0</v>
      </c>
      <c r="K33" s="21">
        <f>SUMIF(Daten!$L$122:$L$124,Betriebsabrechnung!K6,Daten!$H$122:$H$124)</f>
        <v>0</v>
      </c>
      <c r="L33" s="21">
        <f>SUMIF(Daten!$L$122:$L$124,Betriebsabrechnung!L6,Daten!$H$122:$H$124)</f>
        <v>0</v>
      </c>
      <c r="M33" s="21">
        <f>SUMIF(Daten!$L$122:$L$124,Betriebsabrechnung!M6,Daten!$H$122:$H$124)</f>
        <v>0</v>
      </c>
      <c r="N33" s="21">
        <f>SUMIF(Daten!$L$122:$L$124,Betriebsabrechnung!N6,Daten!$H$122:$H$124)</f>
        <v>0</v>
      </c>
      <c r="O33" s="29"/>
      <c r="P33" s="4"/>
      <c r="Q33" s="4"/>
      <c r="R33" s="52">
        <f t="shared" si="1"/>
        <v>0</v>
      </c>
    </row>
    <row r="34" spans="1:18" s="1" customFormat="1" ht="11.25" x14ac:dyDescent="0.2">
      <c r="A34" s="2" t="s">
        <v>212</v>
      </c>
      <c r="B34" s="1" t="s">
        <v>213</v>
      </c>
      <c r="C34" s="4">
        <f>+Daten!F127</f>
        <v>0</v>
      </c>
      <c r="D34" s="4">
        <f>+Daten!G127</f>
        <v>0</v>
      </c>
      <c r="E34" s="4">
        <f t="shared" si="2"/>
        <v>0</v>
      </c>
      <c r="F34" s="29">
        <f>SUMIF(Daten!$L$127:$L$127,Betriebsabrechnung!F6,Daten!$H$127:$H$127)</f>
        <v>0</v>
      </c>
      <c r="G34" s="21">
        <f>SUMIF(Daten!$L$127:$L$127,Betriebsabrechnung!G6,Daten!$H$127:$H$127)</f>
        <v>0</v>
      </c>
      <c r="H34" s="21">
        <f>SUMIF(Daten!$L$127:$L$127,Betriebsabrechnung!H6,Daten!$H$127:$H$127)</f>
        <v>0</v>
      </c>
      <c r="I34" s="29">
        <f>SUMIF(Daten!$L$127:$L$127,Betriebsabrechnung!I6,Daten!$H$127:$H$127)</f>
        <v>0</v>
      </c>
      <c r="J34" s="21">
        <f>SUMIF(Daten!$L$127:$L$127,Betriebsabrechnung!J6,Daten!$H$127:$H$127)</f>
        <v>0</v>
      </c>
      <c r="K34" s="21">
        <f>SUMIF(Daten!$L$127:$L$127,Betriebsabrechnung!K6,Daten!$H$127:$H$127)</f>
        <v>0</v>
      </c>
      <c r="L34" s="21">
        <f>SUMIF(Daten!$L$127:$L$127,Betriebsabrechnung!L6,Daten!$H$127:$H$127)</f>
        <v>0</v>
      </c>
      <c r="M34" s="21">
        <f>SUMIF(Daten!$L$127:$L$127,Betriebsabrechnung!M6,Daten!$H$127:$H$127)</f>
        <v>0</v>
      </c>
      <c r="N34" s="21">
        <f>SUMIF(Daten!$L$127:$L$127,Betriebsabrechnung!N6,Daten!$H$127:$H$127)</f>
        <v>0</v>
      </c>
      <c r="O34" s="29"/>
      <c r="P34" s="4"/>
      <c r="Q34" s="4"/>
      <c r="R34" s="52">
        <f t="shared" si="1"/>
        <v>0</v>
      </c>
    </row>
    <row r="35" spans="1:18" s="1" customFormat="1" ht="11.25" x14ac:dyDescent="0.2">
      <c r="A35" s="2" t="s">
        <v>214</v>
      </c>
      <c r="B35" s="1" t="s">
        <v>215</v>
      </c>
      <c r="C35" s="4">
        <f>+Daten!F129</f>
        <v>0</v>
      </c>
      <c r="D35" s="4">
        <f>+Daten!G129</f>
        <v>0</v>
      </c>
      <c r="E35" s="4">
        <f t="shared" si="2"/>
        <v>0</v>
      </c>
      <c r="F35" s="29">
        <f>SUMIF(Daten!$L$129:$L$131,Betriebsabrechnung!F6,Daten!$H$129:$H$131)</f>
        <v>0</v>
      </c>
      <c r="G35" s="21">
        <f>SUMIF(Daten!$L$129:$L$131,Betriebsabrechnung!G6,Daten!$H$129:$H$131)</f>
        <v>0</v>
      </c>
      <c r="H35" s="21">
        <f>SUMIF(Daten!$L$129:$L$131,Betriebsabrechnung!H6,Daten!$H$129:$H$131)</f>
        <v>0</v>
      </c>
      <c r="I35" s="29">
        <f>SUMIF(Daten!$L$129:$L$131,Betriebsabrechnung!I6,Daten!$H$129:$H$131)</f>
        <v>0</v>
      </c>
      <c r="J35" s="21">
        <f>SUMIF(Daten!$L$129:$L$131,Betriebsabrechnung!J6,Daten!$H$129:$H$131)</f>
        <v>0</v>
      </c>
      <c r="K35" s="21">
        <f>SUMIF(Daten!$L$129:$L$131,Betriebsabrechnung!K6,Daten!$H$129:$H$131)</f>
        <v>0</v>
      </c>
      <c r="L35" s="21">
        <f>SUMIF(Daten!$L$129:$L$131,Betriebsabrechnung!L6,Daten!$H$129:$H$131)</f>
        <v>0</v>
      </c>
      <c r="M35" s="21">
        <f>SUMIF(Daten!$L$129:$L$131,Betriebsabrechnung!M6,Daten!$H$129:$H$131)</f>
        <v>0</v>
      </c>
      <c r="N35" s="21">
        <f>SUMIF(Daten!$L$129:$L$131,Betriebsabrechnung!N6,Daten!$H$129:$H$131)</f>
        <v>0</v>
      </c>
      <c r="O35" s="29"/>
      <c r="P35" s="4"/>
      <c r="Q35" s="4"/>
      <c r="R35" s="52">
        <f t="shared" si="1"/>
        <v>0</v>
      </c>
    </row>
    <row r="36" spans="1:18" s="1" customFormat="1" ht="11.25" x14ac:dyDescent="0.2">
      <c r="A36" s="2">
        <v>3612</v>
      </c>
      <c r="B36" s="1" t="s">
        <v>23</v>
      </c>
      <c r="C36" s="4">
        <f>+Daten!F139</f>
        <v>0</v>
      </c>
      <c r="D36" s="4">
        <f>+Daten!G139</f>
        <v>0</v>
      </c>
      <c r="E36" s="4">
        <f t="shared" si="2"/>
        <v>0</v>
      </c>
      <c r="F36" s="29">
        <f>SUMIF(Daten!$L$139:$L$139,Betriebsabrechnung!F6,Daten!$H$139:$H$139)</f>
        <v>0</v>
      </c>
      <c r="G36" s="21">
        <f>SUMIF(Daten!$L$139:$L$139,Betriebsabrechnung!G6,Daten!$H$139:$H$139)</f>
        <v>0</v>
      </c>
      <c r="H36" s="21">
        <f>SUMIF(Daten!$L$139:$L$139,Betriebsabrechnung!H6,Daten!$H$139:$H$139)</f>
        <v>0</v>
      </c>
      <c r="I36" s="29">
        <f>SUMIF(Daten!$L$139:$L$139,Betriebsabrechnung!I6,Daten!$H$139:$H$139)</f>
        <v>0</v>
      </c>
      <c r="J36" s="21">
        <f>SUMIF(Daten!$L$139:$L$139,Betriebsabrechnung!J6,Daten!$H$139:$H$139)</f>
        <v>0</v>
      </c>
      <c r="K36" s="21">
        <f>SUMIF(Daten!$L$139:$L$139,Betriebsabrechnung!K6,Daten!$H$139:$H$139)</f>
        <v>0</v>
      </c>
      <c r="L36" s="21">
        <f>SUMIF(Daten!$L$139:$L$139,Betriebsabrechnung!L6,Daten!$H$139:$H$139)</f>
        <v>0</v>
      </c>
      <c r="M36" s="21">
        <f>SUMIF(Daten!$L$139:$L$139,Betriebsabrechnung!M6,Daten!$H$139:$H$139)</f>
        <v>0</v>
      </c>
      <c r="N36" s="21">
        <f>SUMIF(Daten!$L$139:$L$139,Betriebsabrechnung!N6,Daten!$H$139:$H$139)</f>
        <v>0</v>
      </c>
      <c r="O36" s="29"/>
      <c r="P36" s="4"/>
      <c r="Q36" s="4"/>
      <c r="R36" s="52"/>
    </row>
    <row r="37" spans="1:18" s="1" customFormat="1" ht="11.25" x14ac:dyDescent="0.2">
      <c r="A37" s="2">
        <v>3612.01</v>
      </c>
      <c r="B37" s="1" t="s">
        <v>216</v>
      </c>
      <c r="C37" s="4">
        <f>+Daten!F140</f>
        <v>0</v>
      </c>
      <c r="D37" s="4">
        <f>+Daten!G140</f>
        <v>0</v>
      </c>
      <c r="E37" s="4">
        <f t="shared" si="2"/>
        <v>0</v>
      </c>
      <c r="F37" s="29">
        <f>SUMIF(Daten!$L$140:$L$140,Betriebsabrechnung!F6,Daten!$H$140:$H$140)</f>
        <v>0</v>
      </c>
      <c r="G37" s="21">
        <f>SUMIF(Daten!$L$140:$L$140,Betriebsabrechnung!G6,Daten!$H$140:$H$140)</f>
        <v>0</v>
      </c>
      <c r="H37" s="21">
        <f>SUMIF(Daten!$L$140:$L$140,Betriebsabrechnung!H6,Daten!$H$140:$H$140)</f>
        <v>0</v>
      </c>
      <c r="I37" s="29">
        <f>SUMIF(Daten!$L$140:$L$140,Betriebsabrechnung!I6,Daten!$H$140:$H$140)</f>
        <v>0</v>
      </c>
      <c r="J37" s="21">
        <f>SUMIF(Daten!$L$140:$L$140,Betriebsabrechnung!J6,Daten!$H$140:$H$140)</f>
        <v>0</v>
      </c>
      <c r="K37" s="21">
        <f>SUMIF(Daten!$L$140:$L$140,Betriebsabrechnung!K6,Daten!$H$140:$H$140)</f>
        <v>0</v>
      </c>
      <c r="L37" s="21">
        <f>SUMIF(Daten!$L$140:$L$140,Betriebsabrechnung!L6,Daten!$H$140:$H$140)</f>
        <v>0</v>
      </c>
      <c r="M37" s="21">
        <f>SUMIF(Daten!$L$140:$L$140,Betriebsabrechnung!M6,Daten!$H$140:$H$140)</f>
        <v>0</v>
      </c>
      <c r="N37" s="21">
        <f>SUMIF(Daten!$L$140:$L$140,Betriebsabrechnung!N6,Daten!$H$140:$H$140)</f>
        <v>0</v>
      </c>
      <c r="O37" s="29"/>
      <c r="P37" s="4"/>
      <c r="Q37" s="4"/>
      <c r="R37" s="52"/>
    </row>
    <row r="38" spans="1:18" s="1" customFormat="1" ht="11.25" x14ac:dyDescent="0.2">
      <c r="A38" s="2">
        <v>3612.02</v>
      </c>
      <c r="B38" s="1" t="s">
        <v>175</v>
      </c>
      <c r="C38" s="4">
        <f>+Daten!F141</f>
        <v>0</v>
      </c>
      <c r="D38" s="4">
        <f>+Daten!G141</f>
        <v>0</v>
      </c>
      <c r="E38" s="4">
        <f t="shared" si="2"/>
        <v>0</v>
      </c>
      <c r="F38" s="29">
        <f>SUMIF(Daten!$L$141:$L$141,Betriebsabrechnung!F6,Daten!$H$141:$H$141)</f>
        <v>0</v>
      </c>
      <c r="G38" s="21">
        <f>SUMIF(Daten!$L$141:$L$141,Betriebsabrechnung!G6,Daten!$H$141:$H$141)</f>
        <v>0</v>
      </c>
      <c r="H38" s="21">
        <f>SUMIF(Daten!$L$141:$L$141,Betriebsabrechnung!H6,Daten!$H$141:$H$141)</f>
        <v>0</v>
      </c>
      <c r="I38" s="29">
        <f>SUMIF(Daten!$L$141:$L$141,Betriebsabrechnung!I6,Daten!$H$141:$H$141)</f>
        <v>0</v>
      </c>
      <c r="J38" s="21">
        <f>SUMIF(Daten!$L$141:$L$141,Betriebsabrechnung!J6,Daten!$H$141:$H$141)</f>
        <v>0</v>
      </c>
      <c r="K38" s="21">
        <f>SUMIF(Daten!$L$141:$L$141,Betriebsabrechnung!K6,Daten!$H$141:$H$141)</f>
        <v>0</v>
      </c>
      <c r="L38" s="21">
        <f>SUMIF(Daten!$L$141:$L$141,Betriebsabrechnung!L6,Daten!$H$141:$H$141)</f>
        <v>0</v>
      </c>
      <c r="M38" s="21">
        <f>SUMIF(Daten!$L$141:$L$141,Betriebsabrechnung!M6,Daten!$H$141:$H$141)</f>
        <v>0</v>
      </c>
      <c r="N38" s="21">
        <f>SUMIF(Daten!$L$141:$L$141,Betriebsabrechnung!N6,Daten!$H$141:$H$141)</f>
        <v>0</v>
      </c>
      <c r="O38" s="29"/>
      <c r="P38" s="4"/>
      <c r="Q38" s="4"/>
      <c r="R38" s="52"/>
    </row>
    <row r="39" spans="1:18" s="1" customFormat="1" ht="11.25" x14ac:dyDescent="0.2">
      <c r="A39" s="2">
        <v>3632</v>
      </c>
      <c r="B39" s="1" t="s">
        <v>12</v>
      </c>
      <c r="C39" s="4">
        <f>+Daten!F144</f>
        <v>0</v>
      </c>
      <c r="D39" s="4">
        <f>+Daten!G144</f>
        <v>0</v>
      </c>
      <c r="E39" s="4">
        <f t="shared" si="2"/>
        <v>0</v>
      </c>
      <c r="F39" s="29">
        <f>SUMIF(Daten!$L$144:$L$146,Betriebsabrechnung!F6,Daten!$H$144:$H$146)</f>
        <v>0</v>
      </c>
      <c r="G39" s="21">
        <f>SUMIF(Daten!$L$144:$L$146,Betriebsabrechnung!G6,Daten!$H$144:$H$146)</f>
        <v>0</v>
      </c>
      <c r="H39" s="21">
        <f>SUMIF(Daten!$L$144:$L$146,Betriebsabrechnung!H6,Daten!$H$144:$H$146)</f>
        <v>0</v>
      </c>
      <c r="I39" s="29">
        <f>SUMIF(Daten!$L$144:$L$146,Betriebsabrechnung!I6,Daten!$H$144:$H$146)</f>
        <v>0</v>
      </c>
      <c r="J39" s="21">
        <f>SUMIF(Daten!$L$144:$L$146,Betriebsabrechnung!J6,Daten!$H$144:$H$146)</f>
        <v>0</v>
      </c>
      <c r="K39" s="21">
        <f>SUMIF(Daten!$L$144:$L$146,Betriebsabrechnung!K6,Daten!$H$144:$H$146)</f>
        <v>0</v>
      </c>
      <c r="L39" s="21">
        <f>SUMIF(Daten!$L$144:$L$146,Betriebsabrechnung!L6,Daten!$H$144:$H$146)</f>
        <v>0</v>
      </c>
      <c r="M39" s="21">
        <f>SUMIF(Daten!$L$144:$L$146,Betriebsabrechnung!M6,Daten!$H$144:$H$146)</f>
        <v>0</v>
      </c>
      <c r="N39" s="21">
        <f>SUMIF(Daten!$L$144:$L$146,Betriebsabrechnung!N6,Daten!$H$144:$H$146)</f>
        <v>0</v>
      </c>
      <c r="O39" s="29"/>
      <c r="P39" s="4"/>
      <c r="Q39" s="4"/>
      <c r="R39" s="52"/>
    </row>
    <row r="40" spans="1:18" s="1" customFormat="1" ht="11.25" x14ac:dyDescent="0.2">
      <c r="A40" s="2">
        <v>3636</v>
      </c>
      <c r="B40" s="1" t="s">
        <v>153</v>
      </c>
      <c r="C40" s="4">
        <f>+Daten!F149</f>
        <v>0</v>
      </c>
      <c r="D40" s="4">
        <f>+Daten!G149</f>
        <v>0</v>
      </c>
      <c r="E40" s="4">
        <f t="shared" si="2"/>
        <v>0</v>
      </c>
      <c r="F40" s="29">
        <f>SUMIF(Daten!$L$149:$L$149,Betriebsabrechnung!F6,Daten!$H$149:$H$149)</f>
        <v>0</v>
      </c>
      <c r="G40" s="21">
        <f>SUMIF(Daten!$L$149:$L$149,Betriebsabrechnung!G6,Daten!$H$149:$H$149)</f>
        <v>0</v>
      </c>
      <c r="H40" s="21">
        <f>SUMIF(Daten!$L$149:$L$149,Betriebsabrechnung!H6,Daten!$H$149:$H$149)</f>
        <v>0</v>
      </c>
      <c r="I40" s="29">
        <f>SUMIF(Daten!$L$149:$L$149,Betriebsabrechnung!I6,Daten!$H$149:$H$149)</f>
        <v>0</v>
      </c>
      <c r="J40" s="21">
        <f>SUMIF(Daten!$L$149:$L$149,Betriebsabrechnung!J6,Daten!$H$149:$H$149)</f>
        <v>0</v>
      </c>
      <c r="K40" s="21">
        <f>SUMIF(Daten!$L$149:$L$149,Betriebsabrechnung!K6,Daten!$H$149:$H$149)</f>
        <v>0</v>
      </c>
      <c r="L40" s="21">
        <f>SUMIF(Daten!$L$149:$L$149,Betriebsabrechnung!L6,Daten!$H$149:$H$149)</f>
        <v>0</v>
      </c>
      <c r="M40" s="21">
        <f>SUMIF(Daten!$L$149:$L$149,Betriebsabrechnung!M6,Daten!$H$149:$H$149)</f>
        <v>0</v>
      </c>
      <c r="N40" s="21">
        <f>SUMIF(Daten!$L$149:$L$149,Betriebsabrechnung!N6,Daten!$H$149:$H$149)</f>
        <v>0</v>
      </c>
      <c r="O40" s="29"/>
      <c r="P40" s="4"/>
      <c r="Q40" s="4"/>
      <c r="R40" s="52"/>
    </row>
    <row r="41" spans="1:18" s="1" customFormat="1" ht="18" customHeight="1" x14ac:dyDescent="0.2">
      <c r="A41" s="10" t="s">
        <v>222</v>
      </c>
      <c r="C41" s="4"/>
      <c r="D41" s="4"/>
      <c r="E41" s="4"/>
      <c r="F41" s="29"/>
      <c r="G41" s="4"/>
      <c r="H41" s="21"/>
      <c r="I41" s="29"/>
      <c r="J41" s="21"/>
      <c r="K41" s="21"/>
      <c r="L41" s="21"/>
      <c r="M41" s="21"/>
      <c r="N41" s="4"/>
      <c r="O41" s="29"/>
      <c r="P41" s="4"/>
      <c r="Q41" s="4"/>
      <c r="R41" s="52"/>
    </row>
    <row r="42" spans="1:18" s="1" customFormat="1" ht="11.25" x14ac:dyDescent="0.2">
      <c r="A42" s="2">
        <v>4120</v>
      </c>
      <c r="B42" s="1" t="s">
        <v>9</v>
      </c>
      <c r="C42" s="4">
        <f>-Daten!F158</f>
        <v>0</v>
      </c>
      <c r="D42" s="4">
        <f>-Daten!G158</f>
        <v>0</v>
      </c>
      <c r="E42" s="167">
        <f t="shared" ref="E42:E50" si="3">+C42+D42</f>
        <v>0</v>
      </c>
      <c r="F42" s="21">
        <f>-SUMIF(Daten!$L$158:$L$160,Betriebsabrechnung!F6,(Daten!$K$158:$K$160))</f>
        <v>0</v>
      </c>
      <c r="G42" s="21">
        <f>-SUMIF(Daten!$L$158:$L$160,Betriebsabrechnung!G6,(Daten!$K$158:$K$160))</f>
        <v>0</v>
      </c>
      <c r="H42" s="21">
        <f>-SUMIF(Daten!$L$158:$L$160,Betriebsabrechnung!H6,(Daten!$K$158:$K$160))</f>
        <v>0</v>
      </c>
      <c r="I42" s="29">
        <f>-SUMIF(Daten!$L$158:$L$160,Betriebsabrechnung!I6,(Daten!$K$158:$K$160))</f>
        <v>0</v>
      </c>
      <c r="J42" s="21">
        <f>-SUMIF(Daten!$L$158:$L$160,Betriebsabrechnung!J6,(Daten!$K$158:$K$160))</f>
        <v>0</v>
      </c>
      <c r="K42" s="21">
        <f>-SUMIF(Daten!$L$158:$L$160,Betriebsabrechnung!K6,(Daten!$K$158:$K$160))</f>
        <v>0</v>
      </c>
      <c r="L42" s="21">
        <f>-SUMIF(Daten!$L$158:$L$160,Betriebsabrechnung!L6,(Daten!$K$158:$K$160))</f>
        <v>0</v>
      </c>
      <c r="M42" s="21">
        <f>-SUMIF(Daten!$L$158:$L$160,Betriebsabrechnung!M6,(Daten!$K$158:$K$160))</f>
        <v>0</v>
      </c>
      <c r="N42" s="21">
        <f>-SUMIF(Daten!$L$158:$L$160,Betriebsabrechnung!N6,(Daten!$K$158:$K$160))</f>
        <v>0</v>
      </c>
      <c r="O42" s="29"/>
      <c r="P42" s="4"/>
      <c r="Q42" s="4"/>
      <c r="R42" s="52">
        <f t="shared" si="1"/>
        <v>0</v>
      </c>
    </row>
    <row r="43" spans="1:18" s="1" customFormat="1" ht="11.25" x14ac:dyDescent="0.2">
      <c r="A43" s="2">
        <v>4250</v>
      </c>
      <c r="B43" s="1" t="s">
        <v>10</v>
      </c>
      <c r="C43" s="4">
        <f>-Daten!F172</f>
        <v>0</v>
      </c>
      <c r="D43" s="4">
        <f>-Daten!G172</f>
        <v>0</v>
      </c>
      <c r="E43" s="167">
        <f t="shared" si="3"/>
        <v>0</v>
      </c>
      <c r="F43" s="21">
        <f>-SUMIF(Daten!$L$172:$L$175,Betriebsabrechnung!F6,Daten!$K$172:$K$175)</f>
        <v>0</v>
      </c>
      <c r="G43" s="21">
        <f>-SUMIF(Daten!$L$172:$L$175,Betriebsabrechnung!G6,Daten!$K$172:$K$175)</f>
        <v>0</v>
      </c>
      <c r="H43" s="21">
        <f>-SUMIF(Daten!$L$172:$L$175,Betriebsabrechnung!H6,Daten!$K$172:$K$175)</f>
        <v>0</v>
      </c>
      <c r="I43" s="29">
        <f>-SUMIF(Daten!$L$172:$L$175,Betriebsabrechnung!I6,Daten!$K$172:$K$175)</f>
        <v>0</v>
      </c>
      <c r="J43" s="21">
        <f>-SUMIF(Daten!$L$172:$L$175,Betriebsabrechnung!J6,Daten!$K$172:$K$175)</f>
        <v>0</v>
      </c>
      <c r="K43" s="21">
        <f>-SUMIF(Daten!$L$172:$L$175,Betriebsabrechnung!K6,Daten!$K$172:$K$175)</f>
        <v>0</v>
      </c>
      <c r="L43" s="21">
        <f>-SUMIF(Daten!$L$172:$L$175,Betriebsabrechnung!L6,Daten!$K$172:$K$175)</f>
        <v>0</v>
      </c>
      <c r="M43" s="21">
        <f>-SUMIF(Daten!$L$172:$L$175,Betriebsabrechnung!M6,Daten!$K$172:$K$175)</f>
        <v>0</v>
      </c>
      <c r="N43" s="21">
        <f>-SUMIF(Daten!$L$172:$L$175,Betriebsabrechnung!N6,Daten!$K$172:$K$175)</f>
        <v>0</v>
      </c>
      <c r="O43" s="29"/>
      <c r="P43" s="4"/>
      <c r="Q43" s="4"/>
      <c r="R43" s="52">
        <f t="shared" si="1"/>
        <v>0</v>
      </c>
    </row>
    <row r="44" spans="1:18" s="1" customFormat="1" ht="11.25" x14ac:dyDescent="0.2">
      <c r="A44" s="2">
        <v>4260</v>
      </c>
      <c r="B44" s="1" t="s">
        <v>217</v>
      </c>
      <c r="C44" s="4">
        <f>-Daten!F178</f>
        <v>0</v>
      </c>
      <c r="D44" s="4">
        <f>-Daten!G178</f>
        <v>0</v>
      </c>
      <c r="E44" s="4">
        <f t="shared" si="3"/>
        <v>0</v>
      </c>
      <c r="F44" s="29">
        <f>-SUMIF(Daten!$L$178:$L$178,Betriebsabrechnung!F6,Daten!$H$178:$H$178)</f>
        <v>0</v>
      </c>
      <c r="G44" s="21">
        <f>-SUMIF(Daten!$L$178:$L$178,Betriebsabrechnung!G6,Daten!$H$178:$H$178)</f>
        <v>0</v>
      </c>
      <c r="H44" s="21">
        <f>-SUMIF(Daten!$L$178:$L$178,Betriebsabrechnung!H6,Daten!$H$178:$H$178)</f>
        <v>0</v>
      </c>
      <c r="I44" s="29">
        <f>-SUMIF(Daten!$L$178:$L$178,Betriebsabrechnung!I6,Daten!$H$178:$H$178)</f>
        <v>0</v>
      </c>
      <c r="J44" s="21">
        <f>-SUMIF(Daten!$L$178:$L$178,Betriebsabrechnung!J6,Daten!$H$178:$H$178)</f>
        <v>0</v>
      </c>
      <c r="K44" s="21">
        <f>-SUMIF(Daten!$L$178:$L$178,Betriebsabrechnung!K6,Daten!$H$178:$H$178)</f>
        <v>0</v>
      </c>
      <c r="L44" s="21">
        <f>-SUMIF(Daten!$L$178:$L$178,Betriebsabrechnung!L6,Daten!$H$178:$H$178)</f>
        <v>0</v>
      </c>
      <c r="M44" s="21">
        <f>-SUMIF(Daten!$L$178:$L$178,Betriebsabrechnung!M6,Daten!$H$178:$H$178)</f>
        <v>0</v>
      </c>
      <c r="N44" s="21">
        <f>-SUMIF(Daten!$L$178:$L$178,Betriebsabrechnung!N6,Daten!$H$178:$H$178)</f>
        <v>0</v>
      </c>
      <c r="O44" s="29"/>
      <c r="P44" s="4"/>
      <c r="Q44" s="4"/>
      <c r="R44" s="52">
        <f t="shared" si="1"/>
        <v>0</v>
      </c>
    </row>
    <row r="45" spans="1:18" s="1" customFormat="1" ht="11.25" x14ac:dyDescent="0.2">
      <c r="A45" s="2">
        <v>4270</v>
      </c>
      <c r="B45" s="1" t="s">
        <v>218</v>
      </c>
      <c r="C45" s="4">
        <f>-Daten!F180</f>
        <v>0</v>
      </c>
      <c r="D45" s="4">
        <f>-Daten!G180</f>
        <v>0</v>
      </c>
      <c r="E45" s="4">
        <f t="shared" si="3"/>
        <v>0</v>
      </c>
      <c r="F45" s="29">
        <f>-SUMIF(Daten!$L$180:$L$180,Betriebsabrechnung!F6,Daten!$H$180:$H$180)</f>
        <v>0</v>
      </c>
      <c r="G45" s="21">
        <f>-SUMIF(Daten!$L$180:$L$180,Betriebsabrechnung!G6,Daten!$H$180:$H$180)</f>
        <v>0</v>
      </c>
      <c r="H45" s="21">
        <f>-SUMIF(Daten!$L$180:$L$180,Betriebsabrechnung!H6,Daten!$H$180:$H$180)</f>
        <v>0</v>
      </c>
      <c r="I45" s="29">
        <f>-SUMIF(Daten!$L$180:$L$180,Betriebsabrechnung!I6,Daten!$H$180:$H$180)</f>
        <v>0</v>
      </c>
      <c r="J45" s="21">
        <f>-SUMIF(Daten!$L$180:$L$180,Betriebsabrechnung!J6,Daten!$H$180:$H$180)</f>
        <v>0</v>
      </c>
      <c r="K45" s="21">
        <f>-SUMIF(Daten!$L$180:$L$180,Betriebsabrechnung!K6,Daten!$H$180:$H$180)</f>
        <v>0</v>
      </c>
      <c r="L45" s="21">
        <f>-SUMIF(Daten!$L$180:$L$180,Betriebsabrechnung!L6,Daten!$H$180:$H$180)</f>
        <v>0</v>
      </c>
      <c r="M45" s="21">
        <f>-SUMIF(Daten!$L$180:$L$180,Betriebsabrechnung!M6,Daten!$H$180:$H$180)</f>
        <v>0</v>
      </c>
      <c r="N45" s="21">
        <f>-SUMIF(Daten!$L$180:$L$180,Betriebsabrechnung!N6,Daten!$H$180:$H$180)</f>
        <v>0</v>
      </c>
      <c r="O45" s="29"/>
      <c r="P45" s="4"/>
      <c r="Q45" s="4"/>
      <c r="R45" s="52"/>
    </row>
    <row r="46" spans="1:18" s="1" customFormat="1" ht="11.25" x14ac:dyDescent="0.2">
      <c r="A46" s="2">
        <v>4612</v>
      </c>
      <c r="B46" s="1" t="s">
        <v>219</v>
      </c>
      <c r="C46" s="4">
        <f>-Daten!F184</f>
        <v>0</v>
      </c>
      <c r="D46" s="4">
        <f>-Daten!G184</f>
        <v>0</v>
      </c>
      <c r="E46" s="4">
        <f t="shared" si="3"/>
        <v>0</v>
      </c>
      <c r="F46" s="29">
        <f>-SUMIF(Daten!$L$184:$L$186,Betriebsabrechnung!F6,Daten!$K$184:$K$186)</f>
        <v>0</v>
      </c>
      <c r="G46" s="21">
        <f>-SUMIF(Daten!$L$184:$L$186,Betriebsabrechnung!G6,Daten!$K$184:$K$186)</f>
        <v>0</v>
      </c>
      <c r="H46" s="21">
        <f>-SUMIF(Daten!$L$184:$L$186,Betriebsabrechnung!H6,Daten!$K$184:$K$186)</f>
        <v>0</v>
      </c>
      <c r="I46" s="29">
        <f>-SUMIF(Daten!$L$184:$L$186,Betriebsabrechnung!I6,Daten!$K$184:$K$186)</f>
        <v>0</v>
      </c>
      <c r="J46" s="21">
        <f>-SUMIF(Daten!$L$184:$L$186,Betriebsabrechnung!J6,Daten!$K$184:$K$186)</f>
        <v>0</v>
      </c>
      <c r="K46" s="21">
        <f>-SUMIF(Daten!$L$184:$L$186,Betriebsabrechnung!K6,Daten!$K$184:$K$186)</f>
        <v>0</v>
      </c>
      <c r="L46" s="21">
        <f>-SUMIF(Daten!$L$184:$L$186,Betriebsabrechnung!L6,Daten!$K$184:$K$186)</f>
        <v>0</v>
      </c>
      <c r="M46" s="21">
        <f>-SUMIF(Daten!$L$184:$L$186,Betriebsabrechnung!M6,Daten!$K$184:$K$186)</f>
        <v>0</v>
      </c>
      <c r="N46" s="21">
        <f>-SUMIF(Daten!$L$184:$L$186,Betriebsabrechnung!N6,Daten!$K$184:$K$186)</f>
        <v>0</v>
      </c>
      <c r="O46" s="29"/>
      <c r="P46" s="4"/>
      <c r="Q46" s="4"/>
      <c r="R46" s="52">
        <f t="shared" si="1"/>
        <v>0</v>
      </c>
    </row>
    <row r="47" spans="1:18" s="1" customFormat="1" ht="11.25" x14ac:dyDescent="0.2">
      <c r="A47" s="2"/>
      <c r="C47" s="4"/>
      <c r="D47" s="4"/>
      <c r="E47" s="4"/>
      <c r="F47" s="29"/>
      <c r="G47" s="21"/>
      <c r="H47" s="21"/>
      <c r="I47" s="29"/>
      <c r="J47" s="21"/>
      <c r="K47" s="21"/>
      <c r="L47" s="21"/>
      <c r="M47" s="21"/>
      <c r="N47" s="21"/>
      <c r="O47" s="29"/>
      <c r="P47" s="4"/>
      <c r="Q47" s="4"/>
      <c r="R47" s="52"/>
    </row>
    <row r="48" spans="1:18" s="1" customFormat="1" ht="11.25" x14ac:dyDescent="0.2">
      <c r="A48" s="60" t="s">
        <v>223</v>
      </c>
      <c r="C48" s="4"/>
      <c r="D48" s="4"/>
      <c r="E48" s="4"/>
      <c r="F48" s="29"/>
      <c r="G48" s="21"/>
      <c r="H48" s="21"/>
      <c r="I48" s="29"/>
      <c r="J48" s="21"/>
      <c r="K48" s="21"/>
      <c r="L48" s="21"/>
      <c r="M48" s="21"/>
      <c r="N48" s="21"/>
      <c r="O48" s="29"/>
      <c r="P48" s="4"/>
      <c r="Q48" s="4"/>
      <c r="R48" s="52"/>
    </row>
    <row r="49" spans="1:19" s="1" customFormat="1" ht="11.25" x14ac:dyDescent="0.2">
      <c r="A49" s="2"/>
      <c r="B49" s="1" t="s">
        <v>96</v>
      </c>
      <c r="C49" s="248">
        <f>Daten!F136-Daten!F182</f>
        <v>0</v>
      </c>
      <c r="D49" s="140">
        <f>E49-C49</f>
        <v>0</v>
      </c>
      <c r="E49" s="4">
        <f>Daten!K244</f>
        <v>0</v>
      </c>
      <c r="F49" s="29">
        <f>SUMIF(Daten!$L$235:$L$243,Betriebsabrechnung!F$6,Daten!$K$235:$K$243)</f>
        <v>0</v>
      </c>
      <c r="G49" s="21">
        <f>SUMIF(Daten!$L$235:$L$243,Betriebsabrechnung!G$6,Daten!$K$235:$K$243)</f>
        <v>0</v>
      </c>
      <c r="H49" s="21">
        <f>SUMIF(Daten!$L$235:$L$243,Betriebsabrechnung!H$6,Daten!$K$235:$K$243)</f>
        <v>0</v>
      </c>
      <c r="I49" s="29">
        <f>SUMIF(Daten!$L$235:$L$243,Betriebsabrechnung!I$6,Daten!$K$235:$K$243)</f>
        <v>0</v>
      </c>
      <c r="J49" s="21">
        <f>SUMIF(Daten!$L$235:$L$243,Betriebsabrechnung!J$6,Daten!$K$235:$K$243)</f>
        <v>0</v>
      </c>
      <c r="K49" s="21">
        <f>SUMIF(Daten!$L$235:$L$243,Betriebsabrechnung!K$6,Daten!$K$235:$K$243)</f>
        <v>0</v>
      </c>
      <c r="L49" s="21">
        <f>SUMIF(Daten!$L$235:$L$243,Betriebsabrechnung!L$6,Daten!$K$235:$K$243)</f>
        <v>0</v>
      </c>
      <c r="M49" s="21">
        <f>SUMIF(Daten!$L$235:$L$243,Betriebsabrechnung!M$6,Daten!$K$235:$K$243)</f>
        <v>0</v>
      </c>
      <c r="N49" s="21">
        <f>SUMIF(Daten!$L$235:$L$243,Betriebsabrechnung!N$6,Daten!$K$235:$K$243)</f>
        <v>0</v>
      </c>
      <c r="O49" s="29"/>
      <c r="P49" s="4"/>
      <c r="Q49" s="4"/>
      <c r="R49" s="52">
        <f t="shared" si="1"/>
        <v>0</v>
      </c>
    </row>
    <row r="50" spans="1:19" s="1" customFormat="1" ht="11.25" x14ac:dyDescent="0.2">
      <c r="A50" s="57"/>
      <c r="B50" s="58" t="s">
        <v>97</v>
      </c>
      <c r="C50" s="249">
        <f>Daten!F212</f>
        <v>0</v>
      </c>
      <c r="D50" s="140">
        <f>Daten!G212</f>
        <v>0</v>
      </c>
      <c r="E50" s="4">
        <f t="shared" si="3"/>
        <v>0</v>
      </c>
      <c r="F50" s="29">
        <f>SUMIF(Daten!$L$214:$L$222,Betriebsabrechnung!F$6,Daten!$K$214:$K$222)</f>
        <v>0</v>
      </c>
      <c r="G50" s="21">
        <f>SUMIF(Daten!$L$214:$L$222,Betriebsabrechnung!G$6,Daten!$K$214:$K$222)</f>
        <v>0</v>
      </c>
      <c r="H50" s="21">
        <f>SUMIF(Daten!$L$214:$L$222,Betriebsabrechnung!H$6,Daten!$K$214:$K$222)</f>
        <v>0</v>
      </c>
      <c r="I50" s="29">
        <f>SUMIF(Daten!$L$214:$L$222,Betriebsabrechnung!I$6,Daten!$K$214:$K$222)</f>
        <v>0</v>
      </c>
      <c r="J50" s="21">
        <f>SUMIF(Daten!$L$214:$L$222,Betriebsabrechnung!J$6,Daten!$K$214:$K$222)</f>
        <v>0</v>
      </c>
      <c r="K50" s="21">
        <f>SUMIF(Daten!$L$214:$L$222,Betriebsabrechnung!K$6,Daten!$K$214:$K$222)</f>
        <v>0</v>
      </c>
      <c r="L50" s="21">
        <f>SUMIF(Daten!$L$214:$L$222,Betriebsabrechnung!L$6,Daten!$K$214:$K$222)</f>
        <v>0</v>
      </c>
      <c r="M50" s="21">
        <f>SUMIF(Daten!$L$214:$L$222,Betriebsabrechnung!M$6,Daten!$K$214:$K$222)</f>
        <v>0</v>
      </c>
      <c r="N50" s="21">
        <f>SUMIF(Daten!$L$214:$L$222,Betriebsabrechnung!N$6,Daten!$K$214:$K$222)</f>
        <v>0</v>
      </c>
      <c r="O50" s="29"/>
      <c r="P50" s="4"/>
      <c r="Q50" s="4"/>
      <c r="R50" s="52">
        <f t="shared" si="1"/>
        <v>0</v>
      </c>
    </row>
    <row r="51" spans="1:19" s="1" customFormat="1" ht="11.25" x14ac:dyDescent="0.2">
      <c r="A51" s="57"/>
      <c r="B51" s="58"/>
      <c r="C51" s="59"/>
      <c r="D51" s="59"/>
      <c r="E51" s="59"/>
      <c r="F51" s="32"/>
      <c r="G51" s="18"/>
      <c r="H51" s="18"/>
      <c r="I51" s="32"/>
      <c r="J51" s="18"/>
      <c r="K51" s="18"/>
      <c r="L51" s="18"/>
      <c r="M51" s="18"/>
      <c r="N51" s="18"/>
      <c r="O51" s="29"/>
      <c r="P51" s="4"/>
      <c r="Q51" s="4"/>
      <c r="R51" s="52">
        <f t="shared" si="1"/>
        <v>0</v>
      </c>
    </row>
    <row r="52" spans="1:19" s="15" customFormat="1" ht="20.100000000000001" customHeight="1" x14ac:dyDescent="0.2">
      <c r="A52" s="11" t="s">
        <v>263</v>
      </c>
      <c r="B52" s="12"/>
      <c r="C52" s="20">
        <f t="shared" ref="C52:N52" si="4">SUM(C8:C51)</f>
        <v>0</v>
      </c>
      <c r="D52" s="37">
        <f t="shared" si="4"/>
        <v>0</v>
      </c>
      <c r="E52" s="22">
        <f t="shared" si="4"/>
        <v>0</v>
      </c>
      <c r="F52" s="34">
        <f t="shared" si="4"/>
        <v>0</v>
      </c>
      <c r="G52" s="24">
        <f t="shared" si="4"/>
        <v>0</v>
      </c>
      <c r="H52" s="24">
        <f t="shared" si="4"/>
        <v>0</v>
      </c>
      <c r="I52" s="34">
        <f t="shared" si="4"/>
        <v>0</v>
      </c>
      <c r="J52" s="24">
        <f t="shared" si="4"/>
        <v>0</v>
      </c>
      <c r="K52" s="24">
        <f t="shared" si="4"/>
        <v>0</v>
      </c>
      <c r="L52" s="24">
        <f t="shared" si="4"/>
        <v>0</v>
      </c>
      <c r="M52" s="24">
        <f t="shared" si="4"/>
        <v>0</v>
      </c>
      <c r="N52" s="24">
        <f t="shared" si="4"/>
        <v>0</v>
      </c>
      <c r="O52" s="31"/>
      <c r="P52" s="13"/>
      <c r="Q52" s="13"/>
      <c r="R52" s="52">
        <f t="shared" si="1"/>
        <v>0</v>
      </c>
    </row>
    <row r="53" spans="1:19" s="15" customFormat="1" ht="20.100000000000001" customHeight="1" x14ac:dyDescent="0.2">
      <c r="A53" s="27" t="s">
        <v>263</v>
      </c>
      <c r="B53" s="16"/>
      <c r="C53" s="20">
        <f>+C52</f>
        <v>0</v>
      </c>
      <c r="D53" s="38">
        <f>+D52</f>
        <v>0</v>
      </c>
      <c r="E53" s="23">
        <f>+E52</f>
        <v>0</v>
      </c>
      <c r="F53" s="28">
        <f>+F52</f>
        <v>0</v>
      </c>
      <c r="G53" s="17">
        <f t="shared" ref="G53:N53" si="5">+G52</f>
        <v>0</v>
      </c>
      <c r="H53" s="17">
        <f t="shared" si="5"/>
        <v>0</v>
      </c>
      <c r="I53" s="28">
        <f t="shared" si="5"/>
        <v>0</v>
      </c>
      <c r="J53" s="17">
        <f t="shared" si="5"/>
        <v>0</v>
      </c>
      <c r="K53" s="17">
        <f t="shared" si="5"/>
        <v>0</v>
      </c>
      <c r="L53" s="17">
        <f t="shared" si="5"/>
        <v>0</v>
      </c>
      <c r="M53" s="17">
        <f t="shared" si="5"/>
        <v>0</v>
      </c>
      <c r="N53" s="17">
        <f t="shared" si="5"/>
        <v>0</v>
      </c>
      <c r="O53" s="28"/>
      <c r="P53" s="17"/>
      <c r="Q53" s="17"/>
      <c r="R53" s="52">
        <f t="shared" si="1"/>
        <v>0</v>
      </c>
    </row>
    <row r="54" spans="1:19" s="1" customFormat="1" ht="11.25" x14ac:dyDescent="0.2">
      <c r="A54" s="1" t="s">
        <v>31</v>
      </c>
      <c r="C54" s="250"/>
      <c r="D54" s="251"/>
      <c r="E54" s="252"/>
      <c r="F54" s="21"/>
      <c r="G54" s="4"/>
      <c r="H54" s="21">
        <f>-H52</f>
        <v>0</v>
      </c>
      <c r="I54" s="29">
        <f t="shared" ref="I54:N54" si="6">IF($H$53=0,0,ROUND($H$53/SUM($I$52:$N$52)*I52,0))</f>
        <v>0</v>
      </c>
      <c r="J54" s="66">
        <f t="shared" si="6"/>
        <v>0</v>
      </c>
      <c r="K54" s="66">
        <f t="shared" si="6"/>
        <v>0</v>
      </c>
      <c r="L54" s="66">
        <f t="shared" si="6"/>
        <v>0</v>
      </c>
      <c r="M54" s="66">
        <f t="shared" si="6"/>
        <v>0</v>
      </c>
      <c r="N54" s="21">
        <f t="shared" si="6"/>
        <v>0</v>
      </c>
      <c r="O54" s="29"/>
      <c r="P54" s="4"/>
      <c r="Q54" s="4"/>
      <c r="R54" s="52">
        <f t="shared" si="1"/>
        <v>0</v>
      </c>
      <c r="S54" s="275" t="s">
        <v>258</v>
      </c>
    </row>
    <row r="55" spans="1:19" s="1" customFormat="1" ht="11.25" x14ac:dyDescent="0.2">
      <c r="B55" s="1" t="s">
        <v>32</v>
      </c>
      <c r="C55" s="140"/>
      <c r="D55" s="64"/>
      <c r="E55" s="65"/>
      <c r="F55" s="21"/>
      <c r="G55" s="4"/>
      <c r="H55" s="21"/>
      <c r="I55" s="29"/>
      <c r="J55" s="21"/>
      <c r="K55" s="21"/>
      <c r="L55" s="21"/>
      <c r="M55" s="21"/>
      <c r="N55" s="21"/>
      <c r="O55" s="29"/>
      <c r="P55" s="4"/>
      <c r="Q55" s="4"/>
      <c r="R55" s="52">
        <f t="shared" si="1"/>
        <v>0</v>
      </c>
    </row>
    <row r="56" spans="1:19" s="1" customFormat="1" ht="11.25" x14ac:dyDescent="0.2">
      <c r="A56" s="1" t="s">
        <v>70</v>
      </c>
      <c r="C56" s="140"/>
      <c r="D56" s="64"/>
      <c r="E56" s="65"/>
      <c r="F56" s="21"/>
      <c r="G56" s="4">
        <f>-G53</f>
        <v>0</v>
      </c>
      <c r="H56" s="21"/>
      <c r="I56" s="29">
        <f t="shared" ref="I56:N56" si="7">IF($G$52=0,0,ROUND($G$52/SUM($I$52:$N$52)*I52,0))</f>
        <v>0</v>
      </c>
      <c r="J56" s="21">
        <f t="shared" si="7"/>
        <v>0</v>
      </c>
      <c r="K56" s="21">
        <f t="shared" si="7"/>
        <v>0</v>
      </c>
      <c r="L56" s="21">
        <f t="shared" si="7"/>
        <v>0</v>
      </c>
      <c r="M56" s="21">
        <f t="shared" si="7"/>
        <v>0</v>
      </c>
      <c r="N56" s="21">
        <f t="shared" si="7"/>
        <v>0</v>
      </c>
      <c r="O56" s="29"/>
      <c r="P56" s="4"/>
      <c r="Q56" s="4"/>
      <c r="R56" s="52">
        <f t="shared" si="1"/>
        <v>0</v>
      </c>
    </row>
    <row r="57" spans="1:19" s="1" customFormat="1" ht="11.25" x14ac:dyDescent="0.2">
      <c r="B57" s="1" t="s">
        <v>32</v>
      </c>
      <c r="C57" s="140"/>
      <c r="D57" s="64"/>
      <c r="E57" s="65"/>
      <c r="F57" s="21"/>
      <c r="G57" s="4"/>
      <c r="H57" s="21"/>
      <c r="I57" s="29"/>
      <c r="J57" s="4"/>
      <c r="K57" s="4"/>
      <c r="L57" s="4"/>
      <c r="M57" s="4"/>
      <c r="N57" s="4"/>
      <c r="O57" s="29"/>
      <c r="P57" s="4"/>
      <c r="Q57" s="4"/>
      <c r="R57" s="52">
        <f t="shared" si="1"/>
        <v>0</v>
      </c>
    </row>
    <row r="58" spans="1:19" s="1" customFormat="1" ht="11.25" x14ac:dyDescent="0.2">
      <c r="A58" s="1" t="s">
        <v>33</v>
      </c>
      <c r="C58" s="140"/>
      <c r="D58" s="64"/>
      <c r="E58" s="65"/>
      <c r="F58" s="21">
        <f>-SUM(I58:N58)</f>
        <v>0</v>
      </c>
      <c r="G58" s="4"/>
      <c r="H58" s="21"/>
      <c r="I58" s="29">
        <f>IF(F52=0,0,+Daten!H250)</f>
        <v>0</v>
      </c>
      <c r="J58" s="4">
        <f>IF(F52=0,0,+Daten!H251+Daten!H256)</f>
        <v>0</v>
      </c>
      <c r="K58" s="4">
        <f>IF(F52=0,0,+Daten!H252)</f>
        <v>0</v>
      </c>
      <c r="L58" s="4">
        <f>IF(F53=0,0,+Daten!H253)</f>
        <v>0</v>
      </c>
      <c r="M58" s="4">
        <f>IF(F52=0,0,+Daten!H254)</f>
        <v>0</v>
      </c>
      <c r="N58" s="4">
        <f>IF(F52=0,0,+Daten!H255)</f>
        <v>0</v>
      </c>
      <c r="O58" s="29"/>
      <c r="P58" s="4"/>
      <c r="Q58" s="4"/>
      <c r="R58" s="52">
        <f t="shared" si="1"/>
        <v>0</v>
      </c>
    </row>
    <row r="59" spans="1:19" s="1" customFormat="1" ht="11.25" x14ac:dyDescent="0.2">
      <c r="B59" s="1" t="s">
        <v>34</v>
      </c>
      <c r="C59" s="253"/>
      <c r="D59" s="254"/>
      <c r="E59" s="255"/>
      <c r="F59" s="21"/>
      <c r="G59" s="4"/>
      <c r="H59" s="21"/>
      <c r="I59" s="29"/>
      <c r="J59" s="4"/>
      <c r="K59" s="4"/>
      <c r="L59" s="4"/>
      <c r="M59" s="4"/>
      <c r="N59" s="4"/>
      <c r="O59" s="29"/>
      <c r="P59" s="4"/>
      <c r="Q59" s="4"/>
      <c r="R59" s="52">
        <f t="shared" si="1"/>
        <v>0</v>
      </c>
    </row>
    <row r="60" spans="1:19" s="15" customFormat="1" ht="20.100000000000001" customHeight="1" x14ac:dyDescent="0.2">
      <c r="A60" s="40" t="s">
        <v>30</v>
      </c>
      <c r="B60" s="16"/>
      <c r="C60" s="244">
        <f>SUM(C53:C59)</f>
        <v>0</v>
      </c>
      <c r="D60" s="39">
        <f>+D53</f>
        <v>0</v>
      </c>
      <c r="E60" s="74">
        <f>SUM(E53:E59)</f>
        <v>0</v>
      </c>
      <c r="F60" s="17">
        <f>SUM(F53:F59)</f>
        <v>0</v>
      </c>
      <c r="G60" s="17">
        <f t="shared" ref="G60:N60" si="8">SUM(G53:G59)</f>
        <v>0</v>
      </c>
      <c r="H60" s="17">
        <f t="shared" si="8"/>
        <v>0</v>
      </c>
      <c r="I60" s="28">
        <f t="shared" si="8"/>
        <v>0</v>
      </c>
      <c r="J60" s="17">
        <f t="shared" si="8"/>
        <v>0</v>
      </c>
      <c r="K60" s="17">
        <f t="shared" si="8"/>
        <v>0</v>
      </c>
      <c r="L60" s="17">
        <f t="shared" si="8"/>
        <v>0</v>
      </c>
      <c r="M60" s="17">
        <f t="shared" si="8"/>
        <v>0</v>
      </c>
      <c r="N60" s="17">
        <f t="shared" si="8"/>
        <v>0</v>
      </c>
      <c r="O60" s="36"/>
      <c r="P60" s="16"/>
      <c r="Q60" s="16"/>
      <c r="R60" s="52">
        <f t="shared" si="1"/>
        <v>0</v>
      </c>
    </row>
    <row r="61" spans="1:19" s="1" customFormat="1" ht="11.25" x14ac:dyDescent="0.2">
      <c r="E61" s="75"/>
      <c r="F61" s="73"/>
      <c r="H61" s="54"/>
      <c r="I61" s="68"/>
      <c r="O61" s="30"/>
      <c r="R61" s="52">
        <f t="shared" si="1"/>
        <v>0</v>
      </c>
    </row>
    <row r="62" spans="1:19" s="1" customFormat="1" x14ac:dyDescent="0.2">
      <c r="A62" s="67" t="s">
        <v>264</v>
      </c>
      <c r="C62" s="4"/>
      <c r="D62" s="4"/>
      <c r="E62" s="63"/>
      <c r="F62" s="21"/>
      <c r="G62" s="4"/>
      <c r="H62" s="21"/>
      <c r="I62" s="29"/>
      <c r="J62" s="4"/>
      <c r="K62" s="4"/>
      <c r="L62" s="4"/>
      <c r="M62" s="4"/>
      <c r="N62" s="4"/>
      <c r="O62" s="29"/>
      <c r="P62" s="4"/>
      <c r="Q62" s="4"/>
      <c r="R62" s="52">
        <f>IF(SUM(F62:Q62)-E62=0,0,SUM(F62:Q62)-E62)</f>
        <v>0</v>
      </c>
    </row>
    <row r="63" spans="1:19" s="1" customFormat="1" ht="11.25" x14ac:dyDescent="0.2">
      <c r="A63" s="1" t="s">
        <v>80</v>
      </c>
      <c r="C63" s="4"/>
      <c r="D63" s="4"/>
      <c r="E63" s="63"/>
      <c r="F63" s="21"/>
      <c r="G63" s="4"/>
      <c r="H63" s="21"/>
      <c r="I63" s="29">
        <f>-I60</f>
        <v>0</v>
      </c>
      <c r="J63" s="4"/>
      <c r="K63" s="4"/>
      <c r="L63" s="4"/>
      <c r="M63" s="4"/>
      <c r="N63" s="4"/>
      <c r="O63" s="29">
        <f>-I63</f>
        <v>0</v>
      </c>
      <c r="P63" s="4"/>
      <c r="Q63" s="4"/>
      <c r="R63" s="52">
        <f>IF(SUM(F63:Q63)-E63=0,0,SUM(F63:Q63)-E63)</f>
        <v>0</v>
      </c>
    </row>
    <row r="64" spans="1:19" s="1" customFormat="1" ht="11.25" x14ac:dyDescent="0.2">
      <c r="A64" s="1" t="s">
        <v>81</v>
      </c>
      <c r="C64" s="4"/>
      <c r="D64" s="4"/>
      <c r="E64" s="63"/>
      <c r="F64" s="21"/>
      <c r="G64" s="4"/>
      <c r="H64" s="21"/>
      <c r="I64" s="29"/>
      <c r="J64" s="4">
        <f>-J60</f>
        <v>0</v>
      </c>
      <c r="K64" s="4"/>
      <c r="L64" s="4"/>
      <c r="M64" s="4"/>
      <c r="N64" s="4"/>
      <c r="O64" s="29"/>
      <c r="P64" s="4">
        <f>-J64</f>
        <v>0</v>
      </c>
      <c r="Q64" s="4"/>
      <c r="R64" s="52">
        <f>IF(SUM(F64:Q64)-E64=0,0,SUM(F64:Q64)-E64)</f>
        <v>0</v>
      </c>
    </row>
    <row r="65" spans="1:18" s="1" customFormat="1" ht="11.25" x14ac:dyDescent="0.2">
      <c r="A65" s="54" t="s">
        <v>82</v>
      </c>
      <c r="B65" s="54"/>
      <c r="C65" s="21"/>
      <c r="D65" s="21"/>
      <c r="E65" s="63"/>
      <c r="F65" s="21"/>
      <c r="G65" s="21"/>
      <c r="H65" s="21"/>
      <c r="I65" s="32"/>
      <c r="J65" s="18"/>
      <c r="K65" s="18">
        <f>-K60</f>
        <v>0</v>
      </c>
      <c r="L65" s="18">
        <f>-L60</f>
        <v>0</v>
      </c>
      <c r="M65" s="18">
        <f>-M60</f>
        <v>0</v>
      </c>
      <c r="N65" s="18">
        <f>-N60</f>
        <v>0</v>
      </c>
      <c r="O65" s="32"/>
      <c r="P65" s="18"/>
      <c r="Q65" s="18">
        <f>-K65-L65-M65-N65-F65</f>
        <v>0</v>
      </c>
      <c r="R65" s="52">
        <f>IF(SUM(F65:Q65)-E65=0,0,SUM(F65:Q65)-E65)</f>
        <v>0</v>
      </c>
    </row>
    <row r="66" spans="1:18" s="1" customFormat="1" ht="15.75" customHeight="1" thickBot="1" x14ac:dyDescent="0.25">
      <c r="E66" s="76"/>
      <c r="F66" s="54"/>
      <c r="H66" s="54"/>
      <c r="I66" s="69">
        <f t="shared" ref="I66:Q66" si="9">SUM(I60:I65)</f>
        <v>0</v>
      </c>
      <c r="J66" s="70">
        <f t="shared" si="9"/>
        <v>0</v>
      </c>
      <c r="K66" s="70">
        <f t="shared" si="9"/>
        <v>0</v>
      </c>
      <c r="L66" s="70">
        <f t="shared" si="9"/>
        <v>0</v>
      </c>
      <c r="M66" s="70">
        <f t="shared" si="9"/>
        <v>0</v>
      </c>
      <c r="N66" s="70">
        <f t="shared" si="9"/>
        <v>0</v>
      </c>
      <c r="O66" s="71">
        <f t="shared" si="9"/>
        <v>0</v>
      </c>
      <c r="P66" s="72">
        <f t="shared" si="9"/>
        <v>0</v>
      </c>
      <c r="Q66" s="72">
        <f t="shared" si="9"/>
        <v>0</v>
      </c>
      <c r="R66" s="52"/>
    </row>
    <row r="67" spans="1:18" s="1" customFormat="1" x14ac:dyDescent="0.2">
      <c r="A67" s="67" t="s">
        <v>37</v>
      </c>
      <c r="C67" s="21"/>
      <c r="D67" s="21"/>
      <c r="E67" s="63"/>
      <c r="F67" s="21"/>
      <c r="G67" s="4"/>
      <c r="H67" s="21"/>
      <c r="I67" s="4"/>
      <c r="J67" s="4"/>
      <c r="K67" s="4"/>
      <c r="L67" s="4"/>
      <c r="M67" s="4"/>
      <c r="N67" s="4"/>
      <c r="O67" s="29"/>
      <c r="P67" s="4"/>
      <c r="Q67" s="4"/>
      <c r="R67" s="52"/>
    </row>
    <row r="68" spans="1:18" s="1" customFormat="1" ht="11.25" x14ac:dyDescent="0.2">
      <c r="A68" s="6"/>
      <c r="B68" s="1" t="s">
        <v>116</v>
      </c>
      <c r="C68" s="64">
        <f>-Daten!F163</f>
        <v>0</v>
      </c>
      <c r="D68" s="64">
        <f>-Daten!G163</f>
        <v>0</v>
      </c>
      <c r="E68" s="65">
        <f>SUM(C68:D68)</f>
        <v>0</v>
      </c>
      <c r="F68" s="21"/>
      <c r="G68" s="4"/>
      <c r="H68" s="21"/>
      <c r="I68" s="4"/>
      <c r="J68" s="4"/>
      <c r="K68" s="4"/>
      <c r="L68" s="4"/>
      <c r="M68" s="4"/>
      <c r="N68" s="4"/>
      <c r="O68" s="29"/>
      <c r="P68" s="4"/>
      <c r="Q68" s="4"/>
      <c r="R68" s="52">
        <f>IF(SUM(O69:Q73)-E68=0,0,SUM(O69:Q73)-E68)</f>
        <v>0</v>
      </c>
    </row>
    <row r="69" spans="1:18" s="1" customFormat="1" ht="11.25" x14ac:dyDescent="0.2">
      <c r="A69" s="6"/>
      <c r="B69" s="1" t="s">
        <v>67</v>
      </c>
      <c r="C69" s="250"/>
      <c r="D69" s="251"/>
      <c r="E69" s="252"/>
      <c r="F69" s="21"/>
      <c r="G69" s="4"/>
      <c r="H69" s="21"/>
      <c r="I69" s="4"/>
      <c r="J69" s="4"/>
      <c r="K69" s="4"/>
      <c r="L69" s="4"/>
      <c r="M69" s="4"/>
      <c r="N69" s="4"/>
      <c r="O69" s="29">
        <f>-Daten!K164</f>
        <v>0</v>
      </c>
      <c r="P69" s="4"/>
      <c r="Q69" s="4"/>
      <c r="R69" s="52"/>
    </row>
    <row r="70" spans="1:18" s="1" customFormat="1" ht="11.25" x14ac:dyDescent="0.2">
      <c r="A70" s="6"/>
      <c r="B70" s="1" t="s">
        <v>92</v>
      </c>
      <c r="C70" s="140"/>
      <c r="D70" s="64"/>
      <c r="E70" s="65"/>
      <c r="F70" s="21"/>
      <c r="G70" s="4"/>
      <c r="H70" s="21"/>
      <c r="I70" s="4"/>
      <c r="J70" s="4"/>
      <c r="K70" s="4"/>
      <c r="L70" s="4"/>
      <c r="M70" s="4"/>
      <c r="N70" s="4"/>
      <c r="O70" s="29">
        <f>-Daten!K165</f>
        <v>0</v>
      </c>
      <c r="P70" s="4"/>
      <c r="Q70" s="4"/>
      <c r="R70" s="52"/>
    </row>
    <row r="71" spans="1:18" s="1" customFormat="1" ht="11.25" x14ac:dyDescent="0.2">
      <c r="A71" s="6"/>
      <c r="B71" s="1" t="s">
        <v>68</v>
      </c>
      <c r="C71" s="140"/>
      <c r="D71" s="64"/>
      <c r="E71" s="65"/>
      <c r="F71" s="21"/>
      <c r="G71" s="4"/>
      <c r="H71" s="21"/>
      <c r="I71" s="4"/>
      <c r="J71" s="4"/>
      <c r="K71" s="4"/>
      <c r="L71" s="4"/>
      <c r="M71" s="4"/>
      <c r="N71" s="4"/>
      <c r="O71" s="29"/>
      <c r="P71" s="4">
        <f>-Daten!K166</f>
        <v>0</v>
      </c>
      <c r="Q71" s="4"/>
      <c r="R71" s="52"/>
    </row>
    <row r="72" spans="1:18" s="1" customFormat="1" ht="11.25" x14ac:dyDescent="0.2">
      <c r="A72" s="6"/>
      <c r="B72" s="1" t="s">
        <v>69</v>
      </c>
      <c r="C72" s="140"/>
      <c r="D72" s="64"/>
      <c r="E72" s="65"/>
      <c r="F72" s="21"/>
      <c r="G72" s="4"/>
      <c r="H72" s="21"/>
      <c r="I72" s="4"/>
      <c r="J72" s="4"/>
      <c r="K72" s="4"/>
      <c r="L72" s="4"/>
      <c r="M72" s="4"/>
      <c r="N72" s="4"/>
      <c r="O72" s="29"/>
      <c r="P72" s="4"/>
      <c r="Q72" s="4">
        <f>-Daten!K167</f>
        <v>0</v>
      </c>
      <c r="R72" s="52"/>
    </row>
    <row r="73" spans="1:18" s="1" customFormat="1" ht="11.25" x14ac:dyDescent="0.2">
      <c r="A73" s="6"/>
      <c r="B73" s="1" t="s">
        <v>265</v>
      </c>
      <c r="C73" s="253"/>
      <c r="D73" s="254"/>
      <c r="E73" s="255"/>
      <c r="F73" s="18"/>
      <c r="G73" s="4"/>
      <c r="H73" s="21"/>
      <c r="I73" s="4"/>
      <c r="J73" s="4"/>
      <c r="K73" s="4"/>
      <c r="L73" s="4"/>
      <c r="M73" s="4"/>
      <c r="N73" s="4"/>
      <c r="O73" s="29">
        <f>-SUMIF(Daten!$L$168:$L$169,Betriebsabrechnung!O6,Daten!$K$168:$K$169)</f>
        <v>0</v>
      </c>
      <c r="P73" s="4">
        <f>-SUMIF(Daten!$L$168:$L$169,Betriebsabrechnung!P6,Daten!$K$168:$K$169)</f>
        <v>0</v>
      </c>
      <c r="Q73" s="4">
        <f>-SUMIF(Daten!$L$168:$L$169,Betriebsabrechnung!Q6,Daten!$K$168:$K$169)</f>
        <v>0</v>
      </c>
      <c r="R73" s="52"/>
    </row>
    <row r="74" spans="1:18" s="15" customFormat="1" ht="20.100000000000001" customHeight="1" thickBot="1" x14ac:dyDescent="0.25">
      <c r="A74" s="77" t="s">
        <v>38</v>
      </c>
      <c r="B74" s="78"/>
      <c r="C74" s="17">
        <f>SUM(C67:C73)</f>
        <v>0</v>
      </c>
      <c r="D74" s="17">
        <f>SUM(D68:D73)</f>
        <v>0</v>
      </c>
      <c r="E74" s="74">
        <f>SUM(E68:E73)</f>
        <v>0</v>
      </c>
      <c r="F74" s="13"/>
      <c r="G74" s="13"/>
      <c r="H74" s="13"/>
      <c r="I74" s="13"/>
      <c r="J74" s="13"/>
      <c r="K74" s="13"/>
      <c r="L74" s="13"/>
      <c r="M74" s="13"/>
      <c r="N74" s="13"/>
      <c r="O74" s="31">
        <f>SUM(O67:O73)</f>
        <v>0</v>
      </c>
      <c r="P74" s="13">
        <f>SUM(P67:P73)</f>
        <v>0</v>
      </c>
      <c r="Q74" s="13">
        <f>SUM(Q67:Q73)</f>
        <v>0</v>
      </c>
      <c r="R74" s="52"/>
    </row>
    <row r="75" spans="1:18" s="15" customFormat="1" ht="21.75" customHeight="1" x14ac:dyDescent="0.2">
      <c r="A75" s="233" t="s">
        <v>39</v>
      </c>
      <c r="B75" s="234"/>
      <c r="C75" s="235">
        <f>+C74+C53</f>
        <v>0</v>
      </c>
      <c r="D75" s="236"/>
      <c r="E75" s="235">
        <f>+E74+E60</f>
        <v>0</v>
      </c>
      <c r="F75" s="236"/>
      <c r="G75" s="236"/>
      <c r="H75" s="237"/>
      <c r="I75" s="236"/>
      <c r="J75" s="236"/>
      <c r="K75" s="236"/>
      <c r="L75" s="236"/>
      <c r="M75" s="236"/>
      <c r="N75" s="236"/>
      <c r="O75" s="238">
        <f>+O66+O74</f>
        <v>0</v>
      </c>
      <c r="P75" s="239">
        <f>+P66+P74</f>
        <v>0</v>
      </c>
      <c r="Q75" s="240">
        <f>+Q66+Q74</f>
        <v>0</v>
      </c>
      <c r="R75" s="52"/>
    </row>
    <row r="76" spans="1:18" s="15" customFormat="1" ht="21.75" customHeight="1" thickBot="1" x14ac:dyDescent="0.25">
      <c r="A76" s="234" t="s">
        <v>40</v>
      </c>
      <c r="B76" s="234"/>
      <c r="C76" s="241">
        <f>IF(C75=0,0,-C74/C52*100)</f>
        <v>0</v>
      </c>
      <c r="D76" s="242"/>
      <c r="E76" s="241">
        <f>IF(E75=0,0,-E74/E60*100)</f>
        <v>0</v>
      </c>
      <c r="F76" s="236"/>
      <c r="G76" s="236"/>
      <c r="H76" s="237"/>
      <c r="I76" s="236"/>
      <c r="J76" s="236"/>
      <c r="K76" s="236"/>
      <c r="L76" s="236"/>
      <c r="M76" s="236"/>
      <c r="N76" s="236"/>
      <c r="O76" s="243">
        <f>IF(O75=0,0,-O74/O63*100)</f>
        <v>0</v>
      </c>
      <c r="P76" s="245">
        <f>IF(P75=0,0,-P74/P64*100)</f>
        <v>0</v>
      </c>
      <c r="Q76" s="246">
        <f>IF(Q75=0,0,-Q74/Q65*100)</f>
        <v>0</v>
      </c>
      <c r="R76" s="52"/>
    </row>
    <row r="77" spans="1:18" s="15" customFormat="1" ht="11.25" x14ac:dyDescent="0.2">
      <c r="A77" s="234"/>
      <c r="B77" s="234"/>
      <c r="C77" s="247" t="str">
        <f>IF(C75&gt;0,"Verlust","Gewinn")</f>
        <v>Gewinn</v>
      </c>
      <c r="D77" s="247"/>
      <c r="E77" s="247" t="str">
        <f>IF(E75&gt;0,"Verlust","Gewinn")</f>
        <v>Gewinn</v>
      </c>
      <c r="F77" s="236"/>
      <c r="G77" s="236"/>
      <c r="H77" s="237"/>
      <c r="I77" s="236"/>
      <c r="J77" s="236"/>
      <c r="K77" s="236"/>
      <c r="L77" s="236"/>
      <c r="M77" s="236"/>
      <c r="N77" s="236"/>
      <c r="O77" s="247" t="str">
        <f>IF(O75&gt;0,"Verlust","Gewinn")</f>
        <v>Gewinn</v>
      </c>
      <c r="P77" s="247" t="str">
        <f>IF(P75&gt;0,"Verlust","Gewinn")</f>
        <v>Gewinn</v>
      </c>
      <c r="Q77" s="247" t="str">
        <f>IF(Q75&gt;0,"Verlust","Gewinn")</f>
        <v>Gewinn</v>
      </c>
      <c r="R77" s="52"/>
    </row>
    <row r="78" spans="1:18" s="15" customFormat="1" ht="11.25" x14ac:dyDescent="0.2">
      <c r="C78" s="14"/>
      <c r="D78" s="14"/>
      <c r="E78" s="14"/>
      <c r="F78" s="14"/>
      <c r="G78" s="14"/>
      <c r="H78" s="24"/>
      <c r="I78" s="14"/>
      <c r="J78" s="14"/>
      <c r="K78" s="14"/>
      <c r="L78" s="14"/>
      <c r="M78" s="14"/>
      <c r="N78" s="14"/>
      <c r="O78" s="14"/>
      <c r="P78" s="14"/>
      <c r="Q78" s="14"/>
      <c r="R78" s="52"/>
    </row>
    <row r="79" spans="1:18" s="15" customFormat="1" ht="15" customHeight="1" x14ac:dyDescent="0.2">
      <c r="A79" s="141" t="s">
        <v>83</v>
      </c>
      <c r="B79" s="141"/>
      <c r="C79" s="142"/>
      <c r="D79" s="142"/>
      <c r="E79" s="142"/>
      <c r="F79" s="142"/>
      <c r="G79" s="142"/>
      <c r="H79" s="143"/>
      <c r="I79" s="144">
        <f>+Daten!F262+Daten!F263</f>
        <v>0</v>
      </c>
      <c r="J79" s="145">
        <f>+Daten!F264</f>
        <v>0</v>
      </c>
      <c r="K79" s="144">
        <f>+Daten!F266</f>
        <v>0</v>
      </c>
      <c r="L79" s="145">
        <f>+Daten!F265</f>
        <v>0</v>
      </c>
      <c r="M79" s="144">
        <f>+Daten!F267</f>
        <v>0</v>
      </c>
      <c r="N79" s="14"/>
      <c r="O79" s="14"/>
      <c r="P79" s="14"/>
      <c r="Q79" s="14"/>
      <c r="R79" s="52"/>
    </row>
    <row r="80" spans="1:18" s="15" customFormat="1" ht="15" customHeight="1" x14ac:dyDescent="0.2">
      <c r="A80" s="141"/>
      <c r="B80" s="141" t="s">
        <v>84</v>
      </c>
      <c r="C80" s="142"/>
      <c r="D80" s="142"/>
      <c r="E80" s="142"/>
      <c r="F80" s="142"/>
      <c r="G80" s="142"/>
      <c r="H80" s="143"/>
      <c r="I80" s="146">
        <v>1</v>
      </c>
      <c r="J80" s="146">
        <v>0.3</v>
      </c>
      <c r="K80" s="146">
        <v>1</v>
      </c>
      <c r="L80" s="146">
        <v>0.14000000000000001</v>
      </c>
      <c r="M80" s="146">
        <v>1</v>
      </c>
      <c r="N80" s="14"/>
      <c r="O80" s="14"/>
      <c r="P80" s="14"/>
      <c r="Q80" s="14"/>
      <c r="R80" s="52"/>
    </row>
    <row r="81" spans="1:18" s="15" customFormat="1" ht="15" customHeight="1" x14ac:dyDescent="0.2">
      <c r="A81" s="141" t="s">
        <v>85</v>
      </c>
      <c r="B81" s="141"/>
      <c r="C81" s="142"/>
      <c r="D81" s="142"/>
      <c r="E81" s="142"/>
      <c r="F81" s="142"/>
      <c r="G81" s="142"/>
      <c r="H81" s="143"/>
      <c r="I81" s="144">
        <f>+I79*I80</f>
        <v>0</v>
      </c>
      <c r="J81" s="144">
        <f>+J79*J80</f>
        <v>0</v>
      </c>
      <c r="K81" s="144">
        <f>+K79*K80</f>
        <v>0</v>
      </c>
      <c r="L81" s="144">
        <f>+L79*L80</f>
        <v>0</v>
      </c>
      <c r="M81" s="144">
        <f>+M79*M80</f>
        <v>0</v>
      </c>
      <c r="N81" s="14"/>
      <c r="O81" s="14"/>
      <c r="P81" s="14"/>
      <c r="Q81" s="14"/>
      <c r="R81" s="52"/>
    </row>
    <row r="82" spans="1:18" s="15" customFormat="1" ht="15" customHeight="1" x14ac:dyDescent="0.2">
      <c r="A82" s="141"/>
      <c r="B82" s="141"/>
      <c r="C82" s="142"/>
      <c r="D82" s="142"/>
      <c r="E82" s="142"/>
      <c r="F82" s="142"/>
      <c r="G82" s="142"/>
      <c r="H82" s="143"/>
      <c r="I82" s="142"/>
      <c r="J82" s="142"/>
      <c r="K82" s="142"/>
      <c r="L82" s="142"/>
      <c r="M82" s="142"/>
      <c r="N82" s="14"/>
      <c r="O82" s="14"/>
      <c r="P82" s="14"/>
      <c r="Q82" s="14"/>
      <c r="R82" s="52"/>
    </row>
    <row r="83" spans="1:18" s="15" customFormat="1" ht="15" customHeight="1" x14ac:dyDescent="0.2">
      <c r="A83" s="141" t="s">
        <v>86</v>
      </c>
      <c r="B83" s="141"/>
      <c r="C83" s="142"/>
      <c r="D83" s="142"/>
      <c r="E83" s="142"/>
      <c r="F83" s="142"/>
      <c r="G83" s="142"/>
      <c r="H83" s="143"/>
      <c r="I83" s="147">
        <f>IF(I79=0,0,+I81/Daten!$H$2*1000)</f>
        <v>0</v>
      </c>
      <c r="J83" s="147">
        <f>IF(J79=0,0,+J81/Daten!$H$2*1000)</f>
        <v>0</v>
      </c>
      <c r="K83" s="147">
        <f>IF(K79=0,0,+K81/Daten!$H$2*1000)</f>
        <v>0</v>
      </c>
      <c r="L83" s="147">
        <f>IF(L79=0,0,+L81/Daten!$H$2*1000)</f>
        <v>0</v>
      </c>
      <c r="M83" s="147">
        <f>IF(M79=0,0,+M81/Daten!$H$2*1000)</f>
        <v>0</v>
      </c>
      <c r="N83" s="14"/>
      <c r="O83" s="14"/>
      <c r="P83" s="14"/>
      <c r="Q83" s="14"/>
      <c r="R83" s="52"/>
    </row>
    <row r="84" spans="1:18" s="15" customFormat="1" ht="15" customHeight="1" x14ac:dyDescent="0.2">
      <c r="A84" s="141" t="s">
        <v>117</v>
      </c>
      <c r="B84" s="141"/>
      <c r="C84" s="142"/>
      <c r="D84" s="142"/>
      <c r="E84" s="142"/>
      <c r="F84" s="142"/>
      <c r="G84" s="142"/>
      <c r="H84" s="143"/>
      <c r="I84" s="147">
        <f>IF(I79=0,0,+I81/Daten!$H$3*1000)</f>
        <v>0</v>
      </c>
      <c r="J84" s="147">
        <f>IF(J79=0,0,+J81/Daten!$H$3*1000)</f>
        <v>0</v>
      </c>
      <c r="K84" s="147">
        <f>IF(K79=0,0,+K81/Daten!$H$3*1000)</f>
        <v>0</v>
      </c>
      <c r="L84" s="147">
        <f>IF(L79=0,0,+L81/Daten!$H$3*1000)</f>
        <v>0</v>
      </c>
      <c r="M84" s="147">
        <f>IF(M79=0,0,+M81/Daten!$H$3*1000)</f>
        <v>0</v>
      </c>
      <c r="N84" s="14"/>
      <c r="O84" s="14"/>
      <c r="P84" s="14"/>
      <c r="Q84" s="14"/>
      <c r="R84" s="52"/>
    </row>
    <row r="85" spans="1:18" s="15" customFormat="1" ht="15" customHeight="1" x14ac:dyDescent="0.2">
      <c r="A85" s="141" t="s">
        <v>253</v>
      </c>
      <c r="B85" s="141"/>
      <c r="C85" s="142"/>
      <c r="D85" s="142"/>
      <c r="E85" s="142"/>
      <c r="F85" s="142"/>
      <c r="G85" s="142"/>
      <c r="H85" s="143"/>
      <c r="I85" s="147">
        <f>IF(I79=0,0,I60/I81)</f>
        <v>0</v>
      </c>
      <c r="J85" s="147">
        <f>IF(J79=0,0,J60/J81)</f>
        <v>0</v>
      </c>
      <c r="K85" s="147">
        <f>IF(K79=0,0,K60/K81)</f>
        <v>0</v>
      </c>
      <c r="L85" s="147">
        <f>IF(L79=0,0,L60/L81)</f>
        <v>0</v>
      </c>
      <c r="M85" s="147">
        <f>IF(M79=0,0,M60/M81)</f>
        <v>0</v>
      </c>
      <c r="N85" s="14"/>
      <c r="O85" s="14"/>
      <c r="P85" s="14"/>
      <c r="Q85" s="14"/>
      <c r="R85" s="52"/>
    </row>
    <row r="86" spans="1:18" s="15" customFormat="1" ht="15" customHeight="1" x14ac:dyDescent="0.2">
      <c r="A86" s="141" t="s">
        <v>254</v>
      </c>
      <c r="B86" s="141"/>
      <c r="C86" s="142"/>
      <c r="D86" s="142"/>
      <c r="E86" s="142"/>
      <c r="F86" s="142"/>
      <c r="G86" s="142"/>
      <c r="H86" s="143"/>
      <c r="I86" s="267"/>
      <c r="J86" s="267">
        <f>IF(J79=0,0,-J64/J79)</f>
        <v>0</v>
      </c>
      <c r="K86" s="267"/>
      <c r="L86" s="267">
        <f>IF(L79=0,0,-L65/L79)</f>
        <v>0</v>
      </c>
      <c r="M86" s="267"/>
      <c r="N86" s="14"/>
      <c r="O86" s="269"/>
      <c r="P86" s="269"/>
      <c r="Q86" s="269"/>
      <c r="R86" s="52"/>
    </row>
    <row r="87" spans="1:18" s="15" customFormat="1" ht="15" customHeight="1" x14ac:dyDescent="0.2">
      <c r="A87" s="268" t="s">
        <v>255</v>
      </c>
      <c r="B87" s="268"/>
      <c r="C87" s="142"/>
      <c r="D87" s="142"/>
      <c r="E87" s="142"/>
      <c r="F87" s="142"/>
      <c r="G87" s="142"/>
      <c r="H87" s="143"/>
      <c r="I87" s="147" t="str">
        <f>IF(Daten!$H$2="","--",I60/Daten!$H$2)</f>
        <v>--</v>
      </c>
      <c r="J87" s="147" t="str">
        <f>IF(Daten!$H$2="","--",J60/Daten!$H$2)</f>
        <v>--</v>
      </c>
      <c r="K87" s="147" t="str">
        <f>IF(Daten!$H$2="","--",K60/Daten!$H$2)</f>
        <v>--</v>
      </c>
      <c r="L87" s="147" t="str">
        <f>IF(Daten!$H$2="","--",L60/Daten!$H$2)</f>
        <v>--</v>
      </c>
      <c r="M87" s="147" t="str">
        <f>IF(Daten!$H$2="","--",M60/Daten!$H$2)</f>
        <v>--</v>
      </c>
      <c r="N87" s="147" t="str">
        <f>IF(Daten!$H$2="","--",N60/Daten!$H$2)</f>
        <v>--</v>
      </c>
      <c r="O87" s="270">
        <f>IF(O75=0,0,+O75/Daten!$H$2)</f>
        <v>0</v>
      </c>
      <c r="P87" s="270">
        <f>IF(P75=0,0,+P75/Daten!$H$2)</f>
        <v>0</v>
      </c>
      <c r="Q87" s="271">
        <f>IF(Q75=0,0,+Q75/Daten!$H$2)</f>
        <v>0</v>
      </c>
      <c r="R87" s="52"/>
    </row>
    <row r="88" spans="1:18" s="15" customFormat="1" ht="15" customHeight="1" x14ac:dyDescent="0.2">
      <c r="A88" s="268" t="s">
        <v>256</v>
      </c>
      <c r="B88" s="268"/>
      <c r="C88" s="142"/>
      <c r="D88" s="142"/>
      <c r="E88" s="142"/>
      <c r="F88" s="142"/>
      <c r="G88" s="142"/>
      <c r="H88" s="143"/>
      <c r="I88" s="147" t="str">
        <f>IF(Daten!$H$3="","--",I60/Daten!$H$3)</f>
        <v>--</v>
      </c>
      <c r="J88" s="147" t="str">
        <f>IF(Daten!$H$3="","--",J60/Daten!$H$3)</f>
        <v>--</v>
      </c>
      <c r="K88" s="147" t="str">
        <f>IF(Daten!$H$3="","--",K60/Daten!$H$3)</f>
        <v>--</v>
      </c>
      <c r="L88" s="147" t="str">
        <f>IF(Daten!$H$3="","--",L60/Daten!$H$3)</f>
        <v>--</v>
      </c>
      <c r="M88" s="147" t="str">
        <f>IF(Daten!$H$3="","--",M60/Daten!$H$3)</f>
        <v>--</v>
      </c>
      <c r="N88" s="147" t="str">
        <f>IF(Daten!$H$3="","--",N60/Daten!$H$3)</f>
        <v>--</v>
      </c>
      <c r="O88" s="272">
        <f>IF(O75=0,0,+O75/Daten!$H$3)</f>
        <v>0</v>
      </c>
      <c r="P88" s="272">
        <f>IF(P75=0,0,+P75/Daten!$H$3)</f>
        <v>0</v>
      </c>
      <c r="Q88" s="273">
        <f>IF(Q75=0,0,+Q75/Daten!$H$3)</f>
        <v>0</v>
      </c>
      <c r="R88" s="52"/>
    </row>
    <row r="89" spans="1:18" s="15" customFormat="1" ht="15" customHeight="1" x14ac:dyDescent="0.2">
      <c r="C89" s="14"/>
      <c r="D89" s="14"/>
      <c r="E89" s="14"/>
      <c r="F89" s="14"/>
      <c r="G89" s="14"/>
      <c r="H89" s="24"/>
      <c r="I89" s="14"/>
      <c r="J89" s="14"/>
      <c r="K89" s="14"/>
      <c r="L89" s="14"/>
      <c r="M89" s="14"/>
      <c r="N89" s="14"/>
      <c r="O89" s="269"/>
      <c r="P89" s="269"/>
      <c r="Q89" s="269"/>
      <c r="R89" s="52"/>
    </row>
    <row r="90" spans="1:18" s="15" customFormat="1" ht="15" customHeight="1" x14ac:dyDescent="0.2">
      <c r="C90" s="14"/>
      <c r="D90" s="14"/>
      <c r="E90" s="14"/>
      <c r="F90" s="14"/>
      <c r="G90" s="14"/>
      <c r="H90" s="24"/>
      <c r="I90" s="14"/>
      <c r="J90" s="14"/>
      <c r="K90" s="14"/>
      <c r="L90" s="14"/>
      <c r="M90" s="14"/>
      <c r="N90" s="14"/>
      <c r="O90" s="14"/>
      <c r="P90" s="14"/>
      <c r="Q90" s="14"/>
      <c r="R90" s="52"/>
    </row>
    <row r="91" spans="1:18" s="15" customFormat="1" ht="11.25" x14ac:dyDescent="0.2">
      <c r="C91" s="14"/>
      <c r="D91" s="14"/>
      <c r="E91" s="14"/>
      <c r="F91" s="14"/>
      <c r="G91" s="14"/>
      <c r="H91" s="24"/>
      <c r="I91" s="14"/>
      <c r="J91" s="14"/>
      <c r="K91" s="14"/>
      <c r="L91" s="14"/>
      <c r="M91" s="14"/>
      <c r="N91" s="14"/>
      <c r="O91" s="14"/>
      <c r="P91" s="14"/>
      <c r="Q91" s="14"/>
      <c r="R91" s="52"/>
    </row>
    <row r="92" spans="1:18" s="15" customFormat="1" ht="11.25" x14ac:dyDescent="0.2">
      <c r="C92" s="14"/>
      <c r="D92" s="14"/>
      <c r="E92" s="14"/>
      <c r="F92" s="14"/>
      <c r="G92" s="14"/>
      <c r="H92" s="24"/>
      <c r="I92" s="14"/>
      <c r="J92" s="14"/>
      <c r="K92" s="14"/>
      <c r="L92" s="14"/>
      <c r="M92" s="14"/>
      <c r="N92" s="14"/>
      <c r="O92" s="14"/>
      <c r="P92" s="14"/>
      <c r="Q92" s="14"/>
      <c r="R92" s="52"/>
    </row>
    <row r="93" spans="1:18" s="15" customFormat="1" ht="11.25" x14ac:dyDescent="0.2">
      <c r="C93" s="14"/>
      <c r="D93" s="14"/>
      <c r="E93" s="14"/>
      <c r="F93" s="14"/>
      <c r="G93" s="14"/>
      <c r="H93" s="24"/>
      <c r="I93" s="14"/>
      <c r="J93" s="14"/>
      <c r="K93" s="14"/>
      <c r="L93" s="14"/>
      <c r="M93" s="14"/>
      <c r="N93" s="14"/>
      <c r="O93" s="14"/>
      <c r="P93" s="14"/>
      <c r="Q93" s="14"/>
      <c r="R93" s="52"/>
    </row>
    <row r="94" spans="1:18" s="15" customFormat="1" ht="11.25" x14ac:dyDescent="0.2">
      <c r="C94" s="14"/>
      <c r="D94" s="14"/>
      <c r="E94" s="14"/>
      <c r="F94" s="14"/>
      <c r="G94" s="14"/>
      <c r="H94" s="24"/>
      <c r="I94" s="14"/>
      <c r="J94" s="14"/>
      <c r="K94" s="14"/>
      <c r="L94" s="14"/>
      <c r="M94" s="14"/>
      <c r="N94" s="14"/>
      <c r="O94" s="14"/>
      <c r="P94" s="14"/>
      <c r="Q94" s="14"/>
      <c r="R94" s="52"/>
    </row>
    <row r="95" spans="1:18" s="15" customFormat="1" ht="11.25" x14ac:dyDescent="0.2">
      <c r="C95" s="14"/>
      <c r="D95" s="14"/>
      <c r="E95" s="14"/>
      <c r="F95" s="14"/>
      <c r="G95" s="14"/>
      <c r="H95" s="24"/>
      <c r="I95" s="14"/>
      <c r="J95" s="14"/>
      <c r="K95" s="14"/>
      <c r="L95" s="14"/>
      <c r="M95" s="14"/>
      <c r="N95" s="14"/>
      <c r="O95" s="14"/>
      <c r="P95" s="14"/>
      <c r="Q95" s="14"/>
      <c r="R95" s="25"/>
    </row>
    <row r="96" spans="1:18" s="15" customFormat="1" ht="11.25" x14ac:dyDescent="0.2">
      <c r="C96" s="14"/>
      <c r="D96" s="14"/>
      <c r="E96" s="14"/>
      <c r="F96" s="14"/>
      <c r="G96" s="14"/>
      <c r="H96" s="24"/>
      <c r="I96" s="14"/>
      <c r="J96" s="14"/>
      <c r="K96" s="14"/>
      <c r="L96" s="14"/>
      <c r="M96" s="14"/>
      <c r="N96" s="14"/>
      <c r="O96" s="14"/>
      <c r="P96" s="14"/>
      <c r="Q96" s="14"/>
      <c r="R96" s="25"/>
    </row>
    <row r="97" spans="3:18" s="15" customFormat="1" ht="11.25" x14ac:dyDescent="0.2">
      <c r="C97" s="14"/>
      <c r="D97" s="14"/>
      <c r="E97" s="14"/>
      <c r="F97" s="14"/>
      <c r="G97" s="14"/>
      <c r="H97" s="24"/>
      <c r="I97" s="14"/>
      <c r="J97" s="14"/>
      <c r="K97" s="14"/>
      <c r="L97" s="14"/>
      <c r="M97" s="14"/>
      <c r="N97" s="14"/>
      <c r="O97" s="14"/>
      <c r="P97" s="14"/>
      <c r="Q97" s="14"/>
      <c r="R97" s="26"/>
    </row>
    <row r="98" spans="3:18" s="15" customFormat="1" ht="11.25" x14ac:dyDescent="0.2">
      <c r="C98" s="14"/>
      <c r="D98" s="14"/>
      <c r="E98" s="14"/>
      <c r="F98" s="14"/>
      <c r="G98" s="14"/>
      <c r="H98" s="24"/>
      <c r="I98" s="14"/>
      <c r="J98" s="14"/>
      <c r="K98" s="14"/>
      <c r="L98" s="14"/>
      <c r="M98" s="14"/>
      <c r="N98" s="14"/>
      <c r="O98" s="14"/>
      <c r="P98" s="14"/>
      <c r="Q98" s="14"/>
      <c r="R98" s="26"/>
    </row>
    <row r="99" spans="3:18" s="15" customFormat="1" ht="11.25" x14ac:dyDescent="0.2">
      <c r="C99" s="14"/>
      <c r="D99" s="14"/>
      <c r="E99" s="14"/>
      <c r="F99" s="14"/>
      <c r="G99" s="14"/>
      <c r="H99" s="24"/>
      <c r="I99" s="14"/>
      <c r="J99" s="14"/>
      <c r="K99" s="14"/>
      <c r="L99" s="14"/>
      <c r="M99" s="14"/>
      <c r="N99" s="14"/>
      <c r="O99" s="14"/>
      <c r="P99" s="14"/>
      <c r="Q99" s="14"/>
      <c r="R99" s="26"/>
    </row>
    <row r="100" spans="3:18" s="15" customFormat="1" ht="11.25" x14ac:dyDescent="0.2">
      <c r="C100" s="14"/>
      <c r="D100" s="14"/>
      <c r="E100" s="14"/>
      <c r="F100" s="14"/>
      <c r="G100" s="14"/>
      <c r="H100" s="24"/>
      <c r="I100" s="14"/>
      <c r="J100" s="14"/>
      <c r="K100" s="14"/>
      <c r="L100" s="14"/>
      <c r="M100" s="14"/>
      <c r="N100" s="14"/>
      <c r="O100" s="14"/>
      <c r="P100" s="14"/>
      <c r="Q100" s="14"/>
      <c r="R100" s="26"/>
    </row>
    <row r="101" spans="3:18" s="15" customFormat="1" ht="11.25" x14ac:dyDescent="0.2">
      <c r="C101" s="14"/>
      <c r="D101" s="14"/>
      <c r="E101" s="14"/>
      <c r="F101" s="14"/>
      <c r="G101" s="14"/>
      <c r="H101" s="24"/>
      <c r="I101" s="14"/>
      <c r="J101" s="14"/>
      <c r="K101" s="14"/>
      <c r="L101" s="14"/>
      <c r="M101" s="14"/>
      <c r="N101" s="14"/>
      <c r="O101" s="14"/>
      <c r="P101" s="14"/>
      <c r="Q101" s="14"/>
      <c r="R101" s="26"/>
    </row>
    <row r="102" spans="3:18" s="15" customFormat="1" ht="11.25" x14ac:dyDescent="0.2">
      <c r="C102" s="14"/>
      <c r="D102" s="14"/>
      <c r="E102" s="14"/>
      <c r="F102" s="14"/>
      <c r="G102" s="14"/>
      <c r="H102" s="24"/>
      <c r="I102" s="14"/>
      <c r="J102" s="14"/>
      <c r="K102" s="14"/>
      <c r="L102" s="14"/>
      <c r="M102" s="14"/>
      <c r="N102" s="14"/>
      <c r="O102" s="14"/>
      <c r="P102" s="14"/>
      <c r="Q102" s="14"/>
      <c r="R102" s="26"/>
    </row>
    <row r="103" spans="3:18" s="15" customFormat="1" ht="11.25" x14ac:dyDescent="0.2">
      <c r="C103" s="14"/>
      <c r="D103" s="14"/>
      <c r="E103" s="14"/>
      <c r="F103" s="14"/>
      <c r="G103" s="14"/>
      <c r="H103" s="24"/>
      <c r="I103" s="14"/>
      <c r="J103" s="14"/>
      <c r="K103" s="14"/>
      <c r="L103" s="14"/>
      <c r="M103" s="14"/>
      <c r="N103" s="14"/>
      <c r="O103" s="14"/>
      <c r="P103" s="14"/>
      <c r="Q103" s="14"/>
      <c r="R103" s="26"/>
    </row>
    <row r="104" spans="3:18" s="15" customFormat="1" ht="11.25" x14ac:dyDescent="0.2">
      <c r="C104" s="14"/>
      <c r="D104" s="14"/>
      <c r="E104" s="14"/>
      <c r="F104" s="14"/>
      <c r="G104" s="14"/>
      <c r="H104" s="24"/>
      <c r="I104" s="14"/>
      <c r="J104" s="14"/>
      <c r="K104" s="14"/>
      <c r="L104" s="14"/>
      <c r="M104" s="14"/>
      <c r="N104" s="14"/>
      <c r="O104" s="14"/>
      <c r="P104" s="14"/>
      <c r="Q104" s="14"/>
      <c r="R104" s="26"/>
    </row>
    <row r="105" spans="3:18" s="15" customFormat="1" ht="11.25" x14ac:dyDescent="0.2">
      <c r="C105" s="14"/>
      <c r="D105" s="14"/>
      <c r="E105" s="14"/>
      <c r="F105" s="14"/>
      <c r="G105" s="14"/>
      <c r="H105" s="24"/>
      <c r="I105" s="14"/>
      <c r="J105" s="14"/>
      <c r="K105" s="14"/>
      <c r="L105" s="14"/>
      <c r="M105" s="14"/>
      <c r="N105" s="14"/>
      <c r="O105" s="14"/>
      <c r="P105" s="14"/>
      <c r="Q105" s="14"/>
      <c r="R105" s="26"/>
    </row>
    <row r="106" spans="3:18" s="15" customFormat="1" ht="11.25" x14ac:dyDescent="0.2">
      <c r="C106" s="14"/>
      <c r="D106" s="14"/>
      <c r="E106" s="14"/>
      <c r="F106" s="14"/>
      <c r="G106" s="14"/>
      <c r="H106" s="24"/>
      <c r="I106" s="14"/>
      <c r="J106" s="14"/>
      <c r="K106" s="14"/>
      <c r="L106" s="14"/>
      <c r="M106" s="14"/>
      <c r="N106" s="14"/>
      <c r="O106" s="14"/>
      <c r="P106" s="14"/>
      <c r="Q106" s="14"/>
      <c r="R106" s="26"/>
    </row>
    <row r="107" spans="3:18" s="15" customFormat="1" ht="11.25" x14ac:dyDescent="0.2">
      <c r="C107" s="14"/>
      <c r="D107" s="14"/>
      <c r="E107" s="14"/>
      <c r="F107" s="14"/>
      <c r="G107" s="14"/>
      <c r="H107" s="24"/>
      <c r="I107" s="14"/>
      <c r="J107" s="14"/>
      <c r="K107" s="14"/>
      <c r="L107" s="14"/>
      <c r="M107" s="14"/>
      <c r="N107" s="14"/>
      <c r="O107" s="14"/>
      <c r="P107" s="14"/>
      <c r="Q107" s="14"/>
      <c r="R107" s="25"/>
    </row>
    <row r="108" spans="3:18" s="15" customFormat="1" ht="11.25" x14ac:dyDescent="0.2">
      <c r="C108" s="14"/>
      <c r="D108" s="14"/>
      <c r="E108" s="14"/>
      <c r="F108" s="14"/>
      <c r="G108" s="14"/>
      <c r="H108" s="24"/>
      <c r="I108" s="14"/>
      <c r="J108" s="14"/>
      <c r="K108" s="14"/>
      <c r="L108" s="14"/>
      <c r="M108" s="14"/>
      <c r="N108" s="14"/>
      <c r="O108" s="14"/>
      <c r="P108" s="14"/>
      <c r="Q108" s="14"/>
      <c r="R108" s="25"/>
    </row>
    <row r="109" spans="3:18" s="15" customFormat="1" ht="11.25" x14ac:dyDescent="0.2">
      <c r="C109" s="14"/>
      <c r="D109" s="14"/>
      <c r="E109" s="14"/>
      <c r="F109" s="14"/>
      <c r="G109" s="14"/>
      <c r="H109" s="24"/>
      <c r="I109" s="14"/>
      <c r="J109" s="14"/>
      <c r="K109" s="14"/>
      <c r="L109" s="14"/>
      <c r="M109" s="14"/>
      <c r="N109" s="14"/>
      <c r="O109" s="14"/>
      <c r="P109" s="14"/>
      <c r="Q109" s="14"/>
      <c r="R109" s="25"/>
    </row>
    <row r="110" spans="3:18" s="15" customFormat="1" ht="11.25" x14ac:dyDescent="0.2">
      <c r="C110" s="14"/>
      <c r="D110" s="14"/>
      <c r="E110" s="14"/>
      <c r="F110" s="14"/>
      <c r="G110" s="14"/>
      <c r="H110" s="24"/>
      <c r="I110" s="14"/>
      <c r="J110" s="14"/>
      <c r="K110" s="14"/>
      <c r="L110" s="14"/>
      <c r="M110" s="14"/>
      <c r="N110" s="14"/>
      <c r="O110" s="14"/>
      <c r="P110" s="14"/>
      <c r="Q110" s="14"/>
      <c r="R110" s="25"/>
    </row>
    <row r="111" spans="3:18" s="15" customFormat="1" ht="11.25" x14ac:dyDescent="0.2">
      <c r="C111" s="14"/>
      <c r="D111" s="14"/>
      <c r="E111" s="14"/>
      <c r="F111" s="14"/>
      <c r="G111" s="14"/>
      <c r="H111" s="24"/>
      <c r="I111" s="14"/>
      <c r="J111" s="14"/>
      <c r="K111" s="14"/>
      <c r="L111" s="14"/>
      <c r="M111" s="14"/>
      <c r="N111" s="14"/>
      <c r="O111" s="14"/>
      <c r="P111" s="14"/>
      <c r="Q111" s="14"/>
      <c r="R111" s="25"/>
    </row>
    <row r="112" spans="3:18" s="15" customFormat="1" ht="11.25" x14ac:dyDescent="0.2">
      <c r="C112" s="14"/>
      <c r="D112" s="14"/>
      <c r="E112" s="14"/>
      <c r="F112" s="14"/>
      <c r="G112" s="14"/>
      <c r="H112" s="24"/>
      <c r="I112" s="14"/>
      <c r="J112" s="14"/>
      <c r="K112" s="14"/>
      <c r="L112" s="14"/>
      <c r="M112" s="14"/>
      <c r="N112" s="14"/>
      <c r="O112" s="14"/>
      <c r="P112" s="14"/>
      <c r="Q112" s="14"/>
      <c r="R112" s="25"/>
    </row>
    <row r="113" spans="3:18" s="15" customFormat="1" ht="11.25" x14ac:dyDescent="0.2">
      <c r="C113" s="14"/>
      <c r="D113" s="14"/>
      <c r="E113" s="14"/>
      <c r="F113" s="14"/>
      <c r="G113" s="14"/>
      <c r="H113" s="24"/>
      <c r="I113" s="14"/>
      <c r="J113" s="14"/>
      <c r="K113" s="14"/>
      <c r="L113" s="14"/>
      <c r="M113" s="14"/>
      <c r="N113" s="14"/>
      <c r="O113" s="14"/>
      <c r="P113" s="14"/>
      <c r="Q113" s="14"/>
      <c r="R113" s="25"/>
    </row>
    <row r="114" spans="3:18" s="15" customFormat="1" ht="11.25" x14ac:dyDescent="0.2">
      <c r="C114" s="14"/>
      <c r="D114" s="14"/>
      <c r="E114" s="14"/>
      <c r="F114" s="14"/>
      <c r="G114" s="14"/>
      <c r="H114" s="24"/>
      <c r="I114" s="14"/>
      <c r="J114" s="14"/>
      <c r="K114" s="14"/>
      <c r="L114" s="14"/>
      <c r="M114" s="14"/>
      <c r="N114" s="14"/>
      <c r="O114" s="14"/>
      <c r="P114" s="14"/>
      <c r="Q114" s="14"/>
      <c r="R114" s="25"/>
    </row>
    <row r="115" spans="3:18" s="15" customFormat="1" ht="11.25" x14ac:dyDescent="0.2">
      <c r="C115" s="14"/>
      <c r="D115" s="14"/>
      <c r="E115" s="14"/>
      <c r="F115" s="14"/>
      <c r="G115" s="14"/>
      <c r="H115" s="24"/>
      <c r="I115" s="14"/>
      <c r="J115" s="14"/>
      <c r="K115" s="14"/>
      <c r="L115" s="14"/>
      <c r="M115" s="14"/>
      <c r="N115" s="14"/>
      <c r="O115" s="14"/>
      <c r="P115" s="14"/>
      <c r="Q115" s="14"/>
      <c r="R115" s="25"/>
    </row>
    <row r="116" spans="3:18" s="15" customFormat="1" ht="11.25" x14ac:dyDescent="0.2">
      <c r="C116" s="14"/>
      <c r="D116" s="14"/>
      <c r="E116" s="14"/>
      <c r="F116" s="14"/>
      <c r="G116" s="14"/>
      <c r="H116" s="24"/>
      <c r="I116" s="14"/>
      <c r="J116" s="14"/>
      <c r="K116" s="14"/>
      <c r="L116" s="14"/>
      <c r="M116" s="14"/>
      <c r="N116" s="14"/>
      <c r="O116" s="14"/>
      <c r="P116" s="14"/>
      <c r="Q116" s="14"/>
      <c r="R116" s="25"/>
    </row>
    <row r="117" spans="3:18" s="15" customFormat="1" ht="11.25" x14ac:dyDescent="0.2">
      <c r="C117" s="14"/>
      <c r="D117" s="14"/>
      <c r="E117" s="14"/>
      <c r="F117" s="14"/>
      <c r="G117" s="14"/>
      <c r="H117" s="24"/>
      <c r="I117" s="14"/>
      <c r="J117" s="14"/>
      <c r="K117" s="14"/>
      <c r="L117" s="14"/>
      <c r="M117" s="14"/>
      <c r="N117" s="14"/>
      <c r="O117" s="14"/>
      <c r="P117" s="14"/>
      <c r="Q117" s="14"/>
      <c r="R117" s="25"/>
    </row>
    <row r="118" spans="3:18" s="15" customFormat="1" ht="11.25" x14ac:dyDescent="0.2">
      <c r="C118" s="14"/>
      <c r="D118" s="14"/>
      <c r="E118" s="14"/>
      <c r="F118" s="14"/>
      <c r="G118" s="14"/>
      <c r="H118" s="24"/>
      <c r="I118" s="14"/>
      <c r="J118" s="14"/>
      <c r="K118" s="14"/>
      <c r="L118" s="14"/>
      <c r="M118" s="14"/>
      <c r="N118" s="14"/>
      <c r="O118" s="14"/>
      <c r="P118" s="14"/>
      <c r="Q118" s="14"/>
      <c r="R118" s="25"/>
    </row>
    <row r="119" spans="3:18" s="15" customFormat="1" ht="11.25" x14ac:dyDescent="0.2">
      <c r="C119" s="14"/>
      <c r="D119" s="14"/>
      <c r="E119" s="14"/>
      <c r="F119" s="14"/>
      <c r="G119" s="14"/>
      <c r="H119" s="24"/>
      <c r="I119" s="14"/>
      <c r="J119" s="14"/>
      <c r="K119" s="14"/>
      <c r="L119" s="14"/>
      <c r="M119" s="14"/>
      <c r="N119" s="14"/>
      <c r="O119" s="14"/>
      <c r="P119" s="14"/>
      <c r="Q119" s="14"/>
      <c r="R119" s="25"/>
    </row>
    <row r="120" spans="3:18" s="15" customFormat="1" ht="11.25" x14ac:dyDescent="0.2">
      <c r="C120" s="14"/>
      <c r="D120" s="14"/>
      <c r="E120" s="14"/>
      <c r="F120" s="14"/>
      <c r="G120" s="14"/>
      <c r="H120" s="24"/>
      <c r="I120" s="14"/>
      <c r="J120" s="14"/>
      <c r="K120" s="14"/>
      <c r="L120" s="14"/>
      <c r="M120" s="14"/>
      <c r="N120" s="14"/>
      <c r="O120" s="14"/>
      <c r="P120" s="14"/>
      <c r="Q120" s="14"/>
      <c r="R120" s="25"/>
    </row>
    <row r="121" spans="3:18" s="15" customFormat="1" ht="11.25" x14ac:dyDescent="0.2">
      <c r="C121" s="14"/>
      <c r="D121" s="14"/>
      <c r="E121" s="14"/>
      <c r="F121" s="14"/>
      <c r="G121" s="14"/>
      <c r="H121" s="24"/>
      <c r="I121" s="14"/>
      <c r="J121" s="14"/>
      <c r="K121" s="14"/>
      <c r="L121" s="14"/>
      <c r="M121" s="14"/>
      <c r="N121" s="14"/>
      <c r="O121" s="14"/>
      <c r="P121" s="14"/>
      <c r="Q121" s="14"/>
      <c r="R121" s="25"/>
    </row>
    <row r="122" spans="3:18" s="15" customFormat="1" ht="11.25" x14ac:dyDescent="0.2">
      <c r="C122" s="14"/>
      <c r="D122" s="14"/>
      <c r="E122" s="14"/>
      <c r="F122" s="14"/>
      <c r="G122" s="14"/>
      <c r="H122" s="24"/>
      <c r="I122" s="14"/>
      <c r="J122" s="14"/>
      <c r="K122" s="14"/>
      <c r="L122" s="14"/>
      <c r="M122" s="14"/>
      <c r="N122" s="14"/>
      <c r="O122" s="14"/>
      <c r="P122" s="14"/>
      <c r="Q122" s="14"/>
      <c r="R122" s="25"/>
    </row>
    <row r="123" spans="3:18" s="15" customFormat="1" ht="11.25" x14ac:dyDescent="0.2">
      <c r="C123" s="14"/>
      <c r="D123" s="14"/>
      <c r="E123" s="14"/>
      <c r="F123" s="14"/>
      <c r="G123" s="14"/>
      <c r="H123" s="24"/>
      <c r="I123" s="14"/>
      <c r="J123" s="14"/>
      <c r="K123" s="14"/>
      <c r="L123" s="14"/>
      <c r="M123" s="14"/>
      <c r="N123" s="14"/>
      <c r="O123" s="14"/>
      <c r="P123" s="14"/>
      <c r="Q123" s="14"/>
      <c r="R123" s="25"/>
    </row>
    <row r="124" spans="3:18" s="15" customFormat="1" ht="11.25" x14ac:dyDescent="0.2">
      <c r="C124" s="14"/>
      <c r="D124" s="14"/>
      <c r="E124" s="14"/>
      <c r="F124" s="14"/>
      <c r="G124" s="14"/>
      <c r="H124" s="24"/>
      <c r="I124" s="14"/>
      <c r="J124" s="14"/>
      <c r="K124" s="14"/>
      <c r="L124" s="14"/>
      <c r="M124" s="14"/>
      <c r="N124" s="14"/>
      <c r="O124" s="14"/>
      <c r="P124" s="14"/>
      <c r="Q124" s="14"/>
      <c r="R124" s="25"/>
    </row>
    <row r="125" spans="3:18" s="15" customFormat="1" ht="11.25" x14ac:dyDescent="0.2">
      <c r="C125" s="14"/>
      <c r="D125" s="14"/>
      <c r="E125" s="14"/>
      <c r="F125" s="14"/>
      <c r="G125" s="14"/>
      <c r="H125" s="24"/>
      <c r="I125" s="14"/>
      <c r="J125" s="14"/>
      <c r="K125" s="14"/>
      <c r="L125" s="14"/>
      <c r="M125" s="14"/>
      <c r="N125" s="14"/>
      <c r="O125" s="14"/>
      <c r="P125" s="14"/>
      <c r="Q125" s="14"/>
      <c r="R125" s="25"/>
    </row>
    <row r="126" spans="3:18" s="15" customFormat="1" ht="11.25" x14ac:dyDescent="0.2">
      <c r="C126" s="14"/>
      <c r="D126" s="14"/>
      <c r="E126" s="14"/>
      <c r="F126" s="14"/>
      <c r="G126" s="14"/>
      <c r="H126" s="24"/>
      <c r="I126" s="14"/>
      <c r="J126" s="14"/>
      <c r="K126" s="14"/>
      <c r="L126" s="14"/>
      <c r="M126" s="14"/>
      <c r="N126" s="14"/>
      <c r="O126" s="14"/>
      <c r="P126" s="14"/>
      <c r="Q126" s="14"/>
      <c r="R126" s="25"/>
    </row>
    <row r="127" spans="3:18" s="15" customFormat="1" ht="11.25" x14ac:dyDescent="0.2">
      <c r="C127" s="14"/>
      <c r="D127" s="14"/>
      <c r="E127" s="14"/>
      <c r="F127" s="14"/>
      <c r="G127" s="14"/>
      <c r="H127" s="24"/>
      <c r="I127" s="14"/>
      <c r="J127" s="14"/>
      <c r="K127" s="14"/>
      <c r="L127" s="14"/>
      <c r="M127" s="14"/>
      <c r="N127" s="14"/>
      <c r="O127" s="14"/>
      <c r="P127" s="14"/>
      <c r="Q127" s="14"/>
      <c r="R127" s="25"/>
    </row>
    <row r="128" spans="3:18" s="15" customFormat="1" ht="11.25" x14ac:dyDescent="0.2">
      <c r="C128" s="14"/>
      <c r="D128" s="14"/>
      <c r="E128" s="14"/>
      <c r="F128" s="14"/>
      <c r="G128" s="14"/>
      <c r="H128" s="24"/>
      <c r="I128" s="14"/>
      <c r="J128" s="14"/>
      <c r="K128" s="14"/>
      <c r="L128" s="14"/>
      <c r="M128" s="14"/>
      <c r="N128" s="14"/>
      <c r="O128" s="14"/>
      <c r="P128" s="14"/>
      <c r="Q128" s="14"/>
      <c r="R128" s="25"/>
    </row>
    <row r="129" spans="3:18" s="15" customFormat="1" ht="11.25" x14ac:dyDescent="0.2">
      <c r="C129" s="14"/>
      <c r="D129" s="14"/>
      <c r="E129" s="14"/>
      <c r="F129" s="14"/>
      <c r="G129" s="14"/>
      <c r="H129" s="24"/>
      <c r="I129" s="14"/>
      <c r="J129" s="14"/>
      <c r="K129" s="14"/>
      <c r="L129" s="14"/>
      <c r="M129" s="14"/>
      <c r="N129" s="14"/>
      <c r="O129" s="14"/>
      <c r="P129" s="14"/>
      <c r="Q129" s="14"/>
      <c r="R129" s="25"/>
    </row>
    <row r="130" spans="3:18" s="15" customFormat="1" ht="11.25" x14ac:dyDescent="0.2">
      <c r="C130" s="14"/>
      <c r="D130" s="14"/>
      <c r="E130" s="14"/>
      <c r="F130" s="14"/>
      <c r="G130" s="14"/>
      <c r="H130" s="24"/>
      <c r="I130" s="14"/>
      <c r="J130" s="14"/>
      <c r="K130" s="14"/>
      <c r="L130" s="14"/>
      <c r="M130" s="14"/>
      <c r="N130" s="14"/>
      <c r="O130" s="14"/>
      <c r="P130" s="14"/>
      <c r="Q130" s="14"/>
      <c r="R130" s="25"/>
    </row>
    <row r="131" spans="3:18" s="15" customFormat="1" ht="11.25" x14ac:dyDescent="0.2">
      <c r="C131" s="14"/>
      <c r="D131" s="14"/>
      <c r="E131" s="14"/>
      <c r="F131" s="14"/>
      <c r="G131" s="14"/>
      <c r="H131" s="24"/>
      <c r="I131" s="14"/>
      <c r="J131" s="14"/>
      <c r="K131" s="14"/>
      <c r="L131" s="14"/>
      <c r="M131" s="14"/>
      <c r="N131" s="14"/>
      <c r="O131" s="14"/>
      <c r="P131" s="14"/>
      <c r="Q131" s="14"/>
      <c r="R131" s="25"/>
    </row>
    <row r="132" spans="3:18" s="15" customFormat="1" ht="11.25" x14ac:dyDescent="0.2">
      <c r="C132" s="14"/>
      <c r="D132" s="14"/>
      <c r="E132" s="14"/>
      <c r="F132" s="14"/>
      <c r="G132" s="14"/>
      <c r="H132" s="24"/>
      <c r="I132" s="14"/>
      <c r="J132" s="14"/>
      <c r="K132" s="14"/>
      <c r="L132" s="14"/>
      <c r="M132" s="14"/>
      <c r="N132" s="14"/>
      <c r="O132" s="14"/>
      <c r="P132" s="14"/>
      <c r="Q132" s="14"/>
      <c r="R132" s="25"/>
    </row>
    <row r="133" spans="3:18" s="15" customFormat="1" ht="11.25" x14ac:dyDescent="0.2">
      <c r="C133" s="14"/>
      <c r="D133" s="14"/>
      <c r="E133" s="14"/>
      <c r="F133" s="14"/>
      <c r="G133" s="14"/>
      <c r="H133" s="24"/>
      <c r="I133" s="14"/>
      <c r="J133" s="14"/>
      <c r="K133" s="14"/>
      <c r="L133" s="14"/>
      <c r="M133" s="14"/>
      <c r="N133" s="14"/>
      <c r="O133" s="14"/>
      <c r="P133" s="14"/>
      <c r="Q133" s="14"/>
      <c r="R133" s="25"/>
    </row>
    <row r="134" spans="3:18" s="15" customFormat="1" ht="11.25" x14ac:dyDescent="0.2">
      <c r="C134" s="14"/>
      <c r="D134" s="14"/>
      <c r="E134" s="14"/>
      <c r="F134" s="14"/>
      <c r="G134" s="14"/>
      <c r="H134" s="24"/>
      <c r="I134" s="14"/>
      <c r="J134" s="14"/>
      <c r="K134" s="14"/>
      <c r="L134" s="14"/>
      <c r="M134" s="14"/>
      <c r="N134" s="14"/>
      <c r="O134" s="14"/>
      <c r="P134" s="14"/>
      <c r="Q134" s="14"/>
      <c r="R134" s="25"/>
    </row>
    <row r="135" spans="3:18" s="15" customFormat="1" ht="11.25" x14ac:dyDescent="0.2">
      <c r="C135" s="14"/>
      <c r="D135" s="14"/>
      <c r="E135" s="14"/>
      <c r="F135" s="14"/>
      <c r="G135" s="14"/>
      <c r="H135" s="24"/>
      <c r="I135" s="14"/>
      <c r="J135" s="14"/>
      <c r="K135" s="14"/>
      <c r="L135" s="14"/>
      <c r="M135" s="14"/>
      <c r="N135" s="14"/>
      <c r="O135" s="14"/>
      <c r="P135" s="14"/>
      <c r="Q135" s="14"/>
      <c r="R135" s="25"/>
    </row>
    <row r="136" spans="3:18" s="15" customFormat="1" ht="11.25" x14ac:dyDescent="0.2">
      <c r="H136" s="56"/>
      <c r="R136" s="25"/>
    </row>
    <row r="137" spans="3:18" s="15" customFormat="1" ht="11.25" x14ac:dyDescent="0.2">
      <c r="H137" s="56"/>
      <c r="R137" s="25"/>
    </row>
    <row r="138" spans="3:18" s="15" customFormat="1" ht="11.25" x14ac:dyDescent="0.2">
      <c r="H138" s="56"/>
      <c r="R138" s="25"/>
    </row>
    <row r="139" spans="3:18" s="15" customFormat="1" ht="11.25" x14ac:dyDescent="0.2">
      <c r="H139" s="56"/>
      <c r="R139" s="25"/>
    </row>
    <row r="140" spans="3:18" s="15" customFormat="1" ht="11.25" x14ac:dyDescent="0.2">
      <c r="H140" s="56"/>
      <c r="R140" s="25"/>
    </row>
    <row r="141" spans="3:18" s="15" customFormat="1" ht="11.25" x14ac:dyDescent="0.2">
      <c r="H141" s="56"/>
      <c r="R141" s="25"/>
    </row>
    <row r="142" spans="3:18" s="15" customFormat="1" ht="11.25" x14ac:dyDescent="0.2">
      <c r="H142" s="56"/>
      <c r="R142" s="25"/>
    </row>
    <row r="143" spans="3:18" s="15" customFormat="1" ht="11.25" x14ac:dyDescent="0.2">
      <c r="H143" s="56"/>
      <c r="R143" s="25"/>
    </row>
    <row r="144" spans="3:18" s="15" customFormat="1" ht="11.25" x14ac:dyDescent="0.2">
      <c r="H144" s="56"/>
      <c r="R144" s="25"/>
    </row>
    <row r="145" spans="8:18" s="15" customFormat="1" ht="11.25" x14ac:dyDescent="0.2">
      <c r="H145" s="56"/>
      <c r="R145" s="25"/>
    </row>
    <row r="146" spans="8:18" s="15" customFormat="1" ht="11.25" x14ac:dyDescent="0.2">
      <c r="H146" s="56"/>
      <c r="R146" s="25"/>
    </row>
    <row r="147" spans="8:18" s="15" customFormat="1" ht="11.25" x14ac:dyDescent="0.2">
      <c r="H147" s="56"/>
      <c r="R147" s="25"/>
    </row>
    <row r="148" spans="8:18" s="15" customFormat="1" ht="11.25" x14ac:dyDescent="0.2">
      <c r="H148" s="56"/>
      <c r="R148" s="25"/>
    </row>
    <row r="149" spans="8:18" s="15" customFormat="1" ht="11.25" x14ac:dyDescent="0.2">
      <c r="H149" s="56"/>
      <c r="R149" s="25"/>
    </row>
    <row r="150" spans="8:18" s="15" customFormat="1" ht="11.25" x14ac:dyDescent="0.2">
      <c r="H150" s="56"/>
      <c r="R150" s="25"/>
    </row>
    <row r="151" spans="8:18" s="15" customFormat="1" ht="11.25" x14ac:dyDescent="0.2">
      <c r="H151" s="56"/>
      <c r="R151" s="25"/>
    </row>
    <row r="152" spans="8:18" s="15" customFormat="1" ht="11.25" x14ac:dyDescent="0.2">
      <c r="H152" s="56"/>
      <c r="R152" s="25"/>
    </row>
    <row r="153" spans="8:18" s="15" customFormat="1" ht="11.25" x14ac:dyDescent="0.2">
      <c r="H153" s="56"/>
      <c r="R153" s="25"/>
    </row>
    <row r="154" spans="8:18" s="15" customFormat="1" ht="11.25" x14ac:dyDescent="0.2">
      <c r="H154" s="56"/>
      <c r="R154" s="25"/>
    </row>
    <row r="155" spans="8:18" s="15" customFormat="1" ht="11.25" x14ac:dyDescent="0.2">
      <c r="H155" s="56"/>
      <c r="R155" s="25"/>
    </row>
    <row r="156" spans="8:18" s="15" customFormat="1" ht="11.25" x14ac:dyDescent="0.2">
      <c r="H156" s="56"/>
      <c r="R156" s="25"/>
    </row>
    <row r="157" spans="8:18" s="15" customFormat="1" ht="11.25" x14ac:dyDescent="0.2">
      <c r="H157" s="56"/>
      <c r="R157" s="25"/>
    </row>
    <row r="158" spans="8:18" s="15" customFormat="1" ht="11.25" x14ac:dyDescent="0.2">
      <c r="H158" s="56"/>
      <c r="R158" s="25"/>
    </row>
    <row r="159" spans="8:18" s="15" customFormat="1" ht="11.25" x14ac:dyDescent="0.2">
      <c r="H159" s="56"/>
      <c r="R159" s="25"/>
    </row>
    <row r="160" spans="8:18" s="15" customFormat="1" ht="11.25" x14ac:dyDescent="0.2">
      <c r="H160" s="56"/>
      <c r="R160" s="25"/>
    </row>
    <row r="161" spans="8:18" s="15" customFormat="1" ht="11.25" x14ac:dyDescent="0.2">
      <c r="H161" s="56"/>
      <c r="R161" s="25"/>
    </row>
    <row r="162" spans="8:18" s="15" customFormat="1" ht="11.25" x14ac:dyDescent="0.2">
      <c r="H162" s="56"/>
      <c r="R162" s="25"/>
    </row>
    <row r="163" spans="8:18" s="15" customFormat="1" ht="11.25" x14ac:dyDescent="0.2">
      <c r="H163" s="56"/>
      <c r="R163" s="25"/>
    </row>
    <row r="164" spans="8:18" s="15" customFormat="1" ht="11.25" x14ac:dyDescent="0.2">
      <c r="H164" s="56"/>
      <c r="R164" s="25"/>
    </row>
    <row r="165" spans="8:18" s="15" customFormat="1" ht="11.25" x14ac:dyDescent="0.2">
      <c r="H165" s="56"/>
      <c r="R165" s="25"/>
    </row>
    <row r="166" spans="8:18" s="15" customFormat="1" ht="11.25" x14ac:dyDescent="0.2">
      <c r="H166" s="56"/>
      <c r="R166" s="25"/>
    </row>
    <row r="167" spans="8:18" s="15" customFormat="1" ht="11.25" x14ac:dyDescent="0.2">
      <c r="H167" s="56"/>
      <c r="R167" s="25"/>
    </row>
    <row r="168" spans="8:18" s="15" customFormat="1" ht="11.25" x14ac:dyDescent="0.2">
      <c r="H168" s="56"/>
      <c r="R168" s="25"/>
    </row>
    <row r="169" spans="8:18" s="15" customFormat="1" ht="11.25" x14ac:dyDescent="0.2">
      <c r="H169" s="56"/>
      <c r="R169" s="25"/>
    </row>
    <row r="170" spans="8:18" s="15" customFormat="1" ht="11.25" x14ac:dyDescent="0.2">
      <c r="H170" s="56"/>
      <c r="R170" s="25"/>
    </row>
    <row r="171" spans="8:18" s="15" customFormat="1" ht="11.25" x14ac:dyDescent="0.2">
      <c r="H171" s="56"/>
      <c r="R171" s="25"/>
    </row>
    <row r="172" spans="8:18" s="15" customFormat="1" ht="11.25" x14ac:dyDescent="0.2">
      <c r="H172" s="56"/>
      <c r="R172" s="25"/>
    </row>
    <row r="173" spans="8:18" s="15" customFormat="1" ht="11.25" x14ac:dyDescent="0.2">
      <c r="H173" s="56"/>
      <c r="R173" s="25"/>
    </row>
    <row r="174" spans="8:18" s="15" customFormat="1" ht="11.25" x14ac:dyDescent="0.2">
      <c r="H174" s="56"/>
      <c r="R174" s="25"/>
    </row>
    <row r="175" spans="8:18" s="15" customFormat="1" ht="11.25" x14ac:dyDescent="0.2">
      <c r="H175" s="56"/>
      <c r="R175" s="25"/>
    </row>
    <row r="176" spans="8:18" s="15" customFormat="1" ht="11.25" x14ac:dyDescent="0.2">
      <c r="H176" s="56"/>
      <c r="R176" s="25"/>
    </row>
    <row r="177" spans="8:18" s="15" customFormat="1" ht="11.25" x14ac:dyDescent="0.2">
      <c r="H177" s="56"/>
      <c r="R177" s="25"/>
    </row>
    <row r="178" spans="8:18" s="15" customFormat="1" ht="11.25" x14ac:dyDescent="0.2">
      <c r="H178" s="56"/>
      <c r="R178" s="25"/>
    </row>
    <row r="179" spans="8:18" s="15" customFormat="1" ht="11.25" x14ac:dyDescent="0.2">
      <c r="H179" s="56"/>
      <c r="R179" s="25"/>
    </row>
    <row r="180" spans="8:18" s="15" customFormat="1" ht="11.25" x14ac:dyDescent="0.2">
      <c r="H180" s="56"/>
      <c r="R180" s="25"/>
    </row>
    <row r="181" spans="8:18" s="15" customFormat="1" ht="11.25" x14ac:dyDescent="0.2">
      <c r="H181" s="56"/>
      <c r="R181" s="25"/>
    </row>
    <row r="182" spans="8:18" s="15" customFormat="1" ht="11.25" x14ac:dyDescent="0.2">
      <c r="H182" s="56"/>
      <c r="R182" s="25"/>
    </row>
    <row r="183" spans="8:18" s="15" customFormat="1" ht="11.25" x14ac:dyDescent="0.2">
      <c r="H183" s="56"/>
      <c r="R183" s="25"/>
    </row>
    <row r="184" spans="8:18" s="15" customFormat="1" ht="11.25" x14ac:dyDescent="0.2">
      <c r="H184" s="56"/>
      <c r="R184" s="25"/>
    </row>
    <row r="185" spans="8:18" s="15" customFormat="1" ht="11.25" x14ac:dyDescent="0.2">
      <c r="H185" s="56"/>
      <c r="R185" s="25"/>
    </row>
    <row r="186" spans="8:18" s="15" customFormat="1" ht="11.25" x14ac:dyDescent="0.2">
      <c r="H186" s="56"/>
      <c r="R186" s="25"/>
    </row>
    <row r="187" spans="8:18" s="15" customFormat="1" ht="11.25" x14ac:dyDescent="0.2">
      <c r="H187" s="56"/>
      <c r="R187" s="25"/>
    </row>
    <row r="188" spans="8:18" s="15" customFormat="1" ht="11.25" x14ac:dyDescent="0.2">
      <c r="H188" s="56"/>
      <c r="R188" s="25"/>
    </row>
    <row r="189" spans="8:18" s="15" customFormat="1" ht="11.25" x14ac:dyDescent="0.2">
      <c r="H189" s="56"/>
      <c r="R189" s="25"/>
    </row>
    <row r="190" spans="8:18" s="15" customFormat="1" ht="11.25" x14ac:dyDescent="0.2">
      <c r="H190" s="56"/>
      <c r="R190" s="25"/>
    </row>
    <row r="191" spans="8:18" s="15" customFormat="1" ht="11.25" x14ac:dyDescent="0.2">
      <c r="H191" s="56"/>
      <c r="R191" s="25"/>
    </row>
    <row r="192" spans="8:18" s="15" customFormat="1" ht="11.25" x14ac:dyDescent="0.2">
      <c r="H192" s="56"/>
      <c r="R192" s="25"/>
    </row>
    <row r="193" spans="8:18" s="15" customFormat="1" ht="11.25" x14ac:dyDescent="0.2">
      <c r="H193" s="56"/>
      <c r="R193" s="25"/>
    </row>
    <row r="194" spans="8:18" s="15" customFormat="1" ht="11.25" x14ac:dyDescent="0.2">
      <c r="H194" s="56"/>
      <c r="R194" s="25"/>
    </row>
    <row r="195" spans="8:18" s="15" customFormat="1" ht="11.25" x14ac:dyDescent="0.2">
      <c r="H195" s="56"/>
      <c r="R195" s="25"/>
    </row>
    <row r="196" spans="8:18" s="15" customFormat="1" ht="11.25" x14ac:dyDescent="0.2">
      <c r="H196" s="56"/>
      <c r="R196" s="25"/>
    </row>
    <row r="197" spans="8:18" s="15" customFormat="1" ht="11.25" x14ac:dyDescent="0.2">
      <c r="H197" s="56"/>
      <c r="R197" s="25"/>
    </row>
    <row r="198" spans="8:18" s="1" customFormat="1" ht="11.25" x14ac:dyDescent="0.2">
      <c r="H198" s="54"/>
      <c r="R198" s="8"/>
    </row>
    <row r="199" spans="8:18" s="1" customFormat="1" ht="11.25" x14ac:dyDescent="0.2">
      <c r="H199" s="54"/>
      <c r="R199" s="8"/>
    </row>
    <row r="200" spans="8:18" s="1" customFormat="1" ht="11.25" x14ac:dyDescent="0.2">
      <c r="H200" s="54"/>
      <c r="R200" s="8"/>
    </row>
    <row r="201" spans="8:18" s="1" customFormat="1" ht="11.25" x14ac:dyDescent="0.2">
      <c r="H201" s="54"/>
      <c r="R201" s="8"/>
    </row>
    <row r="202" spans="8:18" s="1" customFormat="1" ht="11.25" x14ac:dyDescent="0.2">
      <c r="H202" s="54"/>
      <c r="R202" s="8"/>
    </row>
    <row r="203" spans="8:18" s="1" customFormat="1" ht="11.25" x14ac:dyDescent="0.2">
      <c r="H203" s="54"/>
      <c r="R203" s="8"/>
    </row>
    <row r="204" spans="8:18" s="1" customFormat="1" ht="11.25" x14ac:dyDescent="0.2">
      <c r="H204" s="54"/>
      <c r="R204" s="8"/>
    </row>
    <row r="205" spans="8:18" s="1" customFormat="1" ht="11.25" x14ac:dyDescent="0.2">
      <c r="H205" s="54"/>
      <c r="R205" s="8"/>
    </row>
    <row r="206" spans="8:18" s="1" customFormat="1" ht="11.25" x14ac:dyDescent="0.2">
      <c r="H206" s="54"/>
      <c r="R206" s="8"/>
    </row>
    <row r="207" spans="8:18" s="1" customFormat="1" ht="11.25" x14ac:dyDescent="0.2">
      <c r="H207" s="54"/>
      <c r="R207" s="8"/>
    </row>
    <row r="208" spans="8:18" s="1" customFormat="1" ht="11.25" x14ac:dyDescent="0.2">
      <c r="H208" s="54"/>
      <c r="R208" s="8"/>
    </row>
    <row r="209" spans="8:18" s="1" customFormat="1" ht="11.25" x14ac:dyDescent="0.2">
      <c r="H209" s="54"/>
      <c r="R209" s="8"/>
    </row>
    <row r="210" spans="8:18" s="1" customFormat="1" ht="11.25" x14ac:dyDescent="0.2">
      <c r="H210" s="54"/>
      <c r="R210" s="8"/>
    </row>
    <row r="211" spans="8:18" s="1" customFormat="1" ht="11.25" x14ac:dyDescent="0.2">
      <c r="H211" s="54"/>
      <c r="R211" s="8"/>
    </row>
    <row r="212" spans="8:18" s="1" customFormat="1" ht="11.25" x14ac:dyDescent="0.2">
      <c r="H212" s="54"/>
      <c r="R212" s="8"/>
    </row>
    <row r="213" spans="8:18" s="1" customFormat="1" ht="11.25" x14ac:dyDescent="0.2">
      <c r="H213" s="54"/>
      <c r="R213" s="8"/>
    </row>
    <row r="214" spans="8:18" s="1" customFormat="1" ht="11.25" x14ac:dyDescent="0.2">
      <c r="H214" s="54"/>
      <c r="R214" s="8"/>
    </row>
    <row r="215" spans="8:18" s="1" customFormat="1" ht="11.25" x14ac:dyDescent="0.2">
      <c r="H215" s="54"/>
      <c r="R215" s="8"/>
    </row>
    <row r="216" spans="8:18" s="1" customFormat="1" ht="11.25" x14ac:dyDescent="0.2">
      <c r="H216" s="54"/>
      <c r="R216" s="8"/>
    </row>
    <row r="217" spans="8:18" s="1" customFormat="1" ht="11.25" x14ac:dyDescent="0.2">
      <c r="H217" s="54"/>
      <c r="R217" s="8"/>
    </row>
    <row r="218" spans="8:18" s="1" customFormat="1" ht="11.25" x14ac:dyDescent="0.2">
      <c r="H218" s="54"/>
      <c r="R218" s="8"/>
    </row>
    <row r="219" spans="8:18" s="1" customFormat="1" ht="11.25" x14ac:dyDescent="0.2">
      <c r="H219" s="54"/>
      <c r="R219" s="8"/>
    </row>
    <row r="220" spans="8:18" s="1" customFormat="1" ht="11.25" x14ac:dyDescent="0.2">
      <c r="H220" s="54"/>
      <c r="R220" s="8"/>
    </row>
    <row r="221" spans="8:18" s="1" customFormat="1" ht="11.25" x14ac:dyDescent="0.2">
      <c r="H221" s="54"/>
      <c r="R221" s="8"/>
    </row>
    <row r="222" spans="8:18" s="1" customFormat="1" ht="11.25" x14ac:dyDescent="0.2">
      <c r="H222" s="54"/>
      <c r="R222" s="8"/>
    </row>
    <row r="223" spans="8:18" s="1" customFormat="1" ht="11.25" x14ac:dyDescent="0.2">
      <c r="H223" s="54"/>
      <c r="R223" s="8"/>
    </row>
    <row r="224" spans="8:18" s="1" customFormat="1" ht="11.25" x14ac:dyDescent="0.2">
      <c r="H224" s="54"/>
      <c r="R224" s="8"/>
    </row>
    <row r="225" spans="8:18" s="1" customFormat="1" ht="11.25" x14ac:dyDescent="0.2">
      <c r="H225" s="54"/>
      <c r="R225" s="8"/>
    </row>
    <row r="226" spans="8:18" s="1" customFormat="1" ht="11.25" x14ac:dyDescent="0.2">
      <c r="H226" s="54"/>
      <c r="R226" s="8"/>
    </row>
    <row r="227" spans="8:18" s="1" customFormat="1" ht="11.25" x14ac:dyDescent="0.2">
      <c r="H227" s="54"/>
      <c r="R227" s="8"/>
    </row>
    <row r="228" spans="8:18" s="1" customFormat="1" ht="11.25" x14ac:dyDescent="0.2">
      <c r="H228" s="54"/>
      <c r="R228" s="8"/>
    </row>
    <row r="229" spans="8:18" s="1" customFormat="1" ht="11.25" x14ac:dyDescent="0.2">
      <c r="H229" s="54"/>
      <c r="R229" s="8"/>
    </row>
    <row r="230" spans="8:18" s="1" customFormat="1" ht="11.25" x14ac:dyDescent="0.2">
      <c r="H230" s="54"/>
      <c r="R230" s="8"/>
    </row>
    <row r="231" spans="8:18" s="1" customFormat="1" ht="11.25" x14ac:dyDescent="0.2">
      <c r="H231" s="54"/>
      <c r="R231" s="8"/>
    </row>
    <row r="232" spans="8:18" s="1" customFormat="1" ht="11.25" x14ac:dyDescent="0.2">
      <c r="H232" s="54"/>
      <c r="R232" s="8"/>
    </row>
    <row r="233" spans="8:18" s="1" customFormat="1" ht="11.25" x14ac:dyDescent="0.2">
      <c r="H233" s="54"/>
      <c r="R233" s="8"/>
    </row>
    <row r="234" spans="8:18" s="1" customFormat="1" ht="11.25" x14ac:dyDescent="0.2">
      <c r="H234" s="54"/>
      <c r="R234" s="8"/>
    </row>
    <row r="235" spans="8:18" s="1" customFormat="1" ht="11.25" x14ac:dyDescent="0.2">
      <c r="H235" s="54"/>
      <c r="R235" s="8"/>
    </row>
    <row r="236" spans="8:18" s="1" customFormat="1" ht="11.25" x14ac:dyDescent="0.2">
      <c r="H236" s="54"/>
      <c r="R236" s="8"/>
    </row>
    <row r="237" spans="8:18" s="1" customFormat="1" ht="11.25" x14ac:dyDescent="0.2">
      <c r="H237" s="54"/>
      <c r="R237" s="8"/>
    </row>
    <row r="238" spans="8:18" s="1" customFormat="1" ht="11.25" x14ac:dyDescent="0.2">
      <c r="H238" s="54"/>
      <c r="R238" s="8"/>
    </row>
    <row r="239" spans="8:18" s="1" customFormat="1" ht="11.25" x14ac:dyDescent="0.2">
      <c r="H239" s="54"/>
      <c r="R239" s="8"/>
    </row>
    <row r="240" spans="8:18" s="1" customFormat="1" ht="11.25" x14ac:dyDescent="0.2">
      <c r="H240" s="54"/>
      <c r="R240" s="8"/>
    </row>
    <row r="241" spans="8:18" s="1" customFormat="1" ht="11.25" x14ac:dyDescent="0.2">
      <c r="H241" s="54"/>
      <c r="R241" s="8"/>
    </row>
    <row r="242" spans="8:18" s="1" customFormat="1" ht="11.25" x14ac:dyDescent="0.2">
      <c r="H242" s="54"/>
      <c r="R242" s="8"/>
    </row>
    <row r="243" spans="8:18" s="1" customFormat="1" ht="11.25" x14ac:dyDescent="0.2">
      <c r="H243" s="54"/>
      <c r="R243" s="8"/>
    </row>
    <row r="244" spans="8:18" s="1" customFormat="1" ht="11.25" x14ac:dyDescent="0.2">
      <c r="H244" s="54"/>
      <c r="R244" s="8"/>
    </row>
    <row r="245" spans="8:18" s="1" customFormat="1" ht="11.25" x14ac:dyDescent="0.2">
      <c r="H245" s="54"/>
      <c r="R245" s="8"/>
    </row>
  </sheetData>
  <phoneticPr fontId="0" type="noConversion"/>
  <pageMargins left="0.82677165354330717" right="0.51181102362204722" top="0.82677165354330717" bottom="0.74803149606299213" header="0.31496062992125984" footer="0.51181102362204722"/>
  <pageSetup paperSize="8"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6</vt:i4>
      </vt:variant>
    </vt:vector>
  </HeadingPairs>
  <TitlesOfParts>
    <vt:vector size="10" baseType="lpstr">
      <vt:lpstr>Anleitung</vt:lpstr>
      <vt:lpstr>Daten</vt:lpstr>
      <vt:lpstr>Anlagen</vt:lpstr>
      <vt:lpstr>Betriebsabrechnung</vt:lpstr>
      <vt:lpstr>Anlagen!Druckbereich</vt:lpstr>
      <vt:lpstr>Anleitung!Druckbereich</vt:lpstr>
      <vt:lpstr>Betriebsabrechnung!Druckbereich</vt:lpstr>
      <vt:lpstr>Daten!Druckbereich</vt:lpstr>
      <vt:lpstr>Betriebsabrechnung!Drucktitel</vt:lpstr>
      <vt:lpstr>Daten!Drucktitel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Kostenrechnung</dc:title>
  <dc:creator>Schmellentin Marc  DVIGA</dc:creator>
  <cp:lastModifiedBy>Schmellentin Marc  DVIGA</cp:lastModifiedBy>
  <cp:lastPrinted>2016-06-17T11:23:42Z</cp:lastPrinted>
  <dcterms:created xsi:type="dcterms:W3CDTF">2000-04-11T10:01:12Z</dcterms:created>
  <dcterms:modified xsi:type="dcterms:W3CDTF">2016-06-17T11:27:48Z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-554180213</vt:i4>
  </property>
  <property fmtid="{D5CDD505-2E9C-101B-9397-08002B2CF9AE}" pid="3" name="_EmailSubject">
    <vt:lpwstr>bab abfall_03.xls</vt:lpwstr>
  </property>
  <property fmtid="{D5CDD505-2E9C-101B-9397-08002B2CF9AE}" pid="4" name="_AuthorEmail">
    <vt:lpwstr>Markus.Urech@ag.ch</vt:lpwstr>
  </property>
  <property fmtid="{D5CDD505-2E9C-101B-9397-08002B2CF9AE}" pid="5" name="_AuthorEmailDisplayName">
    <vt:lpwstr>Urech Markus  DVIGA</vt:lpwstr>
  </property>
  <property fmtid="{D5CDD505-2E9C-101B-9397-08002B2CF9AE}" pid="6" name="_ReviewingToolsShownOnce">
    <vt:lpwstr/>
  </property>
</Properties>
</file>