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K:\02_FA\02.08_Handbuch_Rechnungswesen\02. Vorlagen Homepage\04. Planung\Finanzplan Gemeinden\"/>
    </mc:Choice>
  </mc:AlternateContent>
  <xr:revisionPtr revIDLastSave="0" documentId="13_ncr:1_{CEEC9F96-16E8-403B-A6C7-AB8F75EBA9F7}" xr6:coauthVersionLast="47" xr6:coauthVersionMax="47" xr10:uidLastSave="{00000000-0000-0000-0000-000000000000}"/>
  <bookViews>
    <workbookView xWindow="28680" yWindow="-120" windowWidth="29040" windowHeight="15720" tabRatio="763" xr2:uid="{69DCF41C-328B-4F1E-94CD-E262A8F7CA08}"/>
  </bookViews>
  <sheets>
    <sheet name="Ausgangslage" sheetId="1" r:id="rId1"/>
    <sheet name="Plan Erfolgsrechnung" sheetId="2" r:id="rId2"/>
    <sheet name="Investitionsplan" sheetId="3" r:id="rId3"/>
    <sheet name="Schulden &amp; Zinsen" sheetId="4" r:id="rId4"/>
    <sheet name="Übersicht" sheetId="12" r:id="rId5"/>
    <sheet name="Investitionen" sheetId="6" r:id="rId6"/>
    <sheet name="Kapital" sheetId="7" r:id="rId7"/>
    <sheet name="Kennzahlen" sheetId="8" r:id="rId8"/>
    <sheet name="Grafiken" sheetId="9" r:id="rId9"/>
    <sheet name="Kalkulation" sheetId="13" r:id="rId10"/>
  </sheets>
  <definedNames>
    <definedName name="Funktion_ER">#REF!</definedName>
    <definedName name="Funktion_IR">#REF!</definedName>
    <definedName name="Haben_BR">#REF!</definedName>
    <definedName name="Haben_ER">#REF!</definedName>
    <definedName name="Haben_IR">#REF!</definedName>
    <definedName name="Konto_BR">#REF!</definedName>
    <definedName name="Konto_ER">#REF!</definedName>
    <definedName name="Konto_IR">#REF!</definedName>
    <definedName name="RK_BR">#REF!</definedName>
    <definedName name="RK_ER">#REF!</definedName>
    <definedName name="RK_IR">#REF!</definedName>
    <definedName name="Soll_BR">#REF!</definedName>
    <definedName name="Soll_ER">#REF!</definedName>
    <definedName name="Soll_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12" l="1"/>
  <c r="D53" i="12"/>
  <c r="E53" i="12"/>
  <c r="F53" i="12"/>
  <c r="G53" i="12"/>
  <c r="H53" i="12"/>
  <c r="I53" i="12"/>
  <c r="J53" i="12"/>
  <c r="K53" i="12"/>
  <c r="L53" i="12"/>
  <c r="B53" i="12"/>
  <c r="D34" i="12"/>
  <c r="E34" i="12"/>
  <c r="F34" i="12"/>
  <c r="G34" i="12"/>
  <c r="H34" i="12"/>
  <c r="I34" i="12"/>
  <c r="J34" i="12"/>
  <c r="K34" i="12"/>
  <c r="L34" i="12"/>
  <c r="C34" i="12"/>
  <c r="D11" i="12"/>
  <c r="E11" i="12"/>
  <c r="F11" i="12"/>
  <c r="G11" i="12"/>
  <c r="H11" i="12"/>
  <c r="I11" i="12"/>
  <c r="J11" i="12"/>
  <c r="K11" i="12"/>
  <c r="L11" i="12"/>
  <c r="C11" i="12"/>
  <c r="B8" i="13" l="1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7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B92" i="13"/>
  <c r="B93" i="13"/>
  <c r="B94" i="13"/>
  <c r="B95" i="13"/>
  <c r="B96" i="13"/>
  <c r="B97" i="13"/>
  <c r="B98" i="13"/>
  <c r="B99" i="13"/>
  <c r="B100" i="13"/>
  <c r="B101" i="13"/>
  <c r="B102" i="13"/>
  <c r="B103" i="13"/>
  <c r="B59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33" i="12" l="1"/>
  <c r="E33" i="12"/>
  <c r="F33" i="12"/>
  <c r="G33" i="12"/>
  <c r="H33" i="12"/>
  <c r="I33" i="12"/>
  <c r="J33" i="12"/>
  <c r="K33" i="12"/>
  <c r="L33" i="12"/>
  <c r="C33" i="12"/>
  <c r="D12" i="4" l="1"/>
  <c r="E12" i="4"/>
  <c r="F12" i="4"/>
  <c r="G12" i="4"/>
  <c r="H12" i="4"/>
  <c r="I12" i="4"/>
  <c r="J12" i="4"/>
  <c r="K12" i="4"/>
  <c r="L12" i="4"/>
  <c r="M12" i="4"/>
  <c r="C12" i="4"/>
  <c r="B34" i="12" l="1"/>
  <c r="B33" i="12"/>
  <c r="B11" i="12" l="1"/>
  <c r="C51" i="2"/>
  <c r="G7" i="3"/>
  <c r="E60" i="13" l="1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59" i="13"/>
  <c r="E7" i="13"/>
  <c r="C55" i="6"/>
  <c r="C54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D8" i="6"/>
  <c r="E8" i="6"/>
  <c r="F8" i="6"/>
  <c r="G8" i="6"/>
  <c r="H8" i="6"/>
  <c r="I8" i="6"/>
  <c r="J8" i="6"/>
  <c r="K8" i="6"/>
  <c r="L8" i="6"/>
  <c r="M8" i="6"/>
  <c r="N8" i="6"/>
  <c r="D9" i="6"/>
  <c r="E9" i="6"/>
  <c r="F9" i="6"/>
  <c r="G9" i="6"/>
  <c r="H9" i="6"/>
  <c r="I9" i="6"/>
  <c r="J9" i="6"/>
  <c r="K9" i="6"/>
  <c r="L9" i="6"/>
  <c r="M9" i="6"/>
  <c r="N9" i="6"/>
  <c r="D10" i="6"/>
  <c r="E10" i="6"/>
  <c r="F10" i="6"/>
  <c r="G10" i="6"/>
  <c r="H10" i="6"/>
  <c r="I10" i="6"/>
  <c r="J10" i="6"/>
  <c r="K10" i="6"/>
  <c r="L10" i="6"/>
  <c r="M10" i="6"/>
  <c r="N10" i="6"/>
  <c r="D11" i="6"/>
  <c r="E11" i="6"/>
  <c r="F11" i="6"/>
  <c r="G11" i="6"/>
  <c r="H11" i="6"/>
  <c r="I11" i="6"/>
  <c r="J11" i="6"/>
  <c r="K11" i="6"/>
  <c r="L11" i="6"/>
  <c r="M11" i="6"/>
  <c r="N11" i="6"/>
  <c r="D12" i="6"/>
  <c r="E12" i="6"/>
  <c r="F12" i="6"/>
  <c r="G12" i="6"/>
  <c r="H12" i="6"/>
  <c r="I12" i="6"/>
  <c r="J12" i="6"/>
  <c r="K12" i="6"/>
  <c r="L12" i="6"/>
  <c r="M12" i="6"/>
  <c r="N12" i="6"/>
  <c r="D13" i="6"/>
  <c r="E13" i="6"/>
  <c r="F13" i="6"/>
  <c r="G13" i="6"/>
  <c r="H13" i="6"/>
  <c r="I13" i="6"/>
  <c r="J13" i="6"/>
  <c r="K13" i="6"/>
  <c r="L13" i="6"/>
  <c r="M13" i="6"/>
  <c r="N13" i="6"/>
  <c r="D14" i="6"/>
  <c r="E14" i="6"/>
  <c r="F14" i="6"/>
  <c r="G14" i="6"/>
  <c r="H14" i="6"/>
  <c r="I14" i="6"/>
  <c r="J14" i="6"/>
  <c r="K14" i="6"/>
  <c r="L14" i="6"/>
  <c r="M14" i="6"/>
  <c r="N14" i="6"/>
  <c r="D15" i="6"/>
  <c r="E15" i="6"/>
  <c r="F15" i="6"/>
  <c r="G15" i="6"/>
  <c r="H15" i="6"/>
  <c r="I15" i="6"/>
  <c r="J15" i="6"/>
  <c r="K15" i="6"/>
  <c r="L15" i="6"/>
  <c r="M15" i="6"/>
  <c r="N15" i="6"/>
  <c r="D16" i="6"/>
  <c r="E16" i="6"/>
  <c r="F16" i="6"/>
  <c r="G16" i="6"/>
  <c r="H16" i="6"/>
  <c r="I16" i="6"/>
  <c r="J16" i="6"/>
  <c r="K16" i="6"/>
  <c r="L16" i="6"/>
  <c r="M16" i="6"/>
  <c r="N16" i="6"/>
  <c r="D17" i="6"/>
  <c r="E17" i="6"/>
  <c r="F17" i="6"/>
  <c r="G17" i="6"/>
  <c r="H17" i="6"/>
  <c r="I17" i="6"/>
  <c r="J17" i="6"/>
  <c r="K17" i="6"/>
  <c r="L17" i="6"/>
  <c r="M17" i="6"/>
  <c r="N17" i="6"/>
  <c r="D18" i="6"/>
  <c r="E18" i="6"/>
  <c r="F18" i="6"/>
  <c r="G18" i="6"/>
  <c r="H18" i="6"/>
  <c r="I18" i="6"/>
  <c r="J18" i="6"/>
  <c r="K18" i="6"/>
  <c r="L18" i="6"/>
  <c r="M18" i="6"/>
  <c r="N18" i="6"/>
  <c r="D19" i="6"/>
  <c r="E19" i="6"/>
  <c r="F19" i="6"/>
  <c r="G19" i="6"/>
  <c r="H19" i="6"/>
  <c r="I19" i="6"/>
  <c r="J19" i="6"/>
  <c r="K19" i="6"/>
  <c r="L19" i="6"/>
  <c r="M19" i="6"/>
  <c r="N19" i="6"/>
  <c r="D20" i="6"/>
  <c r="E20" i="6"/>
  <c r="F20" i="6"/>
  <c r="G20" i="6"/>
  <c r="H20" i="6"/>
  <c r="I20" i="6"/>
  <c r="J20" i="6"/>
  <c r="K20" i="6"/>
  <c r="L20" i="6"/>
  <c r="M20" i="6"/>
  <c r="N20" i="6"/>
  <c r="D21" i="6"/>
  <c r="E21" i="6"/>
  <c r="F21" i="6"/>
  <c r="G21" i="6"/>
  <c r="H21" i="6"/>
  <c r="I21" i="6"/>
  <c r="J21" i="6"/>
  <c r="K21" i="6"/>
  <c r="L21" i="6"/>
  <c r="M21" i="6"/>
  <c r="N21" i="6"/>
  <c r="D22" i="6"/>
  <c r="E22" i="6"/>
  <c r="F22" i="6"/>
  <c r="G22" i="6"/>
  <c r="H22" i="6"/>
  <c r="I22" i="6"/>
  <c r="J22" i="6"/>
  <c r="K22" i="6"/>
  <c r="L22" i="6"/>
  <c r="M22" i="6"/>
  <c r="N22" i="6"/>
  <c r="D23" i="6"/>
  <c r="E23" i="6"/>
  <c r="F23" i="6"/>
  <c r="G23" i="6"/>
  <c r="H23" i="6"/>
  <c r="I23" i="6"/>
  <c r="J23" i="6"/>
  <c r="K23" i="6"/>
  <c r="L23" i="6"/>
  <c r="M23" i="6"/>
  <c r="N23" i="6"/>
  <c r="D24" i="6"/>
  <c r="E24" i="6"/>
  <c r="F24" i="6"/>
  <c r="G24" i="6"/>
  <c r="H24" i="6"/>
  <c r="I24" i="6"/>
  <c r="J24" i="6"/>
  <c r="K24" i="6"/>
  <c r="L24" i="6"/>
  <c r="M24" i="6"/>
  <c r="N24" i="6"/>
  <c r="D25" i="6"/>
  <c r="E25" i="6"/>
  <c r="F25" i="6"/>
  <c r="G25" i="6"/>
  <c r="H25" i="6"/>
  <c r="I25" i="6"/>
  <c r="J25" i="6"/>
  <c r="K25" i="6"/>
  <c r="L25" i="6"/>
  <c r="M25" i="6"/>
  <c r="N25" i="6"/>
  <c r="D26" i="6"/>
  <c r="E26" i="6"/>
  <c r="F26" i="6"/>
  <c r="G26" i="6"/>
  <c r="H26" i="6"/>
  <c r="I26" i="6"/>
  <c r="J26" i="6"/>
  <c r="K26" i="6"/>
  <c r="L26" i="6"/>
  <c r="M26" i="6"/>
  <c r="N26" i="6"/>
  <c r="D27" i="6"/>
  <c r="E27" i="6"/>
  <c r="F27" i="6"/>
  <c r="G27" i="6"/>
  <c r="H27" i="6"/>
  <c r="I27" i="6"/>
  <c r="J27" i="6"/>
  <c r="K27" i="6"/>
  <c r="L27" i="6"/>
  <c r="M27" i="6"/>
  <c r="N27" i="6"/>
  <c r="D28" i="6"/>
  <c r="E28" i="6"/>
  <c r="F28" i="6"/>
  <c r="G28" i="6"/>
  <c r="H28" i="6"/>
  <c r="I28" i="6"/>
  <c r="J28" i="6"/>
  <c r="K28" i="6"/>
  <c r="L28" i="6"/>
  <c r="M28" i="6"/>
  <c r="N28" i="6"/>
  <c r="D29" i="6"/>
  <c r="E29" i="6"/>
  <c r="F29" i="6"/>
  <c r="G29" i="6"/>
  <c r="H29" i="6"/>
  <c r="I29" i="6"/>
  <c r="J29" i="6"/>
  <c r="K29" i="6"/>
  <c r="L29" i="6"/>
  <c r="M29" i="6"/>
  <c r="N29" i="6"/>
  <c r="D30" i="6"/>
  <c r="E30" i="6"/>
  <c r="F30" i="6"/>
  <c r="G30" i="6"/>
  <c r="H30" i="6"/>
  <c r="I30" i="6"/>
  <c r="J30" i="6"/>
  <c r="K30" i="6"/>
  <c r="L30" i="6"/>
  <c r="M30" i="6"/>
  <c r="N30" i="6"/>
  <c r="D31" i="6"/>
  <c r="E31" i="6"/>
  <c r="F31" i="6"/>
  <c r="G31" i="6"/>
  <c r="H31" i="6"/>
  <c r="I31" i="6"/>
  <c r="J31" i="6"/>
  <c r="K31" i="6"/>
  <c r="L31" i="6"/>
  <c r="M31" i="6"/>
  <c r="N31" i="6"/>
  <c r="D32" i="6"/>
  <c r="E32" i="6"/>
  <c r="F32" i="6"/>
  <c r="G32" i="6"/>
  <c r="H32" i="6"/>
  <c r="I32" i="6"/>
  <c r="J32" i="6"/>
  <c r="K32" i="6"/>
  <c r="L32" i="6"/>
  <c r="M32" i="6"/>
  <c r="N32" i="6"/>
  <c r="D33" i="6"/>
  <c r="E33" i="6"/>
  <c r="F33" i="6"/>
  <c r="G33" i="6"/>
  <c r="H33" i="6"/>
  <c r="I33" i="6"/>
  <c r="J33" i="6"/>
  <c r="K33" i="6"/>
  <c r="L33" i="6"/>
  <c r="M33" i="6"/>
  <c r="N33" i="6"/>
  <c r="D34" i="6"/>
  <c r="E34" i="6"/>
  <c r="F34" i="6"/>
  <c r="G34" i="6"/>
  <c r="H34" i="6"/>
  <c r="I34" i="6"/>
  <c r="J34" i="6"/>
  <c r="K34" i="6"/>
  <c r="L34" i="6"/>
  <c r="M34" i="6"/>
  <c r="N34" i="6"/>
  <c r="D35" i="6"/>
  <c r="E35" i="6"/>
  <c r="F35" i="6"/>
  <c r="G35" i="6"/>
  <c r="H35" i="6"/>
  <c r="I35" i="6"/>
  <c r="J35" i="6"/>
  <c r="K35" i="6"/>
  <c r="L35" i="6"/>
  <c r="M35" i="6"/>
  <c r="N35" i="6"/>
  <c r="D36" i="6"/>
  <c r="E36" i="6"/>
  <c r="F36" i="6"/>
  <c r="G36" i="6"/>
  <c r="H36" i="6"/>
  <c r="I36" i="6"/>
  <c r="J36" i="6"/>
  <c r="K36" i="6"/>
  <c r="L36" i="6"/>
  <c r="M36" i="6"/>
  <c r="N36" i="6"/>
  <c r="D37" i="6"/>
  <c r="E37" i="6"/>
  <c r="F37" i="6"/>
  <c r="G37" i="6"/>
  <c r="H37" i="6"/>
  <c r="I37" i="6"/>
  <c r="J37" i="6"/>
  <c r="K37" i="6"/>
  <c r="L37" i="6"/>
  <c r="M37" i="6"/>
  <c r="N37" i="6"/>
  <c r="D38" i="6"/>
  <c r="E38" i="6"/>
  <c r="F38" i="6"/>
  <c r="G38" i="6"/>
  <c r="H38" i="6"/>
  <c r="I38" i="6"/>
  <c r="J38" i="6"/>
  <c r="K38" i="6"/>
  <c r="L38" i="6"/>
  <c r="M38" i="6"/>
  <c r="N38" i="6"/>
  <c r="D39" i="6"/>
  <c r="E39" i="6"/>
  <c r="F39" i="6"/>
  <c r="G39" i="6"/>
  <c r="H39" i="6"/>
  <c r="I39" i="6"/>
  <c r="J39" i="6"/>
  <c r="K39" i="6"/>
  <c r="L39" i="6"/>
  <c r="M39" i="6"/>
  <c r="N39" i="6"/>
  <c r="D40" i="6"/>
  <c r="E40" i="6"/>
  <c r="F40" i="6"/>
  <c r="G40" i="6"/>
  <c r="H40" i="6"/>
  <c r="I40" i="6"/>
  <c r="J40" i="6"/>
  <c r="K40" i="6"/>
  <c r="L40" i="6"/>
  <c r="M40" i="6"/>
  <c r="N40" i="6"/>
  <c r="D41" i="6"/>
  <c r="E41" i="6"/>
  <c r="F41" i="6"/>
  <c r="G41" i="6"/>
  <c r="H41" i="6"/>
  <c r="I41" i="6"/>
  <c r="J41" i="6"/>
  <c r="K41" i="6"/>
  <c r="L41" i="6"/>
  <c r="M41" i="6"/>
  <c r="N41" i="6"/>
  <c r="D42" i="6"/>
  <c r="E42" i="6"/>
  <c r="F42" i="6"/>
  <c r="G42" i="6"/>
  <c r="H42" i="6"/>
  <c r="I42" i="6"/>
  <c r="J42" i="6"/>
  <c r="K42" i="6"/>
  <c r="L42" i="6"/>
  <c r="M42" i="6"/>
  <c r="N42" i="6"/>
  <c r="D43" i="6"/>
  <c r="E43" i="6"/>
  <c r="F43" i="6"/>
  <c r="G43" i="6"/>
  <c r="H43" i="6"/>
  <c r="I43" i="6"/>
  <c r="J43" i="6"/>
  <c r="K43" i="6"/>
  <c r="L43" i="6"/>
  <c r="M43" i="6"/>
  <c r="N43" i="6"/>
  <c r="D44" i="6"/>
  <c r="E44" i="6"/>
  <c r="F44" i="6"/>
  <c r="G44" i="6"/>
  <c r="H44" i="6"/>
  <c r="I44" i="6"/>
  <c r="J44" i="6"/>
  <c r="K44" i="6"/>
  <c r="L44" i="6"/>
  <c r="M44" i="6"/>
  <c r="N44" i="6"/>
  <c r="D45" i="6"/>
  <c r="E45" i="6"/>
  <c r="F45" i="6"/>
  <c r="G45" i="6"/>
  <c r="H45" i="6"/>
  <c r="I45" i="6"/>
  <c r="J45" i="6"/>
  <c r="K45" i="6"/>
  <c r="L45" i="6"/>
  <c r="M45" i="6"/>
  <c r="N45" i="6"/>
  <c r="D46" i="6"/>
  <c r="E46" i="6"/>
  <c r="F46" i="6"/>
  <c r="G46" i="6"/>
  <c r="H46" i="6"/>
  <c r="I46" i="6"/>
  <c r="J46" i="6"/>
  <c r="K46" i="6"/>
  <c r="L46" i="6"/>
  <c r="M46" i="6"/>
  <c r="N46" i="6"/>
  <c r="D47" i="6"/>
  <c r="E47" i="6"/>
  <c r="F47" i="6"/>
  <c r="G47" i="6"/>
  <c r="H47" i="6"/>
  <c r="I47" i="6"/>
  <c r="J47" i="6"/>
  <c r="K47" i="6"/>
  <c r="L47" i="6"/>
  <c r="M47" i="6"/>
  <c r="N47" i="6"/>
  <c r="D48" i="6"/>
  <c r="E48" i="6"/>
  <c r="F48" i="6"/>
  <c r="G48" i="6"/>
  <c r="H48" i="6"/>
  <c r="I48" i="6"/>
  <c r="J48" i="6"/>
  <c r="K48" i="6"/>
  <c r="L48" i="6"/>
  <c r="M48" i="6"/>
  <c r="N48" i="6"/>
  <c r="D49" i="6"/>
  <c r="E49" i="6"/>
  <c r="F49" i="6"/>
  <c r="G49" i="6"/>
  <c r="H49" i="6"/>
  <c r="I49" i="6"/>
  <c r="J49" i="6"/>
  <c r="K49" i="6"/>
  <c r="L49" i="6"/>
  <c r="M49" i="6"/>
  <c r="N49" i="6"/>
  <c r="D50" i="6"/>
  <c r="E50" i="6"/>
  <c r="F50" i="6"/>
  <c r="G50" i="6"/>
  <c r="H50" i="6"/>
  <c r="I50" i="6"/>
  <c r="J50" i="6"/>
  <c r="K50" i="6"/>
  <c r="L50" i="6"/>
  <c r="M50" i="6"/>
  <c r="N50" i="6"/>
  <c r="D51" i="6"/>
  <c r="E51" i="6"/>
  <c r="F51" i="6"/>
  <c r="G51" i="6"/>
  <c r="H51" i="6"/>
  <c r="I51" i="6"/>
  <c r="J51" i="6"/>
  <c r="K51" i="6"/>
  <c r="L51" i="6"/>
  <c r="M51" i="6"/>
  <c r="N51" i="6"/>
  <c r="E7" i="6"/>
  <c r="F7" i="6"/>
  <c r="G7" i="6"/>
  <c r="H7" i="6"/>
  <c r="I7" i="6"/>
  <c r="J7" i="6"/>
  <c r="K7" i="6"/>
  <c r="L7" i="6"/>
  <c r="M7" i="6"/>
  <c r="N7" i="6"/>
  <c r="D7" i="6"/>
  <c r="E26" i="7" l="1"/>
  <c r="F26" i="7"/>
  <c r="G26" i="7"/>
  <c r="H26" i="7"/>
  <c r="I26" i="7"/>
  <c r="J26" i="7"/>
  <c r="K26" i="7"/>
  <c r="L26" i="7"/>
  <c r="M26" i="7"/>
  <c r="N26" i="7"/>
  <c r="O26" i="7"/>
  <c r="E27" i="7"/>
  <c r="F27" i="7"/>
  <c r="G27" i="7"/>
  <c r="H27" i="7"/>
  <c r="I27" i="7"/>
  <c r="J27" i="7"/>
  <c r="K27" i="7"/>
  <c r="L27" i="7"/>
  <c r="M27" i="7"/>
  <c r="N27" i="7"/>
  <c r="O27" i="7"/>
  <c r="E28" i="7"/>
  <c r="F28" i="7"/>
  <c r="G28" i="7"/>
  <c r="H28" i="7"/>
  <c r="I28" i="7"/>
  <c r="J28" i="7"/>
  <c r="C28" i="7" s="1"/>
  <c r="K28" i="7"/>
  <c r="L28" i="7"/>
  <c r="M28" i="7"/>
  <c r="N28" i="7"/>
  <c r="O28" i="7"/>
  <c r="E29" i="7"/>
  <c r="F29" i="7"/>
  <c r="G29" i="7"/>
  <c r="H29" i="7"/>
  <c r="I29" i="7"/>
  <c r="J29" i="7"/>
  <c r="K29" i="7"/>
  <c r="L29" i="7"/>
  <c r="M29" i="7"/>
  <c r="C29" i="7" s="1"/>
  <c r="N29" i="7"/>
  <c r="O29" i="7"/>
  <c r="E30" i="7"/>
  <c r="F30" i="7"/>
  <c r="G30" i="7"/>
  <c r="H30" i="7"/>
  <c r="I30" i="7"/>
  <c r="J30" i="7"/>
  <c r="K30" i="7"/>
  <c r="L30" i="7"/>
  <c r="M30" i="7"/>
  <c r="N30" i="7"/>
  <c r="O30" i="7"/>
  <c r="E31" i="7"/>
  <c r="F31" i="7"/>
  <c r="G31" i="7"/>
  <c r="H31" i="7"/>
  <c r="I31" i="7"/>
  <c r="J31" i="7"/>
  <c r="K31" i="7"/>
  <c r="L31" i="7"/>
  <c r="M31" i="7"/>
  <c r="N31" i="7"/>
  <c r="O31" i="7"/>
  <c r="E32" i="7"/>
  <c r="F32" i="7"/>
  <c r="G32" i="7"/>
  <c r="H32" i="7"/>
  <c r="C32" i="7" s="1"/>
  <c r="I32" i="7"/>
  <c r="J32" i="7"/>
  <c r="K32" i="7"/>
  <c r="L32" i="7"/>
  <c r="M32" i="7"/>
  <c r="N32" i="7"/>
  <c r="O32" i="7"/>
  <c r="D28" i="7"/>
  <c r="D29" i="7"/>
  <c r="D30" i="7"/>
  <c r="D31" i="7"/>
  <c r="D32" i="7"/>
  <c r="B28" i="7"/>
  <c r="B29" i="7"/>
  <c r="B30" i="7"/>
  <c r="B31" i="7"/>
  <c r="B32" i="7"/>
  <c r="B26" i="7"/>
  <c r="B27" i="7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8" i="6"/>
  <c r="A9" i="6"/>
  <c r="A10" i="6"/>
  <c r="A11" i="6"/>
  <c r="A12" i="6"/>
  <c r="A13" i="6"/>
  <c r="A14" i="6"/>
  <c r="B28" i="12"/>
  <c r="B27" i="12"/>
  <c r="B26" i="12"/>
  <c r="B25" i="12"/>
  <c r="B24" i="12"/>
  <c r="B14" i="12"/>
  <c r="B13" i="12"/>
  <c r="B10" i="12"/>
  <c r="C27" i="12"/>
  <c r="D27" i="12"/>
  <c r="E27" i="12"/>
  <c r="F27" i="12"/>
  <c r="G27" i="12"/>
  <c r="H27" i="12"/>
  <c r="I27" i="12"/>
  <c r="J27" i="12"/>
  <c r="K27" i="12"/>
  <c r="L27" i="12"/>
  <c r="C26" i="12"/>
  <c r="D26" i="12"/>
  <c r="E26" i="12"/>
  <c r="F26" i="12"/>
  <c r="G26" i="12"/>
  <c r="H26" i="12"/>
  <c r="I26" i="12"/>
  <c r="J26" i="12"/>
  <c r="K26" i="12"/>
  <c r="L26" i="12"/>
  <c r="C24" i="12"/>
  <c r="D24" i="12"/>
  <c r="E24" i="12"/>
  <c r="F24" i="12"/>
  <c r="G24" i="12"/>
  <c r="H24" i="12"/>
  <c r="I24" i="12"/>
  <c r="J24" i="12"/>
  <c r="K24" i="12"/>
  <c r="L24" i="12"/>
  <c r="D52" i="4"/>
  <c r="E52" i="4"/>
  <c r="F52" i="4"/>
  <c r="G52" i="4"/>
  <c r="H52" i="4"/>
  <c r="I52" i="4"/>
  <c r="J52" i="4"/>
  <c r="K52" i="4"/>
  <c r="L52" i="4"/>
  <c r="M52" i="4"/>
  <c r="C52" i="4"/>
  <c r="E59" i="4" a="1"/>
  <c r="E59" i="4"/>
  <c r="F59" i="4" a="1"/>
  <c r="F59" i="4"/>
  <c r="G59" i="4" a="1"/>
  <c r="G59" i="4" s="1"/>
  <c r="H59" i="4" a="1"/>
  <c r="H59" i="4" s="1"/>
  <c r="I59" i="4" a="1"/>
  <c r="I59" i="4" s="1"/>
  <c r="J59" i="4" a="1"/>
  <c r="J59" i="4" s="1"/>
  <c r="K59" i="4" a="1"/>
  <c r="K59" i="4" s="1"/>
  <c r="L59" i="4" a="1"/>
  <c r="L59" i="4" s="1"/>
  <c r="M59" i="4" a="1"/>
  <c r="M59" i="4" s="1"/>
  <c r="D59" i="4" a="1"/>
  <c r="D59" i="4" s="1"/>
  <c r="G23" i="3"/>
  <c r="C23" i="13" s="1"/>
  <c r="F60" i="13"/>
  <c r="I61" i="13"/>
  <c r="L62" i="13"/>
  <c r="O64" i="13"/>
  <c r="F65" i="13"/>
  <c r="O66" i="13"/>
  <c r="H67" i="13"/>
  <c r="L68" i="13"/>
  <c r="F69" i="13"/>
  <c r="I71" i="13"/>
  <c r="L72" i="13"/>
  <c r="O73" i="13"/>
  <c r="G74" i="13"/>
  <c r="N75" i="13"/>
  <c r="G76" i="13"/>
  <c r="J77" i="13"/>
  <c r="F78" i="13"/>
  <c r="F79" i="13"/>
  <c r="G80" i="13"/>
  <c r="G81" i="13"/>
  <c r="M82" i="13"/>
  <c r="J83" i="13"/>
  <c r="M84" i="13"/>
  <c r="F85" i="13"/>
  <c r="K86" i="13"/>
  <c r="N87" i="13"/>
  <c r="O88" i="13"/>
  <c r="F89" i="13"/>
  <c r="L90" i="13"/>
  <c r="L91" i="13"/>
  <c r="O92" i="13"/>
  <c r="F93" i="13"/>
  <c r="G94" i="13"/>
  <c r="G95" i="13"/>
  <c r="M96" i="13"/>
  <c r="F98" i="13"/>
  <c r="I99" i="13"/>
  <c r="K100" i="13"/>
  <c r="N101" i="13"/>
  <c r="M102" i="13"/>
  <c r="F103" i="13"/>
  <c r="N59" i="13"/>
  <c r="K14" i="13"/>
  <c r="F48" i="13"/>
  <c r="G8" i="3"/>
  <c r="C8" i="13" s="1"/>
  <c r="V8" i="3"/>
  <c r="V9" i="3"/>
  <c r="W9" i="3" s="1"/>
  <c r="V10" i="3"/>
  <c r="V11" i="3"/>
  <c r="W11" i="3" s="1"/>
  <c r="V12" i="3"/>
  <c r="V13" i="3"/>
  <c r="W13" i="3" s="1"/>
  <c r="V14" i="3"/>
  <c r="W14" i="3" s="1"/>
  <c r="V15" i="3"/>
  <c r="W15" i="3" s="1"/>
  <c r="V16" i="3"/>
  <c r="W16" i="3" s="1"/>
  <c r="V17" i="3"/>
  <c r="W17" i="3" s="1"/>
  <c r="V18" i="3"/>
  <c r="V19" i="3"/>
  <c r="W19" i="3" s="1"/>
  <c r="V20" i="3"/>
  <c r="W20" i="3" s="1"/>
  <c r="V21" i="3"/>
  <c r="W21" i="3" s="1"/>
  <c r="V22" i="3"/>
  <c r="W22" i="3" s="1"/>
  <c r="V23" i="3"/>
  <c r="W23" i="3" s="1"/>
  <c r="V24" i="3"/>
  <c r="W24" i="3" s="1"/>
  <c r="V25" i="3"/>
  <c r="W25" i="3" s="1"/>
  <c r="V26" i="3"/>
  <c r="W26" i="3" s="1"/>
  <c r="V27" i="3"/>
  <c r="D27" i="13" s="1"/>
  <c r="V28" i="3"/>
  <c r="D28" i="13" s="1"/>
  <c r="V29" i="3"/>
  <c r="D29" i="13" s="1"/>
  <c r="V30" i="3"/>
  <c r="D30" i="13" s="1"/>
  <c r="V31" i="3"/>
  <c r="D31" i="13" s="1"/>
  <c r="V32" i="3"/>
  <c r="D32" i="13" s="1"/>
  <c r="V33" i="3"/>
  <c r="D33" i="13" s="1"/>
  <c r="V34" i="3"/>
  <c r="D34" i="13" s="1"/>
  <c r="V35" i="3"/>
  <c r="D35" i="13" s="1"/>
  <c r="V36" i="3"/>
  <c r="D36" i="13" s="1"/>
  <c r="V37" i="3"/>
  <c r="D37" i="13" s="1"/>
  <c r="V38" i="3"/>
  <c r="D38" i="13" s="1"/>
  <c r="V39" i="3"/>
  <c r="D39" i="13" s="1"/>
  <c r="V40" i="3"/>
  <c r="D40" i="13" s="1"/>
  <c r="V41" i="3"/>
  <c r="D41" i="13" s="1"/>
  <c r="V42" i="3"/>
  <c r="D42" i="13" s="1"/>
  <c r="V43" i="3"/>
  <c r="D43" i="13" s="1"/>
  <c r="V44" i="3"/>
  <c r="D44" i="13" s="1"/>
  <c r="V45" i="3"/>
  <c r="D45" i="13" s="1"/>
  <c r="V46" i="3"/>
  <c r="D46" i="13" s="1"/>
  <c r="V47" i="3"/>
  <c r="D47" i="13" s="1"/>
  <c r="V48" i="3"/>
  <c r="D48" i="13" s="1"/>
  <c r="V49" i="3"/>
  <c r="D49" i="13" s="1"/>
  <c r="V50" i="3"/>
  <c r="D50" i="13" s="1"/>
  <c r="V51" i="3"/>
  <c r="D51" i="13" s="1"/>
  <c r="G14" i="3"/>
  <c r="C14" i="13" s="1"/>
  <c r="G15" i="3"/>
  <c r="C15" i="13" s="1"/>
  <c r="H15" i="13" s="1"/>
  <c r="G16" i="3"/>
  <c r="C16" i="13" s="1"/>
  <c r="O16" i="13" s="1"/>
  <c r="G17" i="3"/>
  <c r="C17" i="13" s="1"/>
  <c r="F17" i="13" s="1"/>
  <c r="G18" i="3"/>
  <c r="C18" i="13" s="1"/>
  <c r="G19" i="3"/>
  <c r="C19" i="13" s="1"/>
  <c r="I19" i="13" s="1"/>
  <c r="G20" i="3"/>
  <c r="C20" i="13" s="1"/>
  <c r="L20" i="13" s="1"/>
  <c r="G21" i="3"/>
  <c r="C21" i="13" s="1"/>
  <c r="O21" i="13" s="1"/>
  <c r="G22" i="3"/>
  <c r="C22" i="13" s="1"/>
  <c r="G22" i="13" s="1"/>
  <c r="G24" i="3"/>
  <c r="C24" i="13" s="1"/>
  <c r="G24" i="13" s="1"/>
  <c r="G25" i="3"/>
  <c r="C25" i="13" s="1"/>
  <c r="J25" i="13" s="1"/>
  <c r="G26" i="3"/>
  <c r="C26" i="13" s="1"/>
  <c r="M26" i="13" s="1"/>
  <c r="G27" i="3"/>
  <c r="C27" i="13" s="1"/>
  <c r="N27" i="13" s="1"/>
  <c r="G28" i="3"/>
  <c r="C28" i="13" s="1"/>
  <c r="K28" i="13" s="1"/>
  <c r="G29" i="3"/>
  <c r="C29" i="13" s="1"/>
  <c r="O29" i="13" s="1"/>
  <c r="G30" i="3"/>
  <c r="C30" i="13" s="1"/>
  <c r="F30" i="13" s="1"/>
  <c r="G31" i="3"/>
  <c r="C31" i="13" s="1"/>
  <c r="F31" i="13" s="1"/>
  <c r="G32" i="3"/>
  <c r="C32" i="13" s="1"/>
  <c r="J32" i="13" s="1"/>
  <c r="G33" i="3"/>
  <c r="C33" i="13" s="1"/>
  <c r="P33" i="13" s="1"/>
  <c r="G34" i="3"/>
  <c r="C34" i="13" s="1"/>
  <c r="F34" i="13" s="1"/>
  <c r="G35" i="3"/>
  <c r="C35" i="13" s="1"/>
  <c r="J35" i="13" s="1"/>
  <c r="G36" i="3"/>
  <c r="C36" i="13" s="1"/>
  <c r="F36" i="13" s="1"/>
  <c r="G37" i="3"/>
  <c r="C37" i="13" s="1"/>
  <c r="P37" i="13" s="1"/>
  <c r="G38" i="3"/>
  <c r="C38" i="13" s="1"/>
  <c r="H38" i="13" s="1"/>
  <c r="G39" i="3"/>
  <c r="C39" i="13" s="1"/>
  <c r="K39" i="13" s="1"/>
  <c r="G40" i="3"/>
  <c r="C40" i="13" s="1"/>
  <c r="N40" i="13" s="1"/>
  <c r="G41" i="3"/>
  <c r="C41" i="13" s="1"/>
  <c r="N41" i="13" s="1"/>
  <c r="G42" i="3"/>
  <c r="C42" i="13" s="1"/>
  <c r="P42" i="13" s="1"/>
  <c r="G43" i="3"/>
  <c r="C43" i="13" s="1"/>
  <c r="P43" i="13" s="1"/>
  <c r="G44" i="3"/>
  <c r="C44" i="13" s="1"/>
  <c r="F44" i="13" s="1"/>
  <c r="G45" i="3"/>
  <c r="C45" i="13" s="1"/>
  <c r="H45" i="13" s="1"/>
  <c r="G46" i="3"/>
  <c r="C46" i="13" s="1"/>
  <c r="I46" i="13" s="1"/>
  <c r="G47" i="3"/>
  <c r="C47" i="13" s="1"/>
  <c r="N47" i="13" s="1"/>
  <c r="G48" i="3"/>
  <c r="C48" i="13" s="1"/>
  <c r="G49" i="3"/>
  <c r="C49" i="13" s="1"/>
  <c r="J49" i="13" s="1"/>
  <c r="G50" i="3"/>
  <c r="C50" i="13" s="1"/>
  <c r="I50" i="13" s="1"/>
  <c r="G51" i="3"/>
  <c r="C51" i="13" s="1"/>
  <c r="P51" i="13" s="1"/>
  <c r="G9" i="3"/>
  <c r="C9" i="13" s="1"/>
  <c r="J9" i="13" s="1"/>
  <c r="G10" i="3"/>
  <c r="C10" i="13" s="1"/>
  <c r="G11" i="3"/>
  <c r="C11" i="13" s="1"/>
  <c r="M11" i="13" s="1"/>
  <c r="G12" i="3"/>
  <c r="C12" i="13" s="1"/>
  <c r="G13" i="3"/>
  <c r="C13" i="13" s="1"/>
  <c r="P13" i="13" s="1"/>
  <c r="C7" i="13"/>
  <c r="W45" i="3" l="1"/>
  <c r="W48" i="3"/>
  <c r="W34" i="3"/>
  <c r="W47" i="3"/>
  <c r="W43" i="3"/>
  <c r="W29" i="3"/>
  <c r="W42" i="3"/>
  <c r="W28" i="3"/>
  <c r="W46" i="3"/>
  <c r="W44" i="3"/>
  <c r="W40" i="3"/>
  <c r="W38" i="3"/>
  <c r="W39" i="3"/>
  <c r="W37" i="3"/>
  <c r="W30" i="3"/>
  <c r="W27" i="3"/>
  <c r="W50" i="3"/>
  <c r="W36" i="3"/>
  <c r="W33" i="3"/>
  <c r="W32" i="3"/>
  <c r="W31" i="3"/>
  <c r="W41" i="3"/>
  <c r="W51" i="3"/>
  <c r="W49" i="3"/>
  <c r="W35" i="3"/>
  <c r="C31" i="7"/>
  <c r="C30" i="7"/>
  <c r="F22" i="13"/>
  <c r="M74" i="13"/>
  <c r="L25" i="13"/>
  <c r="P21" i="13"/>
  <c r="M21" i="13"/>
  <c r="P73" i="13"/>
  <c r="J21" i="13"/>
  <c r="J73" i="13"/>
  <c r="K17" i="13"/>
  <c r="I73" i="13"/>
  <c r="I74" i="13"/>
  <c r="G11" i="13"/>
  <c r="G73" i="13"/>
  <c r="F73" i="13"/>
  <c r="M72" i="13"/>
  <c r="K60" i="13"/>
  <c r="W18" i="3"/>
  <c r="G17" i="13"/>
  <c r="L77" i="13"/>
  <c r="G72" i="13"/>
  <c r="H17" i="13"/>
  <c r="N15" i="13"/>
  <c r="K77" i="13"/>
  <c r="F72" i="13"/>
  <c r="H26" i="13"/>
  <c r="M15" i="13"/>
  <c r="P76" i="13"/>
  <c r="M62" i="13"/>
  <c r="P25" i="13"/>
  <c r="N11" i="13"/>
  <c r="O76" i="13"/>
  <c r="N60" i="13"/>
  <c r="O25" i="13"/>
  <c r="H11" i="13"/>
  <c r="L76" i="13"/>
  <c r="L60" i="13"/>
  <c r="W12" i="3"/>
  <c r="K25" i="13"/>
  <c r="I22" i="13"/>
  <c r="F74" i="13"/>
  <c r="W8" i="3"/>
  <c r="W10" i="3"/>
  <c r="J67" i="13"/>
  <c r="F67" i="13"/>
  <c r="J64" i="13"/>
  <c r="G67" i="13"/>
  <c r="H25" i="13"/>
  <c r="P24" i="13"/>
  <c r="I21" i="13"/>
  <c r="K15" i="13"/>
  <c r="H76" i="13"/>
  <c r="O69" i="13"/>
  <c r="G62" i="13"/>
  <c r="O24" i="13"/>
  <c r="G21" i="13"/>
  <c r="J15" i="13"/>
  <c r="N69" i="13"/>
  <c r="F62" i="13"/>
  <c r="L24" i="13"/>
  <c r="F21" i="13"/>
  <c r="G15" i="13"/>
  <c r="L74" i="13"/>
  <c r="L69" i="13"/>
  <c r="J61" i="13"/>
  <c r="I24" i="13"/>
  <c r="M20" i="13"/>
  <c r="F15" i="13"/>
  <c r="P59" i="13"/>
  <c r="J74" i="13"/>
  <c r="K69" i="13"/>
  <c r="O60" i="13"/>
  <c r="H24" i="13"/>
  <c r="G20" i="13"/>
  <c r="O11" i="13"/>
  <c r="O59" i="13"/>
  <c r="H69" i="13"/>
  <c r="P22" i="13"/>
  <c r="F20" i="13"/>
  <c r="I59" i="13"/>
  <c r="G69" i="13"/>
  <c r="M22" i="13"/>
  <c r="O17" i="13"/>
  <c r="H59" i="13"/>
  <c r="N67" i="13"/>
  <c r="L22" i="13"/>
  <c r="N17" i="13"/>
  <c r="P77" i="13"/>
  <c r="M67" i="13"/>
  <c r="J22" i="13"/>
  <c r="L17" i="13"/>
  <c r="K9" i="13"/>
  <c r="O77" i="13"/>
  <c r="K67" i="13"/>
  <c r="N26" i="13"/>
  <c r="J19" i="13"/>
  <c r="P64" i="13"/>
  <c r="L26" i="13"/>
  <c r="I25" i="13"/>
  <c r="F24" i="13"/>
  <c r="N21" i="13"/>
  <c r="K20" i="13"/>
  <c r="H19" i="13"/>
  <c r="N16" i="13"/>
  <c r="O13" i="13"/>
  <c r="L11" i="13"/>
  <c r="I9" i="13"/>
  <c r="M59" i="13"/>
  <c r="I77" i="13"/>
  <c r="F76" i="13"/>
  <c r="N73" i="13"/>
  <c r="K72" i="13"/>
  <c r="H71" i="13"/>
  <c r="K68" i="13"/>
  <c r="K66" i="13"/>
  <c r="N64" i="13"/>
  <c r="K62" i="13"/>
  <c r="H61" i="13"/>
  <c r="P78" i="13"/>
  <c r="K26" i="13"/>
  <c r="J20" i="13"/>
  <c r="G19" i="13"/>
  <c r="M16" i="13"/>
  <c r="N13" i="13"/>
  <c r="K11" i="13"/>
  <c r="H9" i="13"/>
  <c r="G7" i="13"/>
  <c r="L59" i="13"/>
  <c r="H77" i="13"/>
  <c r="P74" i="13"/>
  <c r="M73" i="13"/>
  <c r="J72" i="13"/>
  <c r="G71" i="13"/>
  <c r="F68" i="13"/>
  <c r="P65" i="13"/>
  <c r="M64" i="13"/>
  <c r="J62" i="13"/>
  <c r="G61" i="13"/>
  <c r="O78" i="13"/>
  <c r="J26" i="13"/>
  <c r="G25" i="13"/>
  <c r="O22" i="13"/>
  <c r="L21" i="13"/>
  <c r="I20" i="13"/>
  <c r="F19" i="13"/>
  <c r="P15" i="13"/>
  <c r="M13" i="13"/>
  <c r="J11" i="13"/>
  <c r="G9" i="13"/>
  <c r="F7" i="13"/>
  <c r="K59" i="13"/>
  <c r="G77" i="13"/>
  <c r="O74" i="13"/>
  <c r="L73" i="13"/>
  <c r="I72" i="13"/>
  <c r="F71" i="13"/>
  <c r="P67" i="13"/>
  <c r="O65" i="13"/>
  <c r="L64" i="13"/>
  <c r="I62" i="13"/>
  <c r="F61" i="13"/>
  <c r="N78" i="13"/>
  <c r="I26" i="13"/>
  <c r="F25" i="13"/>
  <c r="N22" i="13"/>
  <c r="K21" i="13"/>
  <c r="H20" i="13"/>
  <c r="P17" i="13"/>
  <c r="O15" i="13"/>
  <c r="L13" i="13"/>
  <c r="I11" i="13"/>
  <c r="F9" i="13"/>
  <c r="J59" i="13"/>
  <c r="F77" i="13"/>
  <c r="N74" i="13"/>
  <c r="K73" i="13"/>
  <c r="H72" i="13"/>
  <c r="P69" i="13"/>
  <c r="O67" i="13"/>
  <c r="N65" i="13"/>
  <c r="K64" i="13"/>
  <c r="H62" i="13"/>
  <c r="P60" i="13"/>
  <c r="M78" i="13"/>
  <c r="L78" i="13"/>
  <c r="J13" i="13"/>
  <c r="L65" i="13"/>
  <c r="I64" i="13"/>
  <c r="F26" i="13"/>
  <c r="N24" i="13"/>
  <c r="K22" i="13"/>
  <c r="H21" i="13"/>
  <c r="P19" i="13"/>
  <c r="M17" i="13"/>
  <c r="L15" i="13"/>
  <c r="I13" i="13"/>
  <c r="F11" i="13"/>
  <c r="G59" i="13"/>
  <c r="N76" i="13"/>
  <c r="K74" i="13"/>
  <c r="H73" i="13"/>
  <c r="P71" i="13"/>
  <c r="M69" i="13"/>
  <c r="L67" i="13"/>
  <c r="K65" i="13"/>
  <c r="H64" i="13"/>
  <c r="P61" i="13"/>
  <c r="M60" i="13"/>
  <c r="J78" i="13"/>
  <c r="M24" i="13"/>
  <c r="O19" i="13"/>
  <c r="H13" i="13"/>
  <c r="P9" i="13"/>
  <c r="M76" i="13"/>
  <c r="O71" i="13"/>
  <c r="J65" i="13"/>
  <c r="G64" i="13"/>
  <c r="O61" i="13"/>
  <c r="I78" i="13"/>
  <c r="K78" i="13"/>
  <c r="N19" i="13"/>
  <c r="G13" i="13"/>
  <c r="O9" i="13"/>
  <c r="N71" i="13"/>
  <c r="I65" i="13"/>
  <c r="F64" i="13"/>
  <c r="N61" i="13"/>
  <c r="H78" i="13"/>
  <c r="K13" i="13"/>
  <c r="M65" i="13"/>
  <c r="N25" i="13"/>
  <c r="K24" i="13"/>
  <c r="H22" i="13"/>
  <c r="P20" i="13"/>
  <c r="M19" i="13"/>
  <c r="J17" i="13"/>
  <c r="I15" i="13"/>
  <c r="F13" i="13"/>
  <c r="N9" i="13"/>
  <c r="N77" i="13"/>
  <c r="K76" i="13"/>
  <c r="H74" i="13"/>
  <c r="P72" i="13"/>
  <c r="M71" i="13"/>
  <c r="J69" i="13"/>
  <c r="I67" i="13"/>
  <c r="H65" i="13"/>
  <c r="P62" i="13"/>
  <c r="M61" i="13"/>
  <c r="J60" i="13"/>
  <c r="G78" i="13"/>
  <c r="P26" i="13"/>
  <c r="M25" i="13"/>
  <c r="J24" i="13"/>
  <c r="O20" i="13"/>
  <c r="L19" i="13"/>
  <c r="I17" i="13"/>
  <c r="P11" i="13"/>
  <c r="M9" i="13"/>
  <c r="F59" i="13"/>
  <c r="M77" i="13"/>
  <c r="J76" i="13"/>
  <c r="O72" i="13"/>
  <c r="L71" i="13"/>
  <c r="I69" i="13"/>
  <c r="G65" i="13"/>
  <c r="O62" i="13"/>
  <c r="L61" i="13"/>
  <c r="I60" i="13"/>
  <c r="O26" i="13"/>
  <c r="N20" i="13"/>
  <c r="K19" i="13"/>
  <c r="L9" i="13"/>
  <c r="I76" i="13"/>
  <c r="N72" i="13"/>
  <c r="K71" i="13"/>
  <c r="N62" i="13"/>
  <c r="K61" i="13"/>
  <c r="H60" i="13"/>
  <c r="G60" i="13"/>
  <c r="G26" i="13"/>
  <c r="J71" i="13"/>
  <c r="L66" i="13"/>
  <c r="G86" i="13"/>
  <c r="G39" i="13"/>
  <c r="F39" i="13"/>
  <c r="I37" i="13"/>
  <c r="K36" i="13"/>
  <c r="N36" i="13"/>
  <c r="K82" i="13"/>
  <c r="K96" i="13"/>
  <c r="L51" i="13"/>
  <c r="N50" i="13"/>
  <c r="M101" i="13"/>
  <c r="O42" i="13"/>
  <c r="N96" i="13"/>
  <c r="G40" i="13"/>
  <c r="M39" i="13"/>
  <c r="O89" i="13"/>
  <c r="J39" i="13"/>
  <c r="L87" i="13"/>
  <c r="J41" i="13"/>
  <c r="L40" i="13"/>
  <c r="F82" i="13"/>
  <c r="H40" i="13"/>
  <c r="H101" i="13"/>
  <c r="P41" i="13"/>
  <c r="O41" i="13"/>
  <c r="G36" i="13"/>
  <c r="P84" i="13"/>
  <c r="O48" i="13"/>
  <c r="M41" i="13"/>
  <c r="P35" i="13"/>
  <c r="F84" i="13"/>
  <c r="L41" i="13"/>
  <c r="L35" i="13"/>
  <c r="N82" i="13"/>
  <c r="I90" i="13"/>
  <c r="L36" i="13"/>
  <c r="I100" i="13"/>
  <c r="F90" i="13"/>
  <c r="O84" i="13"/>
  <c r="M51" i="13"/>
  <c r="H100" i="13"/>
  <c r="P89" i="13"/>
  <c r="O38" i="13"/>
  <c r="L89" i="13"/>
  <c r="H50" i="13"/>
  <c r="M38" i="13"/>
  <c r="I35" i="13"/>
  <c r="P103" i="13"/>
  <c r="G89" i="13"/>
  <c r="P49" i="13"/>
  <c r="K40" i="13"/>
  <c r="L38" i="13"/>
  <c r="H35" i="13"/>
  <c r="O103" i="13"/>
  <c r="F96" i="13"/>
  <c r="M87" i="13"/>
  <c r="K81" i="13"/>
  <c r="G100" i="13"/>
  <c r="P99" i="13"/>
  <c r="K38" i="13"/>
  <c r="M103" i="13"/>
  <c r="I49" i="13"/>
  <c r="J38" i="13"/>
  <c r="K27" i="13"/>
  <c r="L103" i="13"/>
  <c r="H94" i="13"/>
  <c r="K87" i="13"/>
  <c r="O80" i="13"/>
  <c r="P38" i="13"/>
  <c r="N38" i="13"/>
  <c r="H49" i="13"/>
  <c r="F40" i="13"/>
  <c r="I38" i="13"/>
  <c r="G27" i="13"/>
  <c r="G103" i="13"/>
  <c r="H92" i="13"/>
  <c r="J87" i="13"/>
  <c r="H80" i="13"/>
  <c r="J90" i="13"/>
  <c r="K51" i="13"/>
  <c r="N89" i="13"/>
  <c r="F35" i="13"/>
  <c r="K95" i="13"/>
  <c r="F81" i="13"/>
  <c r="G49" i="13"/>
  <c r="P39" i="13"/>
  <c r="G38" i="13"/>
  <c r="P90" i="13"/>
  <c r="H87" i="13"/>
  <c r="K49" i="13"/>
  <c r="F49" i="13"/>
  <c r="N39" i="13"/>
  <c r="F38" i="13"/>
  <c r="P101" i="13"/>
  <c r="K90" i="13"/>
  <c r="H86" i="13"/>
  <c r="M37" i="13"/>
  <c r="L92" i="13"/>
  <c r="N42" i="13"/>
  <c r="J27" i="13"/>
  <c r="G101" i="13"/>
  <c r="O90" i="13"/>
  <c r="O51" i="13"/>
  <c r="L49" i="13"/>
  <c r="M42" i="13"/>
  <c r="J40" i="13"/>
  <c r="K37" i="13"/>
  <c r="G35" i="13"/>
  <c r="I27" i="13"/>
  <c r="N103" i="13"/>
  <c r="F101" i="13"/>
  <c r="H95" i="13"/>
  <c r="J92" i="13"/>
  <c r="N90" i="13"/>
  <c r="P87" i="13"/>
  <c r="H81" i="13"/>
  <c r="L37" i="13"/>
  <c r="K92" i="13"/>
  <c r="N51" i="13"/>
  <c r="L42" i="13"/>
  <c r="I40" i="13"/>
  <c r="J37" i="13"/>
  <c r="H27" i="13"/>
  <c r="L100" i="13"/>
  <c r="O94" i="13"/>
  <c r="I92" i="13"/>
  <c r="M90" i="13"/>
  <c r="O87" i="13"/>
  <c r="J51" i="13"/>
  <c r="H31" i="13"/>
  <c r="N93" i="13"/>
  <c r="M91" i="13"/>
  <c r="H90" i="13"/>
  <c r="N83" i="13"/>
  <c r="P79" i="13"/>
  <c r="I51" i="13"/>
  <c r="P48" i="13"/>
  <c r="K41" i="13"/>
  <c r="O39" i="13"/>
  <c r="H36" i="13"/>
  <c r="M28" i="13"/>
  <c r="O101" i="13"/>
  <c r="M93" i="13"/>
  <c r="K91" i="13"/>
  <c r="G90" i="13"/>
  <c r="I87" i="13"/>
  <c r="M83" i="13"/>
  <c r="O79" i="13"/>
  <c r="N33" i="13"/>
  <c r="M33" i="13"/>
  <c r="P93" i="13"/>
  <c r="G92" i="13"/>
  <c r="L33" i="13"/>
  <c r="O93" i="13"/>
  <c r="N91" i="13"/>
  <c r="L28" i="13"/>
  <c r="L93" i="13"/>
  <c r="J91" i="13"/>
  <c r="N79" i="13"/>
  <c r="L50" i="13"/>
  <c r="L47" i="13"/>
  <c r="I41" i="13"/>
  <c r="L101" i="13"/>
  <c r="K93" i="13"/>
  <c r="I91" i="13"/>
  <c r="G87" i="13"/>
  <c r="L79" i="13"/>
  <c r="K50" i="13"/>
  <c r="K47" i="13"/>
  <c r="H41" i="13"/>
  <c r="O27" i="13"/>
  <c r="K101" i="13"/>
  <c r="J96" i="13"/>
  <c r="P92" i="13"/>
  <c r="H91" i="13"/>
  <c r="F87" i="13"/>
  <c r="J82" i="13"/>
  <c r="K79" i="13"/>
  <c r="J50" i="13"/>
  <c r="G41" i="13"/>
  <c r="I39" i="13"/>
  <c r="O37" i="13"/>
  <c r="M27" i="13"/>
  <c r="J101" i="13"/>
  <c r="I96" i="13"/>
  <c r="N92" i="13"/>
  <c r="G91" i="13"/>
  <c r="L86" i="13"/>
  <c r="I82" i="13"/>
  <c r="M40" i="13"/>
  <c r="H39" i="13"/>
  <c r="N37" i="13"/>
  <c r="K35" i="13"/>
  <c r="L27" i="13"/>
  <c r="I101" i="13"/>
  <c r="G96" i="13"/>
  <c r="M92" i="13"/>
  <c r="F91" i="13"/>
  <c r="M89" i="13"/>
  <c r="I86" i="13"/>
  <c r="G82" i="13"/>
  <c r="N48" i="13"/>
  <c r="J46" i="13"/>
  <c r="K32" i="13"/>
  <c r="P29" i="13"/>
  <c r="M98" i="13"/>
  <c r="L83" i="13"/>
  <c r="F28" i="13"/>
  <c r="H28" i="13"/>
  <c r="I28" i="13"/>
  <c r="G28" i="13"/>
  <c r="J28" i="13"/>
  <c r="P34" i="13"/>
  <c r="J95" i="13"/>
  <c r="L95" i="13"/>
  <c r="M95" i="13"/>
  <c r="O95" i="13"/>
  <c r="P95" i="13"/>
  <c r="N95" i="13"/>
  <c r="I95" i="13"/>
  <c r="J81" i="13"/>
  <c r="L81" i="13"/>
  <c r="M81" i="13"/>
  <c r="O81" i="13"/>
  <c r="P81" i="13"/>
  <c r="N81" i="13"/>
  <c r="I81" i="13"/>
  <c r="F95" i="13"/>
  <c r="O46" i="13"/>
  <c r="F46" i="13"/>
  <c r="G46" i="13"/>
  <c r="O32" i="13"/>
  <c r="F32" i="13"/>
  <c r="G32" i="13"/>
  <c r="H32" i="13"/>
  <c r="L45" i="13"/>
  <c r="N45" i="13"/>
  <c r="O45" i="13"/>
  <c r="P45" i="13"/>
  <c r="L31" i="13"/>
  <c r="N31" i="13"/>
  <c r="O31" i="13"/>
  <c r="P31" i="13"/>
  <c r="G45" i="13"/>
  <c r="G31" i="13"/>
  <c r="F102" i="13"/>
  <c r="J102" i="13"/>
  <c r="G102" i="13"/>
  <c r="H102" i="13"/>
  <c r="I102" i="13"/>
  <c r="L102" i="13"/>
  <c r="P102" i="13"/>
  <c r="F88" i="13"/>
  <c r="I88" i="13"/>
  <c r="J88" i="13"/>
  <c r="G88" i="13"/>
  <c r="H88" i="13"/>
  <c r="L88" i="13"/>
  <c r="P88" i="13"/>
  <c r="K102" i="13"/>
  <c r="I44" i="13"/>
  <c r="K44" i="13"/>
  <c r="L44" i="13"/>
  <c r="N44" i="13"/>
  <c r="M44" i="13"/>
  <c r="O44" i="13"/>
  <c r="I30" i="13"/>
  <c r="K30" i="13"/>
  <c r="L30" i="13"/>
  <c r="N30" i="13"/>
  <c r="O30" i="13"/>
  <c r="P30" i="13"/>
  <c r="M30" i="13"/>
  <c r="P46" i="13"/>
  <c r="F45" i="13"/>
  <c r="F43" i="13"/>
  <c r="H43" i="13"/>
  <c r="I43" i="13"/>
  <c r="L43" i="13"/>
  <c r="J43" i="13"/>
  <c r="K43" i="13"/>
  <c r="F29" i="13"/>
  <c r="H29" i="13"/>
  <c r="I29" i="13"/>
  <c r="J29" i="13"/>
  <c r="K29" i="13"/>
  <c r="L29" i="13"/>
  <c r="M29" i="13"/>
  <c r="N46" i="13"/>
  <c r="P44" i="13"/>
  <c r="P32" i="13"/>
  <c r="J30" i="13"/>
  <c r="F42" i="13"/>
  <c r="H42" i="13"/>
  <c r="G42" i="13"/>
  <c r="I42" i="13"/>
  <c r="M46" i="13"/>
  <c r="J44" i="13"/>
  <c r="K42" i="13"/>
  <c r="N32" i="13"/>
  <c r="H30" i="13"/>
  <c r="H99" i="13"/>
  <c r="J99" i="13"/>
  <c r="K99" i="13"/>
  <c r="O99" i="13"/>
  <c r="L99" i="13"/>
  <c r="M99" i="13"/>
  <c r="N99" i="13"/>
  <c r="G99" i="13"/>
  <c r="H85" i="13"/>
  <c r="J85" i="13"/>
  <c r="K85" i="13"/>
  <c r="N85" i="13"/>
  <c r="O85" i="13"/>
  <c r="L85" i="13"/>
  <c r="M85" i="13"/>
  <c r="G85" i="13"/>
  <c r="F99" i="13"/>
  <c r="L46" i="13"/>
  <c r="H44" i="13"/>
  <c r="J42" i="13"/>
  <c r="M32" i="13"/>
  <c r="G30" i="13"/>
  <c r="G98" i="13"/>
  <c r="H98" i="13"/>
  <c r="J98" i="13"/>
  <c r="K98" i="13"/>
  <c r="I98" i="13"/>
  <c r="L98" i="13"/>
  <c r="N98" i="13"/>
  <c r="G84" i="13"/>
  <c r="H84" i="13"/>
  <c r="J84" i="13"/>
  <c r="K84" i="13"/>
  <c r="I84" i="13"/>
  <c r="L84" i="13"/>
  <c r="N84" i="13"/>
  <c r="P98" i="13"/>
  <c r="K46" i="13"/>
  <c r="G44" i="13"/>
  <c r="L32" i="13"/>
  <c r="P97" i="13"/>
  <c r="F97" i="13"/>
  <c r="G97" i="13"/>
  <c r="H97" i="13"/>
  <c r="I97" i="13"/>
  <c r="K97" i="13"/>
  <c r="O97" i="13"/>
  <c r="P83" i="13"/>
  <c r="F83" i="13"/>
  <c r="G83" i="13"/>
  <c r="H83" i="13"/>
  <c r="I83" i="13"/>
  <c r="K83" i="13"/>
  <c r="O83" i="13"/>
  <c r="O98" i="13"/>
  <c r="H48" i="13"/>
  <c r="H46" i="13"/>
  <c r="O43" i="13"/>
  <c r="O34" i="13"/>
  <c r="I32" i="13"/>
  <c r="N29" i="13"/>
  <c r="N97" i="13"/>
  <c r="N88" i="13"/>
  <c r="M50" i="13"/>
  <c r="O50" i="13"/>
  <c r="P50" i="13"/>
  <c r="M36" i="13"/>
  <c r="O36" i="13"/>
  <c r="P36" i="13"/>
  <c r="G50" i="13"/>
  <c r="P47" i="13"/>
  <c r="M45" i="13"/>
  <c r="N43" i="13"/>
  <c r="J36" i="13"/>
  <c r="H34" i="13"/>
  <c r="M31" i="13"/>
  <c r="G29" i="13"/>
  <c r="M97" i="13"/>
  <c r="M88" i="13"/>
  <c r="F50" i="13"/>
  <c r="O47" i="13"/>
  <c r="K45" i="13"/>
  <c r="M43" i="13"/>
  <c r="I36" i="13"/>
  <c r="K31" i="13"/>
  <c r="P28" i="13"/>
  <c r="L97" i="13"/>
  <c r="K88" i="13"/>
  <c r="G48" i="13"/>
  <c r="I48" i="13"/>
  <c r="J48" i="13"/>
  <c r="K48" i="13"/>
  <c r="L48" i="13"/>
  <c r="M48" i="13"/>
  <c r="G34" i="13"/>
  <c r="I34" i="13"/>
  <c r="J34" i="13"/>
  <c r="K34" i="13"/>
  <c r="L34" i="13"/>
  <c r="M34" i="13"/>
  <c r="N34" i="13"/>
  <c r="J45" i="13"/>
  <c r="G43" i="13"/>
  <c r="J31" i="13"/>
  <c r="O28" i="13"/>
  <c r="O102" i="13"/>
  <c r="J97" i="13"/>
  <c r="P85" i="13"/>
  <c r="F47" i="13"/>
  <c r="G47" i="13"/>
  <c r="I47" i="13"/>
  <c r="J47" i="13"/>
  <c r="H47" i="13"/>
  <c r="F33" i="13"/>
  <c r="G33" i="13"/>
  <c r="I33" i="13"/>
  <c r="J33" i="13"/>
  <c r="K33" i="13"/>
  <c r="H33" i="13"/>
  <c r="M47" i="13"/>
  <c r="I45" i="13"/>
  <c r="O33" i="13"/>
  <c r="I31" i="13"/>
  <c r="N28" i="13"/>
  <c r="N102" i="13"/>
  <c r="I85" i="13"/>
  <c r="J100" i="13"/>
  <c r="L96" i="13"/>
  <c r="F94" i="13"/>
  <c r="J86" i="13"/>
  <c r="L82" i="13"/>
  <c r="F80" i="13"/>
  <c r="F100" i="13"/>
  <c r="H96" i="13"/>
  <c r="P94" i="13"/>
  <c r="F86" i="13"/>
  <c r="H82" i="13"/>
  <c r="P80" i="13"/>
  <c r="M79" i="13"/>
  <c r="N94" i="13"/>
  <c r="N80" i="13"/>
  <c r="H51" i="13"/>
  <c r="F41" i="13"/>
  <c r="H37" i="13"/>
  <c r="F27" i="13"/>
  <c r="M94" i="13"/>
  <c r="J93" i="13"/>
  <c r="G51" i="13"/>
  <c r="P40" i="13"/>
  <c r="G37" i="13"/>
  <c r="L80" i="13"/>
  <c r="F51" i="13"/>
  <c r="N49" i="13"/>
  <c r="O40" i="13"/>
  <c r="L39" i="13"/>
  <c r="N35" i="13"/>
  <c r="J103" i="13"/>
  <c r="O100" i="13"/>
  <c r="K94" i="13"/>
  <c r="H93" i="13"/>
  <c r="P91" i="13"/>
  <c r="J89" i="13"/>
  <c r="O86" i="13"/>
  <c r="K80" i="13"/>
  <c r="H79" i="13"/>
  <c r="M80" i="13"/>
  <c r="J79" i="13"/>
  <c r="O49" i="13"/>
  <c r="O35" i="13"/>
  <c r="K103" i="13"/>
  <c r="P100" i="13"/>
  <c r="L94" i="13"/>
  <c r="I93" i="13"/>
  <c r="F92" i="13"/>
  <c r="K89" i="13"/>
  <c r="P86" i="13"/>
  <c r="I79" i="13"/>
  <c r="F37" i="13"/>
  <c r="M49" i="13"/>
  <c r="M35" i="13"/>
  <c r="I103" i="13"/>
  <c r="N100" i="13"/>
  <c r="P96" i="13"/>
  <c r="J94" i="13"/>
  <c r="G93" i="13"/>
  <c r="O91" i="13"/>
  <c r="I89" i="13"/>
  <c r="N86" i="13"/>
  <c r="P82" i="13"/>
  <c r="J80" i="13"/>
  <c r="G79" i="13"/>
  <c r="P27" i="13"/>
  <c r="H103" i="13"/>
  <c r="M100" i="13"/>
  <c r="O96" i="13"/>
  <c r="I94" i="13"/>
  <c r="H89" i="13"/>
  <c r="M86" i="13"/>
  <c r="O82" i="13"/>
  <c r="I80" i="13"/>
  <c r="J66" i="13"/>
  <c r="I66" i="13"/>
  <c r="N66" i="13"/>
  <c r="O14" i="13"/>
  <c r="M66" i="13"/>
  <c r="J68" i="13"/>
  <c r="I68" i="13"/>
  <c r="H68" i="13"/>
  <c r="G68" i="13"/>
  <c r="H23" i="13"/>
  <c r="F70" i="13"/>
  <c r="L70" i="13"/>
  <c r="K70" i="13"/>
  <c r="P18" i="13"/>
  <c r="F18" i="13"/>
  <c r="I70" i="13"/>
  <c r="P70" i="13"/>
  <c r="O70" i="13"/>
  <c r="N70" i="13"/>
  <c r="M70" i="13"/>
  <c r="L16" i="13"/>
  <c r="J16" i="13"/>
  <c r="H16" i="13"/>
  <c r="G16" i="13"/>
  <c r="F16" i="13"/>
  <c r="P68" i="13"/>
  <c r="O68" i="13"/>
  <c r="N68" i="13"/>
  <c r="I16" i="13"/>
  <c r="P16" i="13"/>
  <c r="M68" i="13"/>
  <c r="K16" i="13"/>
  <c r="O18" i="13"/>
  <c r="N18" i="13"/>
  <c r="M18" i="13"/>
  <c r="L18" i="13"/>
  <c r="K18" i="13"/>
  <c r="J18" i="13"/>
  <c r="I18" i="13"/>
  <c r="J70" i="13"/>
  <c r="H18" i="13"/>
  <c r="G18" i="13"/>
  <c r="H70" i="13"/>
  <c r="G70" i="13"/>
  <c r="M14" i="13"/>
  <c r="I14" i="13"/>
  <c r="G66" i="13"/>
  <c r="H14" i="13"/>
  <c r="F66" i="13"/>
  <c r="N14" i="13"/>
  <c r="J14" i="13"/>
  <c r="H66" i="13"/>
  <c r="G14" i="13"/>
  <c r="P14" i="13"/>
  <c r="L14" i="13"/>
  <c r="F14" i="13"/>
  <c r="P66" i="13"/>
  <c r="P75" i="13"/>
  <c r="O75" i="13"/>
  <c r="M75" i="13"/>
  <c r="L75" i="13"/>
  <c r="K75" i="13"/>
  <c r="J75" i="13"/>
  <c r="I75" i="13"/>
  <c r="H75" i="13"/>
  <c r="G75" i="13"/>
  <c r="F75" i="13"/>
  <c r="F23" i="13"/>
  <c r="P23" i="13"/>
  <c r="O23" i="13"/>
  <c r="N23" i="13"/>
  <c r="M23" i="13"/>
  <c r="L23" i="13"/>
  <c r="K23" i="13"/>
  <c r="J23" i="13"/>
  <c r="G23" i="13"/>
  <c r="I23" i="13"/>
  <c r="I7" i="1"/>
  <c r="A28" i="1" s="1"/>
  <c r="V7" i="3"/>
  <c r="D59" i="13" s="1"/>
  <c r="K7" i="7"/>
  <c r="C13" i="12"/>
  <c r="D13" i="12"/>
  <c r="E13" i="12"/>
  <c r="F13" i="12"/>
  <c r="G13" i="12"/>
  <c r="H13" i="12"/>
  <c r="I13" i="12"/>
  <c r="J13" i="12"/>
  <c r="K13" i="12"/>
  <c r="L13" i="12"/>
  <c r="B15" i="12"/>
  <c r="C15" i="12"/>
  <c r="D15" i="12"/>
  <c r="E15" i="12"/>
  <c r="F15" i="12"/>
  <c r="G15" i="12"/>
  <c r="H15" i="12"/>
  <c r="I15" i="12"/>
  <c r="J15" i="12"/>
  <c r="K15" i="12"/>
  <c r="L15" i="12"/>
  <c r="B19" i="12"/>
  <c r="B20" i="12"/>
  <c r="C20" i="12"/>
  <c r="D20" i="12"/>
  <c r="E20" i="12"/>
  <c r="F20" i="12"/>
  <c r="G20" i="12"/>
  <c r="H20" i="12"/>
  <c r="I20" i="12"/>
  <c r="J20" i="12"/>
  <c r="K20" i="12"/>
  <c r="L20" i="12"/>
  <c r="B21" i="12"/>
  <c r="C21" i="12"/>
  <c r="D21" i="12"/>
  <c r="E21" i="12"/>
  <c r="F21" i="12"/>
  <c r="G21" i="12"/>
  <c r="H21" i="12"/>
  <c r="I21" i="12"/>
  <c r="J21" i="12"/>
  <c r="K21" i="12"/>
  <c r="L21" i="12"/>
  <c r="B22" i="12"/>
  <c r="C22" i="12"/>
  <c r="D22" i="12"/>
  <c r="E22" i="12"/>
  <c r="F22" i="12"/>
  <c r="G22" i="12"/>
  <c r="H22" i="12"/>
  <c r="I22" i="12"/>
  <c r="J22" i="12"/>
  <c r="K22" i="12"/>
  <c r="L22" i="12"/>
  <c r="B23" i="12"/>
  <c r="C23" i="12"/>
  <c r="D23" i="12"/>
  <c r="E23" i="12"/>
  <c r="F23" i="12"/>
  <c r="G23" i="12"/>
  <c r="H23" i="12"/>
  <c r="I23" i="12"/>
  <c r="J23" i="12"/>
  <c r="K23" i="12"/>
  <c r="L23" i="12"/>
  <c r="B29" i="12"/>
  <c r="C29" i="12"/>
  <c r="D29" i="12"/>
  <c r="E29" i="12"/>
  <c r="F29" i="12"/>
  <c r="G29" i="12"/>
  <c r="H29" i="12"/>
  <c r="I29" i="12"/>
  <c r="J29" i="12"/>
  <c r="K29" i="12"/>
  <c r="L29" i="12"/>
  <c r="B39" i="12"/>
  <c r="C39" i="12"/>
  <c r="D39" i="12"/>
  <c r="E39" i="12"/>
  <c r="F39" i="12"/>
  <c r="G39" i="12"/>
  <c r="H39" i="12"/>
  <c r="I39" i="12"/>
  <c r="J39" i="12"/>
  <c r="K39" i="12"/>
  <c r="L39" i="12"/>
  <c r="D50" i="9"/>
  <c r="C50" i="9"/>
  <c r="B50" i="9"/>
  <c r="F7" i="7"/>
  <c r="G7" i="7"/>
  <c r="H7" i="7"/>
  <c r="I7" i="7"/>
  <c r="J7" i="7"/>
  <c r="L7" i="7"/>
  <c r="M7" i="7"/>
  <c r="N7" i="7"/>
  <c r="O7" i="7"/>
  <c r="E7" i="7"/>
  <c r="B18" i="12" l="1"/>
  <c r="B17" i="12" s="1"/>
  <c r="W7" i="3"/>
  <c r="D7" i="13"/>
  <c r="B35" i="12"/>
  <c r="F25" i="7"/>
  <c r="G25" i="7"/>
  <c r="H25" i="7"/>
  <c r="I25" i="7"/>
  <c r="J25" i="7"/>
  <c r="K25" i="7"/>
  <c r="L25" i="7"/>
  <c r="M25" i="7"/>
  <c r="N25" i="7"/>
  <c r="O25" i="7"/>
  <c r="E25" i="7"/>
  <c r="F22" i="7"/>
  <c r="G22" i="7"/>
  <c r="H22" i="7"/>
  <c r="I22" i="7"/>
  <c r="J22" i="7"/>
  <c r="K22" i="7"/>
  <c r="L22" i="7"/>
  <c r="M22" i="7"/>
  <c r="N22" i="7"/>
  <c r="O22" i="7"/>
  <c r="E22" i="7"/>
  <c r="D26" i="7"/>
  <c r="D27" i="7"/>
  <c r="D25" i="7"/>
  <c r="B25" i="7"/>
  <c r="C19" i="7"/>
  <c r="E11" i="7"/>
  <c r="E12" i="7" s="1"/>
  <c r="B40" i="12" s="1"/>
  <c r="B7" i="6"/>
  <c r="A7" i="6"/>
  <c r="D55" i="6"/>
  <c r="E55" i="6"/>
  <c r="F55" i="6"/>
  <c r="G55" i="6"/>
  <c r="H55" i="6"/>
  <c r="I55" i="6"/>
  <c r="J55" i="6"/>
  <c r="K55" i="6"/>
  <c r="L55" i="6"/>
  <c r="M55" i="6"/>
  <c r="N55" i="6"/>
  <c r="D54" i="6"/>
  <c r="E54" i="6"/>
  <c r="F54" i="6"/>
  <c r="G54" i="6"/>
  <c r="H54" i="6"/>
  <c r="I54" i="6"/>
  <c r="J54" i="6"/>
  <c r="K54" i="6"/>
  <c r="L54" i="6"/>
  <c r="M54" i="6"/>
  <c r="N54" i="6"/>
  <c r="D53" i="6"/>
  <c r="E53" i="6"/>
  <c r="F53" i="6"/>
  <c r="G53" i="6"/>
  <c r="H53" i="6"/>
  <c r="I53" i="6"/>
  <c r="J53" i="6"/>
  <c r="K53" i="6"/>
  <c r="L53" i="6"/>
  <c r="M53" i="6"/>
  <c r="N53" i="6"/>
  <c r="I7" i="13" l="1"/>
  <c r="J7" i="13"/>
  <c r="L7" i="13"/>
  <c r="K7" i="13"/>
  <c r="P7" i="13"/>
  <c r="N7" i="13"/>
  <c r="O7" i="13"/>
  <c r="M7" i="13"/>
  <c r="H7" i="13"/>
  <c r="E34" i="7"/>
  <c r="F34" i="7" s="1"/>
  <c r="G34" i="7" s="1"/>
  <c r="H34" i="7" s="1"/>
  <c r="I34" i="7" s="1"/>
  <c r="J34" i="7" s="1"/>
  <c r="K34" i="7" s="1"/>
  <c r="L34" i="7" s="1"/>
  <c r="M34" i="7" s="1"/>
  <c r="N34" i="7" s="1"/>
  <c r="O34" i="7" s="1"/>
  <c r="C57" i="6"/>
  <c r="C26" i="7"/>
  <c r="C22" i="7"/>
  <c r="C27" i="7"/>
  <c r="C25" i="7"/>
  <c r="B62" i="12" l="1"/>
  <c r="B61" i="12"/>
  <c r="C73" i="4"/>
  <c r="E68" i="4"/>
  <c r="F68" i="4"/>
  <c r="G68" i="4"/>
  <c r="H68" i="4"/>
  <c r="I68" i="4"/>
  <c r="J68" i="4"/>
  <c r="K68" i="4"/>
  <c r="L68" i="4"/>
  <c r="M68" i="4"/>
  <c r="D68" i="4"/>
  <c r="E67" i="4"/>
  <c r="F67" i="4"/>
  <c r="G67" i="4"/>
  <c r="H67" i="4"/>
  <c r="I67" i="4"/>
  <c r="J67" i="4"/>
  <c r="K67" i="4"/>
  <c r="L67" i="4"/>
  <c r="M67" i="4"/>
  <c r="D67" i="4"/>
  <c r="A32" i="1"/>
  <c r="M50" i="4" a="1"/>
  <c r="M50" i="4" s="1"/>
  <c r="L50" i="4" a="1"/>
  <c r="L50" i="4" s="1"/>
  <c r="K50" i="4" a="1"/>
  <c r="K50" i="4" s="1"/>
  <c r="J50" i="4" a="1"/>
  <c r="J50" i="4" s="1"/>
  <c r="I50" i="4" a="1"/>
  <c r="I50" i="4" s="1"/>
  <c r="H50" i="4" a="1"/>
  <c r="H50" i="4" s="1"/>
  <c r="G50" i="4" a="1"/>
  <c r="G50" i="4" s="1"/>
  <c r="F50" i="4" a="1"/>
  <c r="F50" i="4" s="1"/>
  <c r="E50" i="4" a="1"/>
  <c r="E50" i="4" s="1"/>
  <c r="D50" i="4" a="1"/>
  <c r="D50" i="4" s="1"/>
  <c r="M39" i="4" a="1"/>
  <c r="M39" i="4" s="1"/>
  <c r="L39" i="4" a="1"/>
  <c r="L39" i="4" s="1"/>
  <c r="K39" i="4" a="1"/>
  <c r="K39" i="4" s="1"/>
  <c r="J39" i="4" a="1"/>
  <c r="J39" i="4" s="1"/>
  <c r="I39" i="4" a="1"/>
  <c r="I39" i="4" s="1"/>
  <c r="H39" i="4" a="1"/>
  <c r="H39" i="4" s="1"/>
  <c r="G39" i="4" a="1"/>
  <c r="G39" i="4" s="1"/>
  <c r="F39" i="4" a="1"/>
  <c r="F39" i="4" s="1"/>
  <c r="E39" i="4" a="1"/>
  <c r="E39" i="4" s="1"/>
  <c r="D39" i="4" a="1"/>
  <c r="D39" i="4" s="1"/>
  <c r="E27" i="4" a="1"/>
  <c r="E27" i="4" s="1"/>
  <c r="F27" i="4" a="1"/>
  <c r="F27" i="4" s="1"/>
  <c r="G27" i="4" a="1"/>
  <c r="G27" i="4" s="1"/>
  <c r="H27" i="4" a="1"/>
  <c r="H27" i="4" s="1"/>
  <c r="I27" i="4" a="1"/>
  <c r="I27" i="4" s="1"/>
  <c r="J27" i="4" a="1"/>
  <c r="J27" i="4" s="1"/>
  <c r="K27" i="4" a="1"/>
  <c r="K27" i="4" s="1"/>
  <c r="L27" i="4" a="1"/>
  <c r="L27" i="4" s="1"/>
  <c r="M27" i="4" a="1"/>
  <c r="M27" i="4" s="1"/>
  <c r="D27" i="4" a="1"/>
  <c r="D27" i="4" s="1"/>
  <c r="L52" i="3"/>
  <c r="M52" i="3"/>
  <c r="N52" i="3"/>
  <c r="O52" i="3"/>
  <c r="P52" i="3"/>
  <c r="Q52" i="3"/>
  <c r="R52" i="3"/>
  <c r="S52" i="3"/>
  <c r="T52" i="3"/>
  <c r="U52" i="3"/>
  <c r="K52" i="3"/>
  <c r="I7" i="4" l="1"/>
  <c r="H44" i="12"/>
  <c r="E7" i="4"/>
  <c r="D44" i="12"/>
  <c r="M7" i="4"/>
  <c r="L44" i="12"/>
  <c r="H7" i="4"/>
  <c r="G44" i="12"/>
  <c r="D7" i="4"/>
  <c r="C44" i="12"/>
  <c r="L7" i="4"/>
  <c r="K44" i="12"/>
  <c r="G7" i="4"/>
  <c r="F44" i="12"/>
  <c r="C7" i="4"/>
  <c r="B12" i="8" s="1"/>
  <c r="B44" i="12"/>
  <c r="K7" i="4"/>
  <c r="J44" i="12"/>
  <c r="J7" i="4"/>
  <c r="I44" i="12"/>
  <c r="F7" i="4"/>
  <c r="E44" i="12"/>
  <c r="M69" i="4"/>
  <c r="L69" i="4"/>
  <c r="K69" i="4"/>
  <c r="D69" i="4"/>
  <c r="D70" i="4" s="1"/>
  <c r="J69" i="4"/>
  <c r="I69" i="4"/>
  <c r="H69" i="4"/>
  <c r="G69" i="4"/>
  <c r="F69" i="4"/>
  <c r="E69" i="4"/>
  <c r="C57" i="12"/>
  <c r="D57" i="12"/>
  <c r="E57" i="12"/>
  <c r="H57" i="12"/>
  <c r="K57" i="12"/>
  <c r="L57" i="12"/>
  <c r="B57" i="12"/>
  <c r="E6" i="7"/>
  <c r="C62" i="2" s="1"/>
  <c r="C35" i="12" l="1"/>
  <c r="D35" i="12"/>
  <c r="E70" i="4"/>
  <c r="F70" i="4" s="1"/>
  <c r="G70" i="4" s="1"/>
  <c r="H70" i="4" s="1"/>
  <c r="I70" i="4" s="1"/>
  <c r="J70" i="4" s="1"/>
  <c r="K70" i="4" s="1"/>
  <c r="L70" i="4" s="1"/>
  <c r="M70" i="4" s="1"/>
  <c r="B56" i="12"/>
  <c r="J57" i="12"/>
  <c r="G57" i="12"/>
  <c r="I57" i="12"/>
  <c r="F57" i="12"/>
  <c r="D57" i="6"/>
  <c r="E57" i="6"/>
  <c r="F57" i="6"/>
  <c r="G57" i="6"/>
  <c r="H57" i="6"/>
  <c r="I57" i="6"/>
  <c r="J57" i="6"/>
  <c r="K57" i="6"/>
  <c r="L57" i="6"/>
  <c r="M57" i="6"/>
  <c r="N57" i="6"/>
  <c r="D75" i="4"/>
  <c r="E75" i="4"/>
  <c r="F75" i="4"/>
  <c r="G75" i="4"/>
  <c r="H75" i="4"/>
  <c r="I75" i="4"/>
  <c r="J75" i="4"/>
  <c r="K75" i="4"/>
  <c r="L75" i="4"/>
  <c r="M75" i="4"/>
  <c r="C75" i="4"/>
  <c r="A70" i="4"/>
  <c r="L51" i="12"/>
  <c r="K51" i="12"/>
  <c r="J51" i="12"/>
  <c r="I51" i="12"/>
  <c r="H51" i="12"/>
  <c r="G51" i="12"/>
  <c r="F51" i="12"/>
  <c r="E51" i="12"/>
  <c r="D51" i="12"/>
  <c r="C51" i="12"/>
  <c r="M41" i="4"/>
  <c r="L41" i="4"/>
  <c r="K41" i="4"/>
  <c r="J41" i="4"/>
  <c r="I41" i="4"/>
  <c r="H41" i="4"/>
  <c r="G41" i="4"/>
  <c r="F41" i="4"/>
  <c r="E41" i="4"/>
  <c r="D41" i="4"/>
  <c r="C41" i="4"/>
  <c r="M30" i="4"/>
  <c r="L30" i="4"/>
  <c r="K30" i="4"/>
  <c r="J30" i="4"/>
  <c r="I30" i="4"/>
  <c r="H30" i="4"/>
  <c r="G30" i="4"/>
  <c r="F30" i="4"/>
  <c r="E30" i="4"/>
  <c r="D30" i="4"/>
  <c r="C30" i="4"/>
  <c r="D18" i="4"/>
  <c r="E18" i="4"/>
  <c r="D49" i="12" s="1"/>
  <c r="F18" i="4"/>
  <c r="E49" i="12" s="1"/>
  <c r="G18" i="4"/>
  <c r="F49" i="12" s="1"/>
  <c r="H18" i="4"/>
  <c r="G49" i="12" s="1"/>
  <c r="I18" i="4"/>
  <c r="H49" i="12" s="1"/>
  <c r="J18" i="4"/>
  <c r="I49" i="12" s="1"/>
  <c r="K18" i="4"/>
  <c r="J49" i="12" s="1"/>
  <c r="L18" i="4"/>
  <c r="K49" i="12" s="1"/>
  <c r="M18" i="4"/>
  <c r="L49" i="12" s="1"/>
  <c r="C18" i="4"/>
  <c r="B54" i="12" s="1"/>
  <c r="L50" i="12" l="1"/>
  <c r="G50" i="12"/>
  <c r="H50" i="12"/>
  <c r="E50" i="12"/>
  <c r="I50" i="12"/>
  <c r="J50" i="12"/>
  <c r="C50" i="12"/>
  <c r="D50" i="12"/>
  <c r="F50" i="12"/>
  <c r="K50" i="12"/>
  <c r="B59" i="6"/>
  <c r="E35" i="12"/>
  <c r="C49" i="12"/>
  <c r="C54" i="12"/>
  <c r="D54" i="12" s="1"/>
  <c r="E54" i="12" s="1"/>
  <c r="F54" i="12" s="1"/>
  <c r="G54" i="12" s="1"/>
  <c r="H54" i="12" s="1"/>
  <c r="I54" i="12" s="1"/>
  <c r="J54" i="12" s="1"/>
  <c r="K54" i="12" s="1"/>
  <c r="L54" i="12" s="1"/>
  <c r="F35" i="12" l="1"/>
  <c r="D11" i="4"/>
  <c r="E11" i="4"/>
  <c r="F11" i="4"/>
  <c r="G11" i="4"/>
  <c r="H11" i="4"/>
  <c r="I11" i="4"/>
  <c r="J11" i="4"/>
  <c r="K11" i="4"/>
  <c r="L11" i="4"/>
  <c r="M11" i="4"/>
  <c r="C11" i="4"/>
  <c r="I10" i="4"/>
  <c r="L10" i="4"/>
  <c r="C12" i="8"/>
  <c r="D12" i="8"/>
  <c r="E12" i="8"/>
  <c r="F12" i="8"/>
  <c r="H12" i="8"/>
  <c r="I12" i="8"/>
  <c r="J12" i="8"/>
  <c r="K12" i="8"/>
  <c r="L12" i="8"/>
  <c r="C7" i="8"/>
  <c r="D7" i="8"/>
  <c r="E7" i="8"/>
  <c r="F7" i="8"/>
  <c r="G7" i="8"/>
  <c r="H7" i="8"/>
  <c r="I7" i="8"/>
  <c r="J7" i="8"/>
  <c r="K7" i="8"/>
  <c r="L7" i="8"/>
  <c r="B7" i="8"/>
  <c r="B51" i="12"/>
  <c r="B50" i="12"/>
  <c r="B49" i="12"/>
  <c r="C7" i="12"/>
  <c r="D7" i="12"/>
  <c r="E7" i="12"/>
  <c r="F7" i="12"/>
  <c r="G7" i="12"/>
  <c r="H7" i="12"/>
  <c r="I7" i="12"/>
  <c r="J7" i="12"/>
  <c r="K7" i="12"/>
  <c r="L7" i="12"/>
  <c r="B7" i="12"/>
  <c r="C6" i="12"/>
  <c r="D6" i="12"/>
  <c r="E6" i="12"/>
  <c r="F6" i="12"/>
  <c r="G6" i="12"/>
  <c r="H6" i="12"/>
  <c r="I6" i="12"/>
  <c r="J6" i="12"/>
  <c r="K6" i="12"/>
  <c r="L6" i="12"/>
  <c r="B6" i="12"/>
  <c r="D10" i="4"/>
  <c r="M154" i="2"/>
  <c r="L154" i="2"/>
  <c r="K154" i="2"/>
  <c r="J154" i="2"/>
  <c r="I154" i="2"/>
  <c r="H154" i="2"/>
  <c r="G154" i="2"/>
  <c r="F154" i="2"/>
  <c r="E154" i="2"/>
  <c r="D154" i="2"/>
  <c r="M145" i="2"/>
  <c r="L145" i="2"/>
  <c r="K145" i="2"/>
  <c r="J145" i="2"/>
  <c r="I145" i="2"/>
  <c r="H145" i="2"/>
  <c r="G145" i="2"/>
  <c r="F145" i="2"/>
  <c r="E145" i="2"/>
  <c r="D145" i="2"/>
  <c r="M136" i="2"/>
  <c r="L136" i="2"/>
  <c r="K136" i="2"/>
  <c r="J136" i="2"/>
  <c r="I136" i="2"/>
  <c r="H136" i="2"/>
  <c r="G136" i="2"/>
  <c r="F136" i="2"/>
  <c r="E136" i="2"/>
  <c r="D136" i="2"/>
  <c r="M127" i="2"/>
  <c r="L127" i="2"/>
  <c r="K127" i="2"/>
  <c r="J127" i="2"/>
  <c r="I127" i="2"/>
  <c r="H127" i="2"/>
  <c r="G127" i="2"/>
  <c r="F127" i="2"/>
  <c r="E127" i="2"/>
  <c r="D127" i="2"/>
  <c r="M118" i="2"/>
  <c r="L118" i="2"/>
  <c r="K118" i="2"/>
  <c r="J118" i="2"/>
  <c r="I118" i="2"/>
  <c r="H118" i="2"/>
  <c r="G118" i="2"/>
  <c r="F118" i="2"/>
  <c r="E118" i="2"/>
  <c r="D118" i="2"/>
  <c r="M109" i="2"/>
  <c r="L109" i="2"/>
  <c r="K109" i="2"/>
  <c r="J109" i="2"/>
  <c r="I109" i="2"/>
  <c r="H109" i="2"/>
  <c r="G109" i="2"/>
  <c r="F109" i="2"/>
  <c r="E109" i="2"/>
  <c r="D109" i="2"/>
  <c r="M100" i="2"/>
  <c r="L100" i="2"/>
  <c r="K100" i="2"/>
  <c r="J100" i="2"/>
  <c r="I100" i="2"/>
  <c r="H100" i="2"/>
  <c r="G100" i="2"/>
  <c r="F100" i="2"/>
  <c r="E100" i="2"/>
  <c r="D100" i="2"/>
  <c r="M91" i="2"/>
  <c r="L91" i="2"/>
  <c r="K91" i="2"/>
  <c r="J91" i="2"/>
  <c r="I91" i="2"/>
  <c r="H91" i="2"/>
  <c r="G91" i="2"/>
  <c r="F91" i="2"/>
  <c r="E91" i="2"/>
  <c r="D91" i="2"/>
  <c r="M82" i="2"/>
  <c r="L82" i="2"/>
  <c r="K82" i="2"/>
  <c r="J82" i="2"/>
  <c r="I82" i="2"/>
  <c r="H82" i="2"/>
  <c r="G82" i="2"/>
  <c r="F82" i="2"/>
  <c r="E82" i="2"/>
  <c r="D82" i="2"/>
  <c r="D73" i="2"/>
  <c r="E73" i="2"/>
  <c r="F73" i="2"/>
  <c r="G73" i="2"/>
  <c r="H73" i="2"/>
  <c r="I73" i="2"/>
  <c r="J73" i="2"/>
  <c r="K73" i="2"/>
  <c r="L73" i="2"/>
  <c r="M73" i="2"/>
  <c r="E47" i="2"/>
  <c r="F47" i="2"/>
  <c r="G47" i="2"/>
  <c r="H47" i="2"/>
  <c r="I47" i="2"/>
  <c r="J47" i="2"/>
  <c r="K47" i="2"/>
  <c r="L47" i="2"/>
  <c r="M47" i="2"/>
  <c r="F46" i="2"/>
  <c r="I25" i="1"/>
  <c r="B64" i="4" s="1"/>
  <c r="C64" i="4" s="1"/>
  <c r="D64" i="4" s="1"/>
  <c r="E64" i="4" s="1"/>
  <c r="F64" i="4" s="1"/>
  <c r="G64" i="4" s="1"/>
  <c r="H64" i="4" s="1"/>
  <c r="I64" i="4" s="1"/>
  <c r="J64" i="4" s="1"/>
  <c r="K64" i="4" s="1"/>
  <c r="L64" i="4" s="1"/>
  <c r="M64" i="4" s="1"/>
  <c r="G35" i="12" l="1"/>
  <c r="D163" i="2"/>
  <c r="C10" i="4"/>
  <c r="M10" i="4"/>
  <c r="L163" i="2"/>
  <c r="J163" i="2"/>
  <c r="G163" i="2"/>
  <c r="J10" i="4"/>
  <c r="M163" i="2"/>
  <c r="K163" i="2"/>
  <c r="G10" i="4"/>
  <c r="H163" i="2"/>
  <c r="K10" i="4"/>
  <c r="F163" i="2"/>
  <c r="E163" i="2"/>
  <c r="I163" i="2"/>
  <c r="F10" i="4"/>
  <c r="H10" i="4"/>
  <c r="E10" i="4"/>
  <c r="G12" i="8"/>
  <c r="H35" i="12" l="1"/>
  <c r="B17" i="8"/>
  <c r="D47" i="2"/>
  <c r="C47" i="2"/>
  <c r="E46" i="2"/>
  <c r="G46" i="2"/>
  <c r="H46" i="2"/>
  <c r="I46" i="2"/>
  <c r="J46" i="2"/>
  <c r="K46" i="2"/>
  <c r="L46" i="2"/>
  <c r="M46" i="2"/>
  <c r="D46" i="2"/>
  <c r="D41" i="2"/>
  <c r="C28" i="12" s="1"/>
  <c r="D33" i="2"/>
  <c r="C25" i="12" s="1"/>
  <c r="D26" i="2"/>
  <c r="C14" i="12" s="1"/>
  <c r="D18" i="2"/>
  <c r="D15" i="2"/>
  <c r="C10" i="12" s="1"/>
  <c r="B4" i="12"/>
  <c r="C4" i="12" s="1"/>
  <c r="D4" i="12" s="1"/>
  <c r="E4" i="12" s="1"/>
  <c r="F4" i="12" s="1"/>
  <c r="G4" i="12" s="1"/>
  <c r="H4" i="12" s="1"/>
  <c r="I4" i="12" s="1"/>
  <c r="J4" i="12" s="1"/>
  <c r="K4" i="12" s="1"/>
  <c r="L4" i="12" s="1"/>
  <c r="D4" i="6"/>
  <c r="E4" i="6" s="1"/>
  <c r="F4" i="6" s="1"/>
  <c r="G4" i="6" s="1"/>
  <c r="H4" i="6" s="1"/>
  <c r="I4" i="6" s="1"/>
  <c r="J4" i="6" s="1"/>
  <c r="K4" i="6" s="1"/>
  <c r="L4" i="6" s="1"/>
  <c r="M4" i="6" s="1"/>
  <c r="N4" i="6" s="1"/>
  <c r="E4" i="7"/>
  <c r="E8" i="7" s="1"/>
  <c r="B4" i="8"/>
  <c r="B4" i="9" s="1"/>
  <c r="C4" i="4"/>
  <c r="D4" i="4" s="1"/>
  <c r="E4" i="4" s="1"/>
  <c r="F4" i="4" s="1"/>
  <c r="G4" i="4" s="1"/>
  <c r="H4" i="4" s="1"/>
  <c r="I4" i="4" s="1"/>
  <c r="J4" i="4" s="1"/>
  <c r="K4" i="4" s="1"/>
  <c r="L4" i="4" s="1"/>
  <c r="M4" i="4" s="1"/>
  <c r="K5" i="3"/>
  <c r="F6" i="13" s="1"/>
  <c r="C4" i="2"/>
  <c r="D4" i="2" s="1"/>
  <c r="E4" i="2" s="1"/>
  <c r="F4" i="2" s="1"/>
  <c r="G4" i="2" s="1"/>
  <c r="H4" i="2" s="1"/>
  <c r="I4" i="2" s="1"/>
  <c r="J4" i="2" s="1"/>
  <c r="K4" i="2" s="1"/>
  <c r="L4" i="2" s="1"/>
  <c r="M4" i="2" s="1"/>
  <c r="I17" i="1"/>
  <c r="A21" i="1"/>
  <c r="F8" i="13" l="1"/>
  <c r="F10" i="13"/>
  <c r="F12" i="13"/>
  <c r="G6" i="13"/>
  <c r="C4" i="8"/>
  <c r="D4" i="8" s="1"/>
  <c r="E4" i="8" s="1"/>
  <c r="F4" i="8" s="1"/>
  <c r="G4" i="8" s="1"/>
  <c r="H4" i="8" s="1"/>
  <c r="I4" i="8" s="1"/>
  <c r="J4" i="8" s="1"/>
  <c r="K4" i="8" s="1"/>
  <c r="L4" i="8" s="1"/>
  <c r="I35" i="12"/>
  <c r="E9" i="7"/>
  <c r="C64" i="2" s="1"/>
  <c r="E14" i="7"/>
  <c r="C4" i="9"/>
  <c r="D4" i="9" s="1"/>
  <c r="E4" i="9" s="1"/>
  <c r="F4" i="9" s="1"/>
  <c r="G4" i="9" s="1"/>
  <c r="H4" i="9" s="1"/>
  <c r="I4" i="9" s="1"/>
  <c r="J4" i="9" s="1"/>
  <c r="K4" i="9" s="1"/>
  <c r="L4" i="9" s="1"/>
  <c r="B26" i="9"/>
  <c r="H17" i="1"/>
  <c r="G17" i="1" s="1"/>
  <c r="D44" i="2"/>
  <c r="F4" i="7"/>
  <c r="F8" i="7" s="1"/>
  <c r="F58" i="13"/>
  <c r="F63" i="13" s="1"/>
  <c r="E41" i="2"/>
  <c r="D28" i="12" s="1"/>
  <c r="E26" i="2"/>
  <c r="D14" i="12" s="1"/>
  <c r="E15" i="2"/>
  <c r="D10" i="12" s="1"/>
  <c r="E18" i="2"/>
  <c r="E33" i="2"/>
  <c r="D25" i="12" s="1"/>
  <c r="L5" i="3"/>
  <c r="K55" i="3"/>
  <c r="C19" i="12" l="1"/>
  <c r="D51" i="2"/>
  <c r="G8" i="13"/>
  <c r="G12" i="13"/>
  <c r="G10" i="13"/>
  <c r="H6" i="13"/>
  <c r="E44" i="2"/>
  <c r="J35" i="12"/>
  <c r="C26" i="9"/>
  <c r="D26" i="9" s="1"/>
  <c r="E26" i="9" s="1"/>
  <c r="F26" i="9" s="1"/>
  <c r="G26" i="9" s="1"/>
  <c r="H26" i="9" s="1"/>
  <c r="I26" i="9" s="1"/>
  <c r="J26" i="9" s="1"/>
  <c r="K26" i="9" s="1"/>
  <c r="L26" i="9" s="1"/>
  <c r="B49" i="9"/>
  <c r="C49" i="9" s="1"/>
  <c r="D49" i="9" s="1"/>
  <c r="E49" i="9" s="1"/>
  <c r="F49" i="9" s="1"/>
  <c r="G49" i="9" s="1"/>
  <c r="H49" i="9" s="1"/>
  <c r="I49" i="9" s="1"/>
  <c r="J49" i="9" s="1"/>
  <c r="K49" i="9" s="1"/>
  <c r="L49" i="9" s="1"/>
  <c r="B58" i="12"/>
  <c r="B59" i="12" s="1"/>
  <c r="B64" i="12"/>
  <c r="G4" i="7"/>
  <c r="G8" i="7" s="1"/>
  <c r="F14" i="7"/>
  <c r="F52" i="13"/>
  <c r="K58" i="3" s="1"/>
  <c r="K56" i="3" s="1"/>
  <c r="G58" i="13"/>
  <c r="G63" i="13" s="1"/>
  <c r="F26" i="2"/>
  <c r="E14" i="12" s="1"/>
  <c r="F33" i="2"/>
  <c r="E25" i="12" s="1"/>
  <c r="F41" i="2"/>
  <c r="E28" i="12" s="1"/>
  <c r="F6" i="7"/>
  <c r="F9" i="7" s="1"/>
  <c r="F18" i="2"/>
  <c r="F15" i="2"/>
  <c r="E10" i="12" s="1"/>
  <c r="M5" i="3"/>
  <c r="L55" i="3"/>
  <c r="D19" i="12" l="1"/>
  <c r="E51" i="2"/>
  <c r="C18" i="12"/>
  <c r="C17" i="8" s="1"/>
  <c r="H12" i="13"/>
  <c r="H10" i="13"/>
  <c r="H8" i="13"/>
  <c r="G52" i="13"/>
  <c r="L58" i="3" s="1"/>
  <c r="I6" i="13"/>
  <c r="F44" i="2"/>
  <c r="G44" i="2" s="1"/>
  <c r="L35" i="12"/>
  <c r="K35" i="12"/>
  <c r="C58" i="12"/>
  <c r="C64" i="12"/>
  <c r="H4" i="7"/>
  <c r="H8" i="7" s="1"/>
  <c r="G14" i="7"/>
  <c r="D62" i="2"/>
  <c r="C56" i="12"/>
  <c r="F104" i="13"/>
  <c r="K62" i="3" s="1"/>
  <c r="K60" i="3" s="1"/>
  <c r="H58" i="13"/>
  <c r="H63" i="13" s="1"/>
  <c r="G18" i="2"/>
  <c r="G41" i="2"/>
  <c r="F28" i="12" s="1"/>
  <c r="G26" i="2"/>
  <c r="F14" i="12" s="1"/>
  <c r="G33" i="2"/>
  <c r="F25" i="12" s="1"/>
  <c r="G15" i="2"/>
  <c r="F10" i="12" s="1"/>
  <c r="N5" i="3"/>
  <c r="M55" i="3"/>
  <c r="F19" i="12" l="1"/>
  <c r="F18" i="12" s="1"/>
  <c r="F17" i="12" s="1"/>
  <c r="G51" i="2"/>
  <c r="C17" i="12"/>
  <c r="E19" i="12"/>
  <c r="F51" i="2"/>
  <c r="D18" i="12"/>
  <c r="D17" i="12" s="1"/>
  <c r="I10" i="13"/>
  <c r="I12" i="13"/>
  <c r="I8" i="13"/>
  <c r="H52" i="13"/>
  <c r="M58" i="3" s="1"/>
  <c r="J6" i="13"/>
  <c r="C59" i="12"/>
  <c r="G6" i="7"/>
  <c r="G9" i="7" s="1"/>
  <c r="D64" i="2"/>
  <c r="D58" i="12"/>
  <c r="D64" i="12"/>
  <c r="I4" i="7"/>
  <c r="I8" i="7" s="1"/>
  <c r="H14" i="7"/>
  <c r="K64" i="3"/>
  <c r="B12" i="12" s="1"/>
  <c r="B9" i="12" s="1"/>
  <c r="B31" i="12" s="1"/>
  <c r="B37" i="12" s="1"/>
  <c r="G104" i="13"/>
  <c r="L62" i="3" s="1"/>
  <c r="L60" i="3" s="1"/>
  <c r="L56" i="3"/>
  <c r="I58" i="13"/>
  <c r="I63" i="13" s="1"/>
  <c r="H15" i="2"/>
  <c r="G10" i="12" s="1"/>
  <c r="H41" i="2"/>
  <c r="G28" i="12" s="1"/>
  <c r="H26" i="2"/>
  <c r="G14" i="12" s="1"/>
  <c r="H44" i="2"/>
  <c r="H33" i="2"/>
  <c r="G25" i="12" s="1"/>
  <c r="H18" i="2"/>
  <c r="O5" i="3"/>
  <c r="N55" i="3"/>
  <c r="F17" i="8" l="1"/>
  <c r="G19" i="12"/>
  <c r="G18" i="12" s="1"/>
  <c r="G17" i="8" s="1"/>
  <c r="H51" i="2"/>
  <c r="D17" i="8"/>
  <c r="E18" i="12"/>
  <c r="E17" i="8" s="1"/>
  <c r="J8" i="13"/>
  <c r="J12" i="13"/>
  <c r="J10" i="13"/>
  <c r="B42" i="12"/>
  <c r="I52" i="13"/>
  <c r="N58" i="3" s="1"/>
  <c r="K6" i="13"/>
  <c r="D56" i="12"/>
  <c r="D59" i="12" s="1"/>
  <c r="E62" i="2"/>
  <c r="H6" i="7"/>
  <c r="H9" i="7" s="1"/>
  <c r="E64" i="2"/>
  <c r="J4" i="7"/>
  <c r="I14" i="7"/>
  <c r="E58" i="12"/>
  <c r="E64" i="12"/>
  <c r="L64" i="3"/>
  <c r="C12" i="12" s="1"/>
  <c r="C9" i="12" s="1"/>
  <c r="C31" i="12" s="1"/>
  <c r="C37" i="12" s="1"/>
  <c r="M56" i="3"/>
  <c r="C9" i="4"/>
  <c r="H104" i="13"/>
  <c r="M62" i="3" s="1"/>
  <c r="M60" i="3" s="1"/>
  <c r="J58" i="13"/>
  <c r="J63" i="13" s="1"/>
  <c r="I33" i="2"/>
  <c r="H25" i="12" s="1"/>
  <c r="I41" i="2"/>
  <c r="H28" i="12" s="1"/>
  <c r="I18" i="2"/>
  <c r="I26" i="2"/>
  <c r="H14" i="12" s="1"/>
  <c r="I15" i="2"/>
  <c r="H10" i="12" s="1"/>
  <c r="I44" i="2"/>
  <c r="P5" i="3"/>
  <c r="O55" i="3"/>
  <c r="G17" i="12" l="1"/>
  <c r="E17" i="12"/>
  <c r="H19" i="12"/>
  <c r="H18" i="12" s="1"/>
  <c r="H17" i="8" s="1"/>
  <c r="I51" i="2"/>
  <c r="K12" i="13"/>
  <c r="K8" i="13"/>
  <c r="K10" i="13"/>
  <c r="J52" i="13"/>
  <c r="O58" i="3" s="1"/>
  <c r="L6" i="13"/>
  <c r="C42" i="12"/>
  <c r="E56" i="12"/>
  <c r="E59" i="12" s="1"/>
  <c r="F62" i="2"/>
  <c r="I6" i="7"/>
  <c r="I9" i="7" s="1"/>
  <c r="F64" i="2"/>
  <c r="F58" i="12"/>
  <c r="F64" i="12"/>
  <c r="K4" i="7"/>
  <c r="D9" i="4"/>
  <c r="M64" i="3"/>
  <c r="D12" i="12" s="1"/>
  <c r="D9" i="12" s="1"/>
  <c r="D31" i="12" s="1"/>
  <c r="D37" i="12" s="1"/>
  <c r="N56" i="3"/>
  <c r="E50" i="9"/>
  <c r="K58" i="13"/>
  <c r="K63" i="13" s="1"/>
  <c r="I104" i="13"/>
  <c r="N62" i="3" s="1"/>
  <c r="N60" i="3" s="1"/>
  <c r="J44" i="2"/>
  <c r="J26" i="2"/>
  <c r="I14" i="12" s="1"/>
  <c r="J41" i="2"/>
  <c r="I28" i="12" s="1"/>
  <c r="J15" i="2"/>
  <c r="I10" i="12" s="1"/>
  <c r="J33" i="2"/>
  <c r="I25" i="12" s="1"/>
  <c r="J18" i="2"/>
  <c r="Q5" i="3"/>
  <c r="P55" i="3"/>
  <c r="H17" i="12" l="1"/>
  <c r="I19" i="12"/>
  <c r="I18" i="12" s="1"/>
  <c r="I17" i="12" s="1"/>
  <c r="J51" i="2"/>
  <c r="L8" i="13"/>
  <c r="L10" i="13"/>
  <c r="L12" i="13"/>
  <c r="K52" i="13"/>
  <c r="P58" i="3" s="1"/>
  <c r="M6" i="13"/>
  <c r="D42" i="12"/>
  <c r="L4" i="7"/>
  <c r="M4" i="7" s="1"/>
  <c r="N4" i="7" s="1"/>
  <c r="O4" i="7" s="1"/>
  <c r="F56" i="12"/>
  <c r="F59" i="12" s="1"/>
  <c r="G62" i="2"/>
  <c r="J6" i="7"/>
  <c r="G64" i="2"/>
  <c r="E13" i="7"/>
  <c r="B63" i="12" s="1"/>
  <c r="B65" i="12" s="1"/>
  <c r="N64" i="3"/>
  <c r="E12" i="12" s="1"/>
  <c r="E9" i="12" s="1"/>
  <c r="E31" i="12" s="1"/>
  <c r="E37" i="12" s="1"/>
  <c r="E9" i="4"/>
  <c r="O56" i="3"/>
  <c r="J104" i="13"/>
  <c r="O62" i="3" s="1"/>
  <c r="O60" i="3" s="1"/>
  <c r="L58" i="13"/>
  <c r="L63" i="13" s="1"/>
  <c r="K33" i="2"/>
  <c r="J25" i="12" s="1"/>
  <c r="K18" i="2"/>
  <c r="K15" i="2"/>
  <c r="J10" i="12" s="1"/>
  <c r="K26" i="2"/>
  <c r="J14" i="12" s="1"/>
  <c r="K41" i="2"/>
  <c r="J28" i="12" s="1"/>
  <c r="K44" i="2"/>
  <c r="R5" i="3"/>
  <c r="Q55" i="3"/>
  <c r="I17" i="8" l="1"/>
  <c r="J19" i="12"/>
  <c r="J18" i="12" s="1"/>
  <c r="J17" i="12" s="1"/>
  <c r="K51" i="2"/>
  <c r="M8" i="13"/>
  <c r="M12" i="13"/>
  <c r="M10" i="13"/>
  <c r="L52" i="13"/>
  <c r="Q58" i="3" s="1"/>
  <c r="N6" i="13"/>
  <c r="E42" i="12"/>
  <c r="J8" i="7"/>
  <c r="H62" i="2"/>
  <c r="G56" i="12"/>
  <c r="B71" i="12"/>
  <c r="F50" i="9"/>
  <c r="D8" i="4"/>
  <c r="D13" i="4" s="1"/>
  <c r="F13" i="7"/>
  <c r="C63" i="12" s="1"/>
  <c r="C8" i="4"/>
  <c r="C13" i="4" s="1"/>
  <c r="O64" i="3"/>
  <c r="F9" i="4"/>
  <c r="P56" i="3"/>
  <c r="G50" i="9"/>
  <c r="M58" i="13"/>
  <c r="M63" i="13" s="1"/>
  <c r="K104" i="13"/>
  <c r="P62" i="3" s="1"/>
  <c r="P60" i="3" s="1"/>
  <c r="L15" i="2"/>
  <c r="K10" i="12" s="1"/>
  <c r="L18" i="2"/>
  <c r="L41" i="2"/>
  <c r="K28" i="12" s="1"/>
  <c r="L33" i="2"/>
  <c r="K25" i="12" s="1"/>
  <c r="L44" i="2"/>
  <c r="L26" i="2"/>
  <c r="K14" i="12" s="1"/>
  <c r="S5" i="3"/>
  <c r="R55" i="3"/>
  <c r="J17" i="8" l="1"/>
  <c r="K19" i="12"/>
  <c r="K18" i="12" s="1"/>
  <c r="K17" i="12" s="1"/>
  <c r="L51" i="2"/>
  <c r="N8" i="13"/>
  <c r="N12" i="13"/>
  <c r="N10" i="13"/>
  <c r="B72" i="12"/>
  <c r="M52" i="13"/>
  <c r="R58" i="3" s="1"/>
  <c r="O6" i="13"/>
  <c r="J14" i="7"/>
  <c r="G64" i="12" s="1"/>
  <c r="G58" i="12"/>
  <c r="G59" i="12" s="1"/>
  <c r="J9" i="7"/>
  <c r="F12" i="12"/>
  <c r="F9" i="12" s="1"/>
  <c r="F31" i="12" s="1"/>
  <c r="F37" i="12" s="1"/>
  <c r="C45" i="12"/>
  <c r="C46" i="12" s="1"/>
  <c r="C11" i="8"/>
  <c r="D14" i="4"/>
  <c r="G13" i="7"/>
  <c r="D63" i="12" s="1"/>
  <c r="B45" i="12"/>
  <c r="B46" i="12" s="1"/>
  <c r="B11" i="8"/>
  <c r="B13" i="8" s="1"/>
  <c r="C14" i="4"/>
  <c r="P64" i="3"/>
  <c r="G12" i="12" s="1"/>
  <c r="G9" i="12" s="1"/>
  <c r="G31" i="12" s="1"/>
  <c r="G37" i="12" s="1"/>
  <c r="Q56" i="3"/>
  <c r="N58" i="13"/>
  <c r="N63" i="13" s="1"/>
  <c r="L104" i="13"/>
  <c r="Q62" i="3" s="1"/>
  <c r="Q60" i="3" s="1"/>
  <c r="M26" i="2"/>
  <c r="L14" i="12" s="1"/>
  <c r="M18" i="2"/>
  <c r="M15" i="2"/>
  <c r="L10" i="12" s="1"/>
  <c r="M44" i="2"/>
  <c r="M33" i="2"/>
  <c r="L25" i="12" s="1"/>
  <c r="M41" i="2"/>
  <c r="L28" i="12" s="1"/>
  <c r="T5" i="3"/>
  <c r="S55" i="3"/>
  <c r="K17" i="8" l="1"/>
  <c r="L19" i="12"/>
  <c r="L18" i="12" s="1"/>
  <c r="L17" i="12" s="1"/>
  <c r="M51" i="2"/>
  <c r="O10" i="13"/>
  <c r="O12" i="13"/>
  <c r="O8" i="13"/>
  <c r="C71" i="12"/>
  <c r="D71" i="12"/>
  <c r="C61" i="4"/>
  <c r="C65" i="4" s="1"/>
  <c r="B48" i="12"/>
  <c r="D61" i="4"/>
  <c r="C48" i="12"/>
  <c r="N52" i="13"/>
  <c r="S58" i="3" s="1"/>
  <c r="P6" i="13"/>
  <c r="F42" i="12"/>
  <c r="G42" i="12"/>
  <c r="H64" i="2"/>
  <c r="K6" i="7"/>
  <c r="G9" i="4"/>
  <c r="I50" i="9"/>
  <c r="H50" i="9"/>
  <c r="B27" i="9"/>
  <c r="F8" i="4"/>
  <c r="F13" i="4" s="1"/>
  <c r="E45" i="12" s="1"/>
  <c r="H13" i="7"/>
  <c r="E63" i="12" s="1"/>
  <c r="D74" i="4"/>
  <c r="C13" i="8"/>
  <c r="C16" i="8"/>
  <c r="C18" i="8" s="1"/>
  <c r="C74" i="4"/>
  <c r="C76" i="4" s="1"/>
  <c r="B67" i="12" s="1"/>
  <c r="B68" i="12" s="1"/>
  <c r="B16" i="8"/>
  <c r="B18" i="8" s="1"/>
  <c r="E8" i="4"/>
  <c r="E13" i="4" s="1"/>
  <c r="Q64" i="3"/>
  <c r="H12" i="12" s="1"/>
  <c r="H9" i="12" s="1"/>
  <c r="H31" i="12" s="1"/>
  <c r="H37" i="12" s="1"/>
  <c r="E71" i="12" s="1"/>
  <c r="R56" i="3"/>
  <c r="H9" i="4"/>
  <c r="M104" i="13"/>
  <c r="R62" i="3" s="1"/>
  <c r="R60" i="3" s="1"/>
  <c r="O58" i="13"/>
  <c r="U5" i="3"/>
  <c r="U55" i="3" s="1"/>
  <c r="T55" i="3"/>
  <c r="P58" i="13" l="1"/>
  <c r="P63" i="13" s="1"/>
  <c r="O63" i="13"/>
  <c r="P10" i="13"/>
  <c r="P12" i="13"/>
  <c r="P8" i="13"/>
  <c r="G8" i="4"/>
  <c r="G13" i="4" s="1"/>
  <c r="F45" i="12" s="1"/>
  <c r="F46" i="12" s="1"/>
  <c r="C72" i="12"/>
  <c r="D72" i="12"/>
  <c r="O52" i="13"/>
  <c r="T58" i="3" s="1"/>
  <c r="I13" i="7"/>
  <c r="F63" i="12" s="1"/>
  <c r="H42" i="12"/>
  <c r="E72" i="12" s="1"/>
  <c r="I62" i="2"/>
  <c r="K8" i="7"/>
  <c r="K9" i="7" s="1"/>
  <c r="H56" i="12"/>
  <c r="C27" i="9"/>
  <c r="E11" i="8"/>
  <c r="E13" i="8" s="1"/>
  <c r="L17" i="8"/>
  <c r="F14" i="4"/>
  <c r="E48" i="12" s="1"/>
  <c r="C52" i="12"/>
  <c r="D45" i="12"/>
  <c r="D46" i="12" s="1"/>
  <c r="D11" i="8"/>
  <c r="E14" i="4"/>
  <c r="E61" i="4" s="1"/>
  <c r="D73" i="4"/>
  <c r="D76" i="4" s="1"/>
  <c r="C67" i="12" s="1"/>
  <c r="C68" i="12" s="1"/>
  <c r="B6" i="8"/>
  <c r="B52" i="12"/>
  <c r="C66" i="4"/>
  <c r="R64" i="3"/>
  <c r="I12" i="12" s="1"/>
  <c r="I9" i="12" s="1"/>
  <c r="I31" i="12" s="1"/>
  <c r="I37" i="12" s="1"/>
  <c r="F71" i="12" s="1"/>
  <c r="E46" i="12"/>
  <c r="S56" i="3"/>
  <c r="I9" i="4"/>
  <c r="N104" i="13"/>
  <c r="S62" i="3" s="1"/>
  <c r="S60" i="3" s="1"/>
  <c r="D48" i="12" l="1"/>
  <c r="F74" i="4"/>
  <c r="F61" i="4"/>
  <c r="P52" i="13"/>
  <c r="U58" i="3" s="1"/>
  <c r="U56" i="3" s="1"/>
  <c r="I42" i="12"/>
  <c r="I64" i="2"/>
  <c r="L6" i="7"/>
  <c r="K14" i="7"/>
  <c r="H64" i="12" s="1"/>
  <c r="H58" i="12"/>
  <c r="H59" i="12" s="1"/>
  <c r="F11" i="8"/>
  <c r="F13" i="8" s="1"/>
  <c r="F27" i="9" s="1"/>
  <c r="G14" i="4"/>
  <c r="F48" i="12" s="1"/>
  <c r="H8" i="4"/>
  <c r="H13" i="4" s="1"/>
  <c r="G45" i="12" s="1"/>
  <c r="J50" i="9"/>
  <c r="E27" i="9"/>
  <c r="D65" i="4"/>
  <c r="D66" i="4" s="1"/>
  <c r="E16" i="8"/>
  <c r="E18" i="8" s="1"/>
  <c r="E52" i="12"/>
  <c r="B8" i="8"/>
  <c r="E74" i="4"/>
  <c r="D13" i="8"/>
  <c r="D16" i="8"/>
  <c r="D18" i="8" s="1"/>
  <c r="E73" i="4"/>
  <c r="C6" i="8"/>
  <c r="S64" i="3"/>
  <c r="J9" i="4"/>
  <c r="P104" i="13"/>
  <c r="U62" i="3" s="1"/>
  <c r="T56" i="3"/>
  <c r="O104" i="13"/>
  <c r="T62" i="3" s="1"/>
  <c r="T60" i="3" s="1"/>
  <c r="F72" i="12" l="1"/>
  <c r="G74" i="4"/>
  <c r="G61" i="4"/>
  <c r="L8" i="7"/>
  <c r="L9" i="7" s="1"/>
  <c r="I56" i="12"/>
  <c r="J62" i="2"/>
  <c r="F52" i="12"/>
  <c r="F16" i="8"/>
  <c r="F18" i="8" s="1"/>
  <c r="J12" i="12"/>
  <c r="J9" i="12" s="1"/>
  <c r="J31" i="12" s="1"/>
  <c r="J37" i="12" s="1"/>
  <c r="J13" i="7"/>
  <c r="G63" i="12" s="1"/>
  <c r="K50" i="9"/>
  <c r="D27" i="9"/>
  <c r="B5" i="9"/>
  <c r="L13" i="7"/>
  <c r="I63" i="12" s="1"/>
  <c r="L50" i="9"/>
  <c r="U60" i="3"/>
  <c r="U64" i="3" s="1"/>
  <c r="L12" i="12" s="1"/>
  <c r="L9" i="12" s="1"/>
  <c r="L31" i="12" s="1"/>
  <c r="L37" i="12" s="1"/>
  <c r="H14" i="4"/>
  <c r="G48" i="12" s="1"/>
  <c r="G11" i="8"/>
  <c r="G13" i="8" s="1"/>
  <c r="I8" i="4"/>
  <c r="I13" i="4" s="1"/>
  <c r="H45" i="12" s="1"/>
  <c r="K13" i="7"/>
  <c r="H63" i="12" s="1"/>
  <c r="E76" i="4"/>
  <c r="D67" i="12" s="1"/>
  <c r="D68" i="12" s="1"/>
  <c r="D52" i="12"/>
  <c r="C8" i="8"/>
  <c r="T64" i="3"/>
  <c r="K12" i="12" s="1"/>
  <c r="K9" i="12" s="1"/>
  <c r="K31" i="12" s="1"/>
  <c r="K37" i="12" s="1"/>
  <c r="K42" i="12" s="1"/>
  <c r="G46" i="12"/>
  <c r="G71" i="12" l="1"/>
  <c r="H71" i="12"/>
  <c r="L42" i="12"/>
  <c r="I71" i="12"/>
  <c r="H61" i="4"/>
  <c r="J42" i="12"/>
  <c r="F51" i="9"/>
  <c r="J64" i="2"/>
  <c r="M6" i="7"/>
  <c r="L14" i="7"/>
  <c r="I64" i="12" s="1"/>
  <c r="I58" i="12"/>
  <c r="I59" i="12" s="1"/>
  <c r="B51" i="9"/>
  <c r="H51" i="9"/>
  <c r="K51" i="9"/>
  <c r="J51" i="9"/>
  <c r="G51" i="9"/>
  <c r="L51" i="9"/>
  <c r="E51" i="9"/>
  <c r="I51" i="9"/>
  <c r="D51" i="9"/>
  <c r="C51" i="9"/>
  <c r="G65" i="4"/>
  <c r="G66" i="4" s="1"/>
  <c r="K9" i="4"/>
  <c r="J8" i="4"/>
  <c r="J13" i="4" s="1"/>
  <c r="I45" i="12" s="1"/>
  <c r="I46" i="12" s="1"/>
  <c r="C5" i="9"/>
  <c r="G27" i="9"/>
  <c r="M9" i="4"/>
  <c r="E65" i="4"/>
  <c r="E66" i="4" s="1"/>
  <c r="F65" i="4"/>
  <c r="F66" i="4" s="1"/>
  <c r="H74" i="4"/>
  <c r="G16" i="8"/>
  <c r="G18" i="8" s="1"/>
  <c r="H11" i="8"/>
  <c r="H13" i="8" s="1"/>
  <c r="I14" i="4"/>
  <c r="H48" i="12" s="1"/>
  <c r="D6" i="8"/>
  <c r="F73" i="4"/>
  <c r="F76" i="4" s="1"/>
  <c r="E67" i="12" s="1"/>
  <c r="E68" i="12" s="1"/>
  <c r="L9" i="4"/>
  <c r="G52" i="12"/>
  <c r="H46" i="12"/>
  <c r="I72" i="12" l="1"/>
  <c r="G72" i="12"/>
  <c r="H72" i="12"/>
  <c r="I74" i="4"/>
  <c r="I61" i="4"/>
  <c r="M8" i="7"/>
  <c r="M9" i="7" s="1"/>
  <c r="J56" i="12"/>
  <c r="K62" i="2"/>
  <c r="J14" i="4"/>
  <c r="I48" i="12" s="1"/>
  <c r="I11" i="8"/>
  <c r="I13" i="8" s="1"/>
  <c r="I27" i="9" s="1"/>
  <c r="H27" i="9"/>
  <c r="H65" i="4"/>
  <c r="H66" i="4" s="1"/>
  <c r="H52" i="12"/>
  <c r="H16" i="8"/>
  <c r="H18" i="8" s="1"/>
  <c r="K8" i="4"/>
  <c r="K13" i="4" s="1"/>
  <c r="J45" i="12" s="1"/>
  <c r="M13" i="7"/>
  <c r="J63" i="12" s="1"/>
  <c r="E6" i="8"/>
  <c r="G73" i="4"/>
  <c r="G76" i="4" s="1"/>
  <c r="F67" i="12" s="1"/>
  <c r="F68" i="12" s="1"/>
  <c r="L8" i="4"/>
  <c r="L13" i="4" s="1"/>
  <c r="N13" i="7"/>
  <c r="K63" i="12" s="1"/>
  <c r="D8" i="8"/>
  <c r="J74" i="4" l="1"/>
  <c r="J61" i="4"/>
  <c r="N6" i="7"/>
  <c r="K64" i="2"/>
  <c r="M14" i="7"/>
  <c r="J64" i="12" s="1"/>
  <c r="J58" i="12"/>
  <c r="J59" i="12" s="1"/>
  <c r="I16" i="8"/>
  <c r="I18" i="8" s="1"/>
  <c r="I52" i="12"/>
  <c r="D5" i="9"/>
  <c r="K14" i="4"/>
  <c r="J48" i="12" s="1"/>
  <c r="J11" i="8"/>
  <c r="J13" i="8" s="1"/>
  <c r="H73" i="4"/>
  <c r="H76" i="4" s="1"/>
  <c r="G67" i="12" s="1"/>
  <c r="G68" i="12" s="1"/>
  <c r="F6" i="8"/>
  <c r="E8" i="8"/>
  <c r="M8" i="4"/>
  <c r="M13" i="4" s="1"/>
  <c r="O13" i="7"/>
  <c r="L63" i="12" s="1"/>
  <c r="L14" i="4"/>
  <c r="K48" i="12" s="1"/>
  <c r="K45" i="12"/>
  <c r="J46" i="12"/>
  <c r="K11" i="8"/>
  <c r="K74" i="4" l="1"/>
  <c r="K61" i="4"/>
  <c r="L61" i="4"/>
  <c r="N8" i="7"/>
  <c r="N9" i="7" s="1"/>
  <c r="K56" i="12"/>
  <c r="L62" i="2"/>
  <c r="J65" i="4"/>
  <c r="J66" i="4" s="1"/>
  <c r="E5" i="9"/>
  <c r="J27" i="9"/>
  <c r="I65" i="4"/>
  <c r="I66" i="4" s="1"/>
  <c r="J52" i="12"/>
  <c r="J16" i="8"/>
  <c r="J18" i="8" s="1"/>
  <c r="L45" i="12"/>
  <c r="L46" i="12" s="1"/>
  <c r="L11" i="8"/>
  <c r="L13" i="8" s="1"/>
  <c r="M14" i="4"/>
  <c r="F8" i="8"/>
  <c r="G6" i="8"/>
  <c r="I73" i="4"/>
  <c r="I76" i="4" s="1"/>
  <c r="H67" i="12" s="1"/>
  <c r="H68" i="12" s="1"/>
  <c r="L74" i="4"/>
  <c r="K16" i="8"/>
  <c r="K18" i="8" s="1"/>
  <c r="K13" i="8"/>
  <c r="K46" i="12"/>
  <c r="K52" i="12"/>
  <c r="M61" i="4" l="1"/>
  <c r="L48" i="12"/>
  <c r="O6" i="7"/>
  <c r="L64" i="2"/>
  <c r="N14" i="7"/>
  <c r="K64" i="12" s="1"/>
  <c r="K58" i="12"/>
  <c r="K59" i="12" s="1"/>
  <c r="L27" i="9"/>
  <c r="K27" i="9"/>
  <c r="F5" i="9"/>
  <c r="L65" i="4"/>
  <c r="L66" i="4" s="1"/>
  <c r="M74" i="4"/>
  <c r="J73" i="4"/>
  <c r="J76" i="4" s="1"/>
  <c r="I67" i="12" s="1"/>
  <c r="I68" i="12" s="1"/>
  <c r="H6" i="8"/>
  <c r="L16" i="8"/>
  <c r="L18" i="8" s="1"/>
  <c r="G8" i="8"/>
  <c r="O8" i="7" l="1"/>
  <c r="O9" i="7" s="1"/>
  <c r="M64" i="2" s="1"/>
  <c r="L56" i="12"/>
  <c r="M62" i="2"/>
  <c r="G5" i="9"/>
  <c r="K65" i="4"/>
  <c r="K66" i="4" s="1"/>
  <c r="H8" i="8"/>
  <c r="K73" i="4"/>
  <c r="K76" i="4" s="1"/>
  <c r="J67" i="12" s="1"/>
  <c r="J68" i="12" s="1"/>
  <c r="I6" i="8"/>
  <c r="L52" i="12"/>
  <c r="E15" i="7"/>
  <c r="F11" i="7" s="1"/>
  <c r="F12" i="7" s="1"/>
  <c r="C40" i="12" s="1"/>
  <c r="O14" i="7" l="1"/>
  <c r="L64" i="12" s="1"/>
  <c r="L58" i="12"/>
  <c r="L59" i="12" s="1"/>
  <c r="H5" i="9"/>
  <c r="M65" i="4"/>
  <c r="M66" i="4" s="1"/>
  <c r="I8" i="8"/>
  <c r="L73" i="4"/>
  <c r="L76" i="4" s="1"/>
  <c r="K67" i="12" s="1"/>
  <c r="K68" i="12" s="1"/>
  <c r="J6" i="8"/>
  <c r="C62" i="12"/>
  <c r="C61" i="12"/>
  <c r="F15" i="7"/>
  <c r="G11" i="7" s="1"/>
  <c r="G12" i="7" s="1"/>
  <c r="D40" i="12" s="1"/>
  <c r="I5" i="9" l="1"/>
  <c r="C65" i="12"/>
  <c r="J8" i="8"/>
  <c r="M73" i="4"/>
  <c r="M76" i="4" s="1"/>
  <c r="K6" i="8"/>
  <c r="D62" i="12"/>
  <c r="D61" i="12"/>
  <c r="G15" i="7"/>
  <c r="H11" i="7" s="1"/>
  <c r="H12" i="7" s="1"/>
  <c r="E40" i="12" s="1"/>
  <c r="J5" i="9" l="1"/>
  <c r="L6" i="8"/>
  <c r="L8" i="8" s="1"/>
  <c r="L67" i="12"/>
  <c r="L68" i="12" s="1"/>
  <c r="K8" i="8"/>
  <c r="E62" i="12"/>
  <c r="D65" i="12"/>
  <c r="E61" i="12"/>
  <c r="H15" i="7"/>
  <c r="I11" i="7" s="1"/>
  <c r="I12" i="7" s="1"/>
  <c r="F40" i="12" s="1"/>
  <c r="K5" i="9" l="1"/>
  <c r="L5" i="9"/>
  <c r="E65" i="12"/>
  <c r="F62" i="12"/>
  <c r="F61" i="12"/>
  <c r="I15" i="7"/>
  <c r="J11" i="7" s="1"/>
  <c r="J12" i="7" s="1"/>
  <c r="G40" i="12" s="1"/>
  <c r="F65" i="12" l="1"/>
  <c r="G62" i="12"/>
  <c r="G61" i="12"/>
  <c r="J15" i="7"/>
  <c r="K11" i="7" s="1"/>
  <c r="K12" i="7" s="1"/>
  <c r="H40" i="12" s="1"/>
  <c r="G65" i="12" l="1"/>
  <c r="H62" i="12"/>
  <c r="H61" i="12"/>
  <c r="K15" i="7"/>
  <c r="L11" i="7" s="1"/>
  <c r="L12" i="7" s="1"/>
  <c r="I40" i="12" s="1"/>
  <c r="H65" i="12" l="1"/>
  <c r="I62" i="12"/>
  <c r="I61" i="12"/>
  <c r="L15" i="7"/>
  <c r="M11" i="7" s="1"/>
  <c r="M12" i="7" s="1"/>
  <c r="J40" i="12" s="1"/>
  <c r="I65" i="12" l="1"/>
  <c r="J62" i="12"/>
  <c r="J61" i="12"/>
  <c r="M15" i="7"/>
  <c r="N11" i="7" s="1"/>
  <c r="N12" i="7" s="1"/>
  <c r="K40" i="12" s="1"/>
  <c r="J65" i="12" l="1"/>
  <c r="K62" i="12"/>
  <c r="K61" i="12"/>
  <c r="N15" i="7"/>
  <c r="O11" i="7" s="1"/>
  <c r="O12" i="7" s="1"/>
  <c r="L40" i="12" s="1"/>
  <c r="K65" i="12" l="1"/>
  <c r="L62" i="12"/>
  <c r="L61" i="12"/>
  <c r="O15" i="7"/>
  <c r="L65" i="1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<sst xmlns="http://schemas.openxmlformats.org/spreadsheetml/2006/main" count="397" uniqueCount="269">
  <si>
    <t>Gemeinde:</t>
  </si>
  <si>
    <t>Stand/Datum:</t>
  </si>
  <si>
    <t>Flüssige Mittel</t>
  </si>
  <si>
    <t>Kurzfristige Finanzanlagen</t>
  </si>
  <si>
    <t>Kurzfristige Finanzverbindlichkeiten</t>
  </si>
  <si>
    <t>Nettobestand Flüssige Mittel</t>
  </si>
  <si>
    <t>Nettoschuld I (+ = Schuld / - = Vermögen)</t>
  </si>
  <si>
    <t>Vorjahreszahlen (ohne Spezialfinanzierungen)</t>
  </si>
  <si>
    <t>Operatives Ergebnis</t>
  </si>
  <si>
    <t>Gesamtergebnis</t>
  </si>
  <si>
    <t>Selbstfinanzierung</t>
  </si>
  <si>
    <t>Nettoinvestitionen</t>
  </si>
  <si>
    <t>Nettoschuld I je Einwohner (in CHF)</t>
  </si>
  <si>
    <t>Betrieblicher Aufwand</t>
  </si>
  <si>
    <t>Finanzaufwand</t>
  </si>
  <si>
    <t>Alle Beträge sind in 1'000 Franken zu erfassen</t>
  </si>
  <si>
    <t>Einwohnerzahl</t>
  </si>
  <si>
    <t>Betrag</t>
  </si>
  <si>
    <t>Zinssatz</t>
  </si>
  <si>
    <t>Aufwertungsreserve übr. Anlagen</t>
  </si>
  <si>
    <t>Bilanzüberschuss/-fehlbetrag</t>
  </si>
  <si>
    <t>Steuerfuss</t>
  </si>
  <si>
    <t>Zuwachsrate Personalaufwand</t>
  </si>
  <si>
    <t>Zuwachsrate Sach- und übriger Betriebsaufwand</t>
  </si>
  <si>
    <t>Zuwachsrate Entgelte</t>
  </si>
  <si>
    <t>Zinssatz für Neukredite</t>
  </si>
  <si>
    <t>Zinssatz flüssige Mittel</t>
  </si>
  <si>
    <t>Plangrössen/ Einflussfaktoren</t>
  </si>
  <si>
    <t>1. Planjahr</t>
  </si>
  <si>
    <t>2. Planjahr</t>
  </si>
  <si>
    <t>3. Planjahr</t>
  </si>
  <si>
    <t>4. Planjahr</t>
  </si>
  <si>
    <t>5. Planjahr</t>
  </si>
  <si>
    <t>6. Planjahr</t>
  </si>
  <si>
    <t>7. Planjahr</t>
  </si>
  <si>
    <t>8. Planjahr</t>
  </si>
  <si>
    <t>9. Planjahr</t>
  </si>
  <si>
    <t>10. Planjahr</t>
  </si>
  <si>
    <t>4000/1</t>
  </si>
  <si>
    <t>Einkommens- und Vermögenssteuern nat. Pers.</t>
  </si>
  <si>
    <t>Wachstumsrate</t>
  </si>
  <si>
    <t>Bevölkerungswachstum in %</t>
  </si>
  <si>
    <t>Abschreibungen Steuerforderungen</t>
  </si>
  <si>
    <t>Quellensteuern</t>
  </si>
  <si>
    <t>Gewinn- und Kapitalsteuern juristische Personen</t>
  </si>
  <si>
    <t>Total Gemeindesteuern</t>
  </si>
  <si>
    <t>Prognosen Steuerertrag</t>
  </si>
  <si>
    <t>Sondersteuern Funktion 9101</t>
  </si>
  <si>
    <t>Fiskalertrag übrige Funktionen</t>
  </si>
  <si>
    <t>Finanzausgleich</t>
  </si>
  <si>
    <t>Abgabe Finanzausgleich</t>
  </si>
  <si>
    <t>Beitrag Finanzausgleich</t>
  </si>
  <si>
    <t>Feinausgleich Aufgabenverschiebungsbilanz</t>
  </si>
  <si>
    <t>Entnahme Aufwertungsreserve</t>
  </si>
  <si>
    <t>Saldo Aufwertungsreserve übr. Anlagen per 01.01.</t>
  </si>
  <si>
    <t>Saldo Aufwertungsreserve übr. Anlagen per 31.12.</t>
  </si>
  <si>
    <t>Ausserordentliches Ergebnis</t>
  </si>
  <si>
    <t>Ausserordentlicher Aufwand</t>
  </si>
  <si>
    <t>davon Einlagen in das EK</t>
  </si>
  <si>
    <t>Ausserordentlicher Ertrag</t>
  </si>
  <si>
    <t>davon Entnahmen aus dem EK</t>
  </si>
  <si>
    <t>Veränderung Erfolgsrechnung</t>
  </si>
  <si>
    <t>0 Allgemeine Verwaltung</t>
  </si>
  <si>
    <t>1 Öffentliche Ordnung und Sicherheit, Verteidigung</t>
  </si>
  <si>
    <t>2 Bildung</t>
  </si>
  <si>
    <t>3 Kultur, Sport und Freizeit</t>
  </si>
  <si>
    <t>4 Gesundheit</t>
  </si>
  <si>
    <t>5 Soziale Sicherheit</t>
  </si>
  <si>
    <t>6 Verkehr und Nachrichtenübermittlung</t>
  </si>
  <si>
    <t>7 Umweltschutz und Raumordnung</t>
  </si>
  <si>
    <t>8 Volkswirtschaft</t>
  </si>
  <si>
    <t>9 Finanzen und Steuern</t>
  </si>
  <si>
    <t>Funktion</t>
  </si>
  <si>
    <t>Bezeichnung</t>
  </si>
  <si>
    <t>Vorjahre</t>
  </si>
  <si>
    <t>Abschreibungen</t>
  </si>
  <si>
    <t>Bisherige Abschreibungen aus Anlagebuchhaltung</t>
  </si>
  <si>
    <t>Abschreibungen Investitionsbeiträge</t>
  </si>
  <si>
    <t>Bisherige Abschreibungen der Investitionsbeiträge aus Anlagebuchhaltung</t>
  </si>
  <si>
    <t>Berechnung Finanzierungsergebnis</t>
  </si>
  <si>
    <t>Nettoinvestitionszunahme/-abnahme (- = Zunahme)</t>
  </si>
  <si>
    <t>Gesamtergebnis Erfolgsrechnung</t>
  </si>
  <si>
    <t>Einlagen / Entnahmen Fonds</t>
  </si>
  <si>
    <t>Einlagen in das Eigenkapital</t>
  </si>
  <si>
    <t>Entnahmen aus dem Eigenkapital</t>
  </si>
  <si>
    <t>Finanzierungsergebnis ( + = Überschuss / - = Fehlbetrag)</t>
  </si>
  <si>
    <t>Berechnung des Mittelbedarfs
(+ = Bedarf / - = Überschuss)</t>
  </si>
  <si>
    <t>Rückzahlung Darlehen/Kredite</t>
  </si>
  <si>
    <t/>
  </si>
  <si>
    <t>Veränderung Finanzaufwand durch Rückzahlung</t>
  </si>
  <si>
    <t>(Buchwert einsetzen, Buchgewinn/-verlust in Prognosen eintragen)</t>
  </si>
  <si>
    <t>Veränderung Finanzertrag durch Abgang Anlagen FV</t>
  </si>
  <si>
    <t>Veränderung Finanzertrag durch Zugang Anlagen FV</t>
  </si>
  <si>
    <t>Veränderung Zinsbelastung durch Spezialfinanzierungen</t>
  </si>
  <si>
    <t>Mittelbedarf (+ = Bedarf / - = Überschuss)</t>
  </si>
  <si>
    <t>Neuaufnahme verzinsliche Darlehen (+  = Zunahme)</t>
  </si>
  <si>
    <t>Veränderung flüssige Mittel (  -  = Deckung Mittelbedarf)</t>
  </si>
  <si>
    <t>Differenz</t>
  </si>
  <si>
    <t>Veränderung Zinsaufwand durch Neuverschuldung</t>
  </si>
  <si>
    <t>Veränderung Zinsertrag durch flüssige Mittel</t>
  </si>
  <si>
    <t>Berechnung Nettoschuld I</t>
  </si>
  <si>
    <t>Nettoschuld I anfangs Jahr (+ = Schuld / - = Vermögen)</t>
  </si>
  <si>
    <t>Finanzierungsergebnis (+ = Überschuss / - = Fehlbetrag)</t>
  </si>
  <si>
    <t>Einlagen/Entnahmen Fonds FK (+ = Entnahme / - = Einlage)</t>
  </si>
  <si>
    <t>Nettoschuld I Ende Jahr (+ = Schuld / - = Vermögen)</t>
  </si>
  <si>
    <t>Personalaufwand</t>
  </si>
  <si>
    <t>Sach- und übriger Betriebsaufwand</t>
  </si>
  <si>
    <t>Abschreibungen Verwaltungsvermögen inkl. 366</t>
  </si>
  <si>
    <t>Einlagen in Fonds</t>
  </si>
  <si>
    <t>Transferaufwand ohne 366</t>
  </si>
  <si>
    <t>davon Finanzausgleichsabgaben</t>
  </si>
  <si>
    <t>Betrieblicher Ertrag</t>
  </si>
  <si>
    <t>Fiskalertrag</t>
  </si>
  <si>
    <t>Gewinn- und Kapitalsteuern juristische Pers.</t>
  </si>
  <si>
    <t>Sondersteuern und übriger Fiskalertrag</t>
  </si>
  <si>
    <t>Regalien und Konzessionen</t>
  </si>
  <si>
    <t>Entgelte</t>
  </si>
  <si>
    <t>Verschiedene Erträge</t>
  </si>
  <si>
    <t>Entnahmen aus Fonds</t>
  </si>
  <si>
    <t>Transferertrag</t>
  </si>
  <si>
    <t>davon Finanzausgleichsbeiträge</t>
  </si>
  <si>
    <t>Ergebnis aus betrieblicher Tätigkeit</t>
  </si>
  <si>
    <t>Finanzertrag</t>
  </si>
  <si>
    <t>Ergebnis aus Finanzierung</t>
  </si>
  <si>
    <t>davon Abtragung Bilanzfehlbetrag</t>
  </si>
  <si>
    <t>mit operativem Ergebnis gerechnet</t>
  </si>
  <si>
    <t>mit Gesamtergebnis gerechnet</t>
  </si>
  <si>
    <t>Total Investitionsprojekte</t>
  </si>
  <si>
    <t>Aufwertungsreserve übr. Anlagen
Anfang Jahr</t>
  </si>
  <si>
    <t>Umbuchung Aufwertungsreserve übrige Anlagen</t>
  </si>
  <si>
    <t>Aufwertungsreserve 
Ende Jahr</t>
  </si>
  <si>
    <t xml:space="preserve">Bilanzüberschuss/-fehlbetrag Anfang Jahr </t>
  </si>
  <si>
    <t>Abtragung Bilanzfehlbetrag (30%)</t>
  </si>
  <si>
    <t>Umbuchung Aufwertungsreserve</t>
  </si>
  <si>
    <t>Bilanzüberschuss/ 
-fehlbetrag Ende Jahr</t>
  </si>
  <si>
    <t>Anfangsbestand</t>
  </si>
  <si>
    <t>Neuaufnahme Kredite/Darlehen</t>
  </si>
  <si>
    <t>Kapitalbedarf gemäss Planung</t>
  </si>
  <si>
    <t>Rückzahlung Kredite/Darlehen</t>
  </si>
  <si>
    <t>Bestand Kredite/Darlehen</t>
  </si>
  <si>
    <t>Einwohnerzahl:</t>
  </si>
  <si>
    <t>Ausgangslage</t>
  </si>
  <si>
    <t>Prognosen</t>
  </si>
  <si>
    <t>Investitionsplan</t>
  </si>
  <si>
    <t>Ordentl. Ergänzungsbeiträge</t>
  </si>
  <si>
    <t>1 = geplant</t>
  </si>
  <si>
    <t>Abschreibe</t>
  </si>
  <si>
    <t>2 = beschl.</t>
  </si>
  <si>
    <t>Dauer</t>
  </si>
  <si>
    <t>nahme</t>
  </si>
  <si>
    <t>3 = im Bau</t>
  </si>
  <si>
    <t>Kontrolle</t>
  </si>
  <si>
    <t>Bemerkungen</t>
  </si>
  <si>
    <t>Investitionshorizont</t>
  </si>
  <si>
    <t>Inbetrieb-</t>
  </si>
  <si>
    <t>Nettorendite</t>
  </si>
  <si>
    <t>Veränderung Zinsbelastung im Jahr</t>
  </si>
  <si>
    <t>Abtragung Bilanzfehlbetrag (30 %)</t>
  </si>
  <si>
    <t>Veränderungen Anlagen Finanzvermögen</t>
  </si>
  <si>
    <t>Finanzierungsbedarf Spezialfinanzierungen</t>
  </si>
  <si>
    <t>Aufnahme Darlehen/Kredite</t>
  </si>
  <si>
    <t>Aufwertungsreserve übr. Anlagen Anfang Jahr</t>
  </si>
  <si>
    <t>Aufwertungsreserve Ende Jahr</t>
  </si>
  <si>
    <t>Bilanzüberschuss / -fehlbetrag Anfang Jahr</t>
  </si>
  <si>
    <t>Bilanzüberschuss / -fehlbetrag Ende Jahr</t>
  </si>
  <si>
    <t>Übersicht</t>
  </si>
  <si>
    <t>Mittelfristiges Haushaltsgleichgewicht</t>
  </si>
  <si>
    <t>Eink.- und Vermögenssteuern natürliche Pers.</t>
  </si>
  <si>
    <t>Investitionsrechnung</t>
  </si>
  <si>
    <t xml:space="preserve">Nettoschuld I  </t>
  </si>
  <si>
    <t>Einwohner</t>
  </si>
  <si>
    <t xml:space="preserve">Selbstfinanzierung </t>
  </si>
  <si>
    <t>Selbstfinanzierungsgrad</t>
  </si>
  <si>
    <t>Selbstfinanzierungsanteil</t>
  </si>
  <si>
    <t>Kennzahlen</t>
  </si>
  <si>
    <t>Grafiken</t>
  </si>
  <si>
    <t>verschiedene Erträge</t>
  </si>
  <si>
    <t>ohne Abschreibung Steuerforderung</t>
  </si>
  <si>
    <t>Summe Abschreibungen</t>
  </si>
  <si>
    <t>Summe</t>
  </si>
  <si>
    <t>Umbuchung:</t>
  </si>
  <si>
    <t>Anlagekategorie</t>
  </si>
  <si>
    <t>1 Grundstücke</t>
  </si>
  <si>
    <t>2 Gebäude, Hochbauten</t>
  </si>
  <si>
    <t>2a Containerbauten, Fahrnisbauten</t>
  </si>
  <si>
    <t>2b Heizsysteme, Photovoltaikanlagen</t>
  </si>
  <si>
    <t>3a Naturstrassen (nicht asphaltierte Strassen)</t>
  </si>
  <si>
    <t>3b Sportplätze (Rasen- und Hartplätze)</t>
  </si>
  <si>
    <t>3c Kunstrasenplätze</t>
  </si>
  <si>
    <t>4 Kanal-/Leitungsnetze, Gewässerbauten</t>
  </si>
  <si>
    <t>4a Fernwärmenetz</t>
  </si>
  <si>
    <t>5 Installationen, Ein- und Ausbauten bei Gebäuden</t>
  </si>
  <si>
    <t>10 - 15</t>
  </si>
  <si>
    <t>6 Abfallanlagen</t>
  </si>
  <si>
    <t>7 Mobilien, Maschinen, Ausstattungen, allgemeine Fahrzeuge</t>
  </si>
  <si>
    <t>5 - 10</t>
  </si>
  <si>
    <t>8 Spezialfahrzeuge</t>
  </si>
  <si>
    <t>8a Kleintanklöschfahrzeuge, Kommandofahrzeug, Strassenrettungsfahrzeug</t>
  </si>
  <si>
    <t>8b Schweres und überschweres Pikettfahrzeug, schweres Schlauchverlegerfahrzeug, Wechselladefahrzeug</t>
  </si>
  <si>
    <t>8c Andere Feuerwehrfahrzeuge</t>
  </si>
  <si>
    <t>9 Immaterielle Anlagen, Software</t>
  </si>
  <si>
    <t>10 Orts-, Regionalplanung</t>
  </si>
  <si>
    <t>3 - 5</t>
  </si>
  <si>
    <t>11a Datenübertragungsnetz</t>
  </si>
  <si>
    <t>15 - 25</t>
  </si>
  <si>
    <t>12 Investitionsbeiträge</t>
  </si>
  <si>
    <t>12a Anschlussgebühren</t>
  </si>
  <si>
    <t>13 Anlagen im Bau</t>
  </si>
  <si>
    <t>14 Darlehen des Verwaltungsvermögens</t>
  </si>
  <si>
    <t>15 Beteiligungen, Grundkapitalien</t>
  </si>
  <si>
    <t>16 Abweichungen zu den Kategorien und Abschreibungsdauer</t>
  </si>
  <si>
    <t>Berechnung Neuabschreibungen</t>
  </si>
  <si>
    <t>Investitionsprojekte</t>
  </si>
  <si>
    <t>Berechnung Investitionsbeitrag</t>
  </si>
  <si>
    <t>Ergebnis Investitionsrechnung</t>
  </si>
  <si>
    <t>davon Einlagen in Fonds FK</t>
  </si>
  <si>
    <t>davon Entnahmen aus Fonds FK</t>
  </si>
  <si>
    <t>davon Projekte im Bau</t>
  </si>
  <si>
    <t>davon Projekte beschlossen</t>
  </si>
  <si>
    <t>Beitrag</t>
  </si>
  <si>
    <t>Invest.</t>
  </si>
  <si>
    <t xml:space="preserve">Invest. </t>
  </si>
  <si>
    <t>Neuabschreibungen der Investitionen (Berechnung erfolgt mit den effektiven Ausgaben)</t>
  </si>
  <si>
    <t>Neuabschreibungen der Investitionsbeiträge (Berechnung erfolgt mit den effektiven Ausgaben)</t>
  </si>
  <si>
    <t>Kalkulation - bitte keine Veränderungen vornehmen</t>
  </si>
  <si>
    <t>Schulden &amp; Zinsen</t>
  </si>
  <si>
    <t>Eigenkapital &amp; Fremdkapital</t>
  </si>
  <si>
    <t>Nettoschuld je Einwohner (CHF)</t>
  </si>
  <si>
    <t>Jahr</t>
  </si>
  <si>
    <t>Abschreibungen siehe Investitionsplan</t>
  </si>
  <si>
    <r>
      <t>Laufender Ertrag</t>
    </r>
    <r>
      <rPr>
        <sz val="10"/>
        <color rgb="FFFF3300"/>
        <rFont val="Segoe UI"/>
        <family val="2"/>
      </rPr>
      <t xml:space="preserve"> (ohne 451 und 487)</t>
    </r>
  </si>
  <si>
    <t>Kredite und Darlehen (Summe kurz. und langfristig)</t>
  </si>
  <si>
    <t>Bestehende Kredite/Darlehen (kurz. und langfristig)</t>
  </si>
  <si>
    <t>Bestand Darlehen/Kredite (kurz. und langfristig)</t>
  </si>
  <si>
    <t>Gesamt-</t>
  </si>
  <si>
    <t>ausgaben</t>
  </si>
  <si>
    <t>Investition</t>
  </si>
  <si>
    <t>am:</t>
  </si>
  <si>
    <t>Prognose</t>
  </si>
  <si>
    <t>aktuelles Jahr</t>
  </si>
  <si>
    <t>Nettoschuld (+)/ Nettovermögen (-) pro EW</t>
  </si>
  <si>
    <t>Bestand flüssige Mittel Ende Jahr</t>
  </si>
  <si>
    <t>Sofortabschreibung</t>
  </si>
  <si>
    <t>Selbstfinanzierungsgrad (geringster Wert 0%)</t>
  </si>
  <si>
    <t>Eingabe</t>
  </si>
  <si>
    <t>Eine Eingabe ist nur in den gelb markierten Feldern möglich:</t>
  </si>
  <si>
    <t>(+ = Belastung / - = Entlastung)</t>
  </si>
  <si>
    <t>Kredit-</t>
  </si>
  <si>
    <t>betrag</t>
  </si>
  <si>
    <t>Abschreib.</t>
  </si>
  <si>
    <t>Entschieden</t>
  </si>
  <si>
    <r>
      <rPr>
        <b/>
        <sz val="10"/>
        <color rgb="FFFF0000"/>
        <rFont val="Segoe UI"/>
        <family val="2"/>
      </rPr>
      <t>Abgang</t>
    </r>
    <r>
      <rPr>
        <sz val="10"/>
        <color theme="1"/>
        <rFont val="Segoe UI"/>
        <family val="2"/>
      </rPr>
      <t xml:space="preserve"> Finanz-/Sachanlagen Finanzvermögen (- = Überschuss)</t>
    </r>
  </si>
  <si>
    <t>Finanzierungsbedarf(+)/-überschuss(-) Spezialfinanzierungen</t>
  </si>
  <si>
    <t>Durchschnitt</t>
  </si>
  <si>
    <t>11 Informatik- und Kommunikationssysteme</t>
  </si>
  <si>
    <t>3 Strassen, Plätze, Friedhof</t>
  </si>
  <si>
    <t>Betrag wird:</t>
  </si>
  <si>
    <t>keine Abschreibung</t>
  </si>
  <si>
    <r>
      <t xml:space="preserve">Zuwachsrate Transferaufwand </t>
    </r>
    <r>
      <rPr>
        <sz val="10"/>
        <color rgb="FFFF0000"/>
        <rFont val="Segoe UI"/>
        <family val="2"/>
      </rPr>
      <t>(ohne 366 und 3621 Finanzausgleich)</t>
    </r>
  </si>
  <si>
    <r>
      <t xml:space="preserve">Transferaufwand </t>
    </r>
    <r>
      <rPr>
        <sz val="10"/>
        <color rgb="FFFF0000"/>
        <rFont val="Segoe UI"/>
        <family val="2"/>
      </rPr>
      <t>(ohne 366 und 3621 Finanzausgleich)</t>
    </r>
  </si>
  <si>
    <r>
      <t xml:space="preserve">Zuwachsrate Transferertrag </t>
    </r>
    <r>
      <rPr>
        <sz val="10"/>
        <color rgb="FFFF0000"/>
        <rFont val="Segoe UI"/>
        <family val="2"/>
      </rPr>
      <t>(ohne 4621 Finanzausgleich)</t>
    </r>
  </si>
  <si>
    <r>
      <t>Transferertrag</t>
    </r>
    <r>
      <rPr>
        <sz val="10"/>
        <color rgb="FFFF0000"/>
        <rFont val="Segoe UI"/>
        <family val="2"/>
      </rPr>
      <t xml:space="preserve"> (ohne 4621 FInanzausgleich)</t>
    </r>
  </si>
  <si>
    <t>Finanzierungsergebnis</t>
  </si>
  <si>
    <r>
      <rPr>
        <b/>
        <sz val="10"/>
        <color rgb="FFFF0000"/>
        <rFont val="Segoe UI"/>
        <family val="2"/>
      </rPr>
      <t>Rückzahlung</t>
    </r>
    <r>
      <rPr>
        <sz val="10"/>
        <color theme="1"/>
        <rFont val="Segoe UI"/>
        <family val="2"/>
      </rPr>
      <t xml:space="preserve"> Darlehen/Kredite (positive Erfassung)</t>
    </r>
  </si>
  <si>
    <r>
      <rPr>
        <b/>
        <sz val="10"/>
        <color rgb="FFFF0000"/>
        <rFont val="Segoe UI"/>
        <family val="2"/>
      </rPr>
      <t>Zugang</t>
    </r>
    <r>
      <rPr>
        <sz val="10"/>
        <color theme="1"/>
        <rFont val="Segoe UI"/>
        <family val="2"/>
      </rPr>
      <t xml:space="preserve"> Finanz-/Sachanlagen Finanzvermögen (positive Erfassung)</t>
    </r>
  </si>
  <si>
    <t>davon Projekte geplant</t>
  </si>
  <si>
    <t>(hat keinen Einfluss)</t>
  </si>
  <si>
    <t>sonstiger Finanzaufwand (wird am Ende addiert)</t>
  </si>
  <si>
    <t>sonstiger Finanzertrag (wird am Ende addiert)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</si>
</sst>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[$-807]d/\ mmm\ yyyy;@"/>
    <numFmt numFmtId="165" formatCode="0.0%"/>
    <numFmt numFmtId="166" formatCode="_ * #,##0_ ;_ * \-#,##0_ ;_ * &quot;-&quot;??_ ;_ @_ "/>
    <numFmt numFmtId="167" formatCode="#,##0_ ;\-#,##0\ "/>
    <numFmt numFmtId="168" formatCode="0_ ;\-0\ "/>
    <numFmt numFmtId="169" formatCode="_ * #,##0_ ;_ * \-#,##0_ ;_ * &quot;&quot;??_ ;_ @_ "/>
    <numFmt numFmtId="170" formatCode="[$-807]d/\ mmm\ yy;@"/>
    <numFmt numFmtId="171" formatCode="_ * #,##0.00_ ;_ * \-#,##0.00_ ;_ * &quot;&quot;??_ ;_ @_ "/>
  </numFmts>
  <fonts count="1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sz val="10"/>
      <color theme="1"/>
      <name val="Segoe UI"/>
      <family val="2"/>
    </font>
    <font>
      <sz val="8"/>
      <name val="Arial"/>
      <family val="2"/>
    </font>
    <font>
      <b/>
      <sz val="10"/>
      <color theme="0"/>
      <name val="Segoe UI"/>
      <family val="2"/>
    </font>
    <font>
      <b/>
      <sz val="16"/>
      <color theme="0"/>
      <name val="Segoe UI"/>
      <family val="2"/>
    </font>
    <font>
      <sz val="16"/>
      <color theme="0"/>
      <name val="Segoe UI"/>
      <family val="2"/>
    </font>
    <font>
      <b/>
      <sz val="10"/>
      <color rgb="FFFF0000"/>
      <name val="Segoe UI"/>
      <family val="2"/>
    </font>
    <font>
      <sz val="10"/>
      <color rgb="FFFF0000"/>
      <name val="Segoe UI"/>
      <family val="2"/>
    </font>
    <font>
      <sz val="10"/>
      <name val="Arial"/>
      <family val="2"/>
    </font>
    <font>
      <sz val="10"/>
      <name val="MS Sans Serif"/>
      <family val="2"/>
    </font>
    <font>
      <sz val="10"/>
      <color rgb="FFFF0000"/>
      <name val="Arial"/>
      <family val="2"/>
    </font>
    <font>
      <i/>
      <sz val="10"/>
      <color theme="1"/>
      <name val="Segoe UI"/>
      <family val="2"/>
    </font>
    <font>
      <sz val="10"/>
      <color theme="0"/>
      <name val="Segoe UI"/>
      <family val="2"/>
    </font>
    <font>
      <b/>
      <i/>
      <sz val="10"/>
      <color theme="3" tint="0.249977111117893"/>
      <name val="Segoe UI"/>
      <family val="2"/>
    </font>
    <font>
      <sz val="10"/>
      <color rgb="FFFF3300"/>
      <name val="Segoe UI"/>
      <family val="2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CCFF33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40" fontId="13" fillId="0" borderId="0" applyFont="0" applyFill="0" applyBorder="0" applyAlignment="0" applyProtection="0"/>
    <xf numFmtId="0" fontId="12" fillId="0" borderId="0"/>
  </cellStyleXfs>
  <cellXfs count="191">
    <xf numFmtId="0" fontId="0" fillId="0" borderId="0" xfId="0"/>
    <xf numFmtId="0" fontId="5" fillId="0" borderId="0" xfId="0" applyFont="1"/>
    <xf numFmtId="0" fontId="8" fillId="3" borderId="0" xfId="0" applyFont="1" applyFill="1"/>
    <xf numFmtId="0" fontId="9" fillId="3" borderId="0" xfId="0" applyFont="1" applyFill="1"/>
    <xf numFmtId="0" fontId="5" fillId="4" borderId="0" xfId="0" applyFont="1" applyFill="1"/>
    <xf numFmtId="0" fontId="2" fillId="5" borderId="7" xfId="1" applyFont="1" applyFill="1" applyBorder="1" applyAlignment="1" applyProtection="1">
      <alignment horizontal="center" vertical="center"/>
      <protection locked="0"/>
    </xf>
    <xf numFmtId="164" fontId="2" fillId="5" borderId="7" xfId="1" applyNumberFormat="1" applyFont="1" applyFill="1" applyBorder="1" applyAlignment="1" applyProtection="1">
      <alignment vertical="center"/>
      <protection locked="0"/>
    </xf>
    <xf numFmtId="0" fontId="2" fillId="8" borderId="0" xfId="0" applyFont="1" applyFill="1"/>
    <xf numFmtId="0" fontId="5" fillId="0" borderId="7" xfId="0" applyFont="1" applyBorder="1"/>
    <xf numFmtId="0" fontId="5" fillId="0" borderId="11" xfId="0" applyFont="1" applyBorder="1"/>
    <xf numFmtId="0" fontId="5" fillId="0" borderId="10" xfId="0" applyFont="1" applyBorder="1"/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7" fillId="10" borderId="7" xfId="0" applyFont="1" applyFill="1" applyBorder="1"/>
    <xf numFmtId="0" fontId="5" fillId="8" borderId="0" xfId="0" applyFont="1" applyFill="1"/>
    <xf numFmtId="0" fontId="5" fillId="2" borderId="10" xfId="0" applyFont="1" applyFill="1" applyBorder="1"/>
    <xf numFmtId="0" fontId="2" fillId="2" borderId="11" xfId="0" applyFont="1" applyFill="1" applyBorder="1"/>
    <xf numFmtId="0" fontId="2" fillId="2" borderId="7" xfId="0" applyFont="1" applyFill="1" applyBorder="1"/>
    <xf numFmtId="0" fontId="5" fillId="8" borderId="9" xfId="0" applyFont="1" applyFill="1" applyBorder="1"/>
    <xf numFmtId="0" fontId="5" fillId="2" borderId="15" xfId="0" applyFont="1" applyFill="1" applyBorder="1"/>
    <xf numFmtId="0" fontId="2" fillId="12" borderId="15" xfId="0" applyFont="1" applyFill="1" applyBorder="1"/>
    <xf numFmtId="0" fontId="2" fillId="12" borderId="10" xfId="0" applyFont="1" applyFill="1" applyBorder="1"/>
    <xf numFmtId="166" fontId="5" fillId="0" borderId="7" xfId="2" applyNumberFormat="1" applyFont="1" applyBorder="1"/>
    <xf numFmtId="166" fontId="5" fillId="2" borderId="7" xfId="2" applyNumberFormat="1" applyFont="1" applyFill="1" applyBorder="1"/>
    <xf numFmtId="3" fontId="2" fillId="5" borderId="7" xfId="1" applyNumberFormat="1" applyFont="1" applyFill="1" applyBorder="1" applyAlignment="1" applyProtection="1">
      <alignment vertical="center"/>
      <protection locked="0"/>
    </xf>
    <xf numFmtId="0" fontId="5" fillId="13" borderId="7" xfId="0" applyFont="1" applyFill="1" applyBorder="1"/>
    <xf numFmtId="9" fontId="5" fillId="0" borderId="7" xfId="0" applyNumberFormat="1" applyFont="1" applyBorder="1"/>
    <xf numFmtId="166" fontId="2" fillId="6" borderId="7" xfId="2" applyNumberFormat="1" applyFont="1" applyFill="1" applyBorder="1"/>
    <xf numFmtId="166" fontId="2" fillId="2" borderId="7" xfId="2" applyNumberFormat="1" applyFont="1" applyFill="1" applyBorder="1"/>
    <xf numFmtId="9" fontId="2" fillId="2" borderId="7" xfId="3" applyFont="1" applyFill="1" applyBorder="1"/>
    <xf numFmtId="0" fontId="5" fillId="5" borderId="7" xfId="0" applyFont="1" applyFill="1" applyBorder="1" applyProtection="1">
      <protection locked="0"/>
    </xf>
    <xf numFmtId="0" fontId="5" fillId="0" borderId="15" xfId="0" applyFont="1" applyBorder="1"/>
    <xf numFmtId="0" fontId="4" fillId="0" borderId="0" xfId="4" applyFont="1"/>
    <xf numFmtId="1" fontId="4" fillId="0" borderId="0" xfId="4" applyNumberFormat="1" applyFont="1"/>
    <xf numFmtId="0" fontId="3" fillId="0" borderId="0" xfId="4" applyFont="1"/>
    <xf numFmtId="0" fontId="3" fillId="0" borderId="14" xfId="4" applyFont="1" applyBorder="1"/>
    <xf numFmtId="0" fontId="4" fillId="0" borderId="0" xfId="4" applyFont="1" applyAlignment="1">
      <alignment horizontal="left"/>
    </xf>
    <xf numFmtId="0" fontId="4" fillId="0" borderId="7" xfId="4" applyFont="1" applyBorder="1"/>
    <xf numFmtId="49" fontId="4" fillId="0" borderId="7" xfId="4" applyNumberFormat="1" applyFont="1" applyBorder="1" applyAlignment="1">
      <alignment horizontal="right"/>
    </xf>
    <xf numFmtId="0" fontId="4" fillId="0" borderId="7" xfId="4" applyFont="1" applyBorder="1" applyAlignment="1">
      <alignment wrapText="1"/>
    </xf>
    <xf numFmtId="0" fontId="3" fillId="0" borderId="0" xfId="1" applyFont="1"/>
    <xf numFmtId="1" fontId="3" fillId="0" borderId="7" xfId="1" applyNumberFormat="1" applyFont="1" applyBorder="1" applyAlignment="1">
      <alignment horizontal="center"/>
    </xf>
    <xf numFmtId="166" fontId="15" fillId="0" borderId="7" xfId="2" applyNumberFormat="1" applyFont="1" applyBorder="1"/>
    <xf numFmtId="166" fontId="4" fillId="0" borderId="10" xfId="2" applyNumberFormat="1" applyFont="1" applyBorder="1" applyAlignment="1">
      <alignment horizontal="left"/>
    </xf>
    <xf numFmtId="166" fontId="4" fillId="0" borderId="7" xfId="2" applyNumberFormat="1" applyFont="1" applyBorder="1" applyAlignment="1">
      <alignment horizontal="right"/>
    </xf>
    <xf numFmtId="166" fontId="4" fillId="0" borderId="7" xfId="2" applyNumberFormat="1" applyFont="1" applyFill="1" applyBorder="1" applyAlignment="1">
      <alignment horizontal="right"/>
    </xf>
    <xf numFmtId="166" fontId="4" fillId="0" borderId="0" xfId="2" applyNumberFormat="1" applyFont="1" applyFill="1"/>
    <xf numFmtId="0" fontId="3" fillId="0" borderId="16" xfId="4" applyFont="1" applyBorder="1"/>
    <xf numFmtId="38" fontId="3" fillId="0" borderId="16" xfId="5" applyNumberFormat="1" applyFont="1" applyFill="1" applyBorder="1"/>
    <xf numFmtId="0" fontId="8" fillId="9" borderId="0" xfId="0" applyFont="1" applyFill="1"/>
    <xf numFmtId="0" fontId="9" fillId="9" borderId="0" xfId="0" applyFont="1" applyFill="1"/>
    <xf numFmtId="0" fontId="7" fillId="15" borderId="15" xfId="4" applyFont="1" applyFill="1" applyBorder="1"/>
    <xf numFmtId="0" fontId="7" fillId="15" borderId="11" xfId="4" applyFont="1" applyFill="1" applyBorder="1"/>
    <xf numFmtId="0" fontId="16" fillId="15" borderId="11" xfId="4" applyFont="1" applyFill="1" applyBorder="1"/>
    <xf numFmtId="0" fontId="16" fillId="15" borderId="10" xfId="4" applyFont="1" applyFill="1" applyBorder="1"/>
    <xf numFmtId="10" fontId="5" fillId="0" borderId="7" xfId="3" applyNumberFormat="1" applyFont="1" applyBorder="1"/>
    <xf numFmtId="0" fontId="3" fillId="16" borderId="15" xfId="4" applyFont="1" applyFill="1" applyBorder="1"/>
    <xf numFmtId="0" fontId="4" fillId="16" borderId="11" xfId="4" applyFont="1" applyFill="1" applyBorder="1"/>
    <xf numFmtId="0" fontId="4" fillId="16" borderId="10" xfId="4" applyFont="1" applyFill="1" applyBorder="1"/>
    <xf numFmtId="0" fontId="2" fillId="8" borderId="7" xfId="0" applyFont="1" applyFill="1" applyBorder="1"/>
    <xf numFmtId="166" fontId="5" fillId="0" borderId="7" xfId="2" applyNumberFormat="1" applyFont="1" applyBorder="1" applyProtection="1"/>
    <xf numFmtId="165" fontId="5" fillId="0" borderId="7" xfId="3" applyNumberFormat="1" applyFont="1" applyBorder="1" applyProtection="1"/>
    <xf numFmtId="9" fontId="5" fillId="0" borderId="7" xfId="3" applyFont="1" applyBorder="1" applyProtection="1"/>
    <xf numFmtId="166" fontId="5" fillId="2" borderId="7" xfId="2" applyNumberFormat="1" applyFont="1" applyFill="1" applyBorder="1" applyProtection="1"/>
    <xf numFmtId="166" fontId="5" fillId="7" borderId="7" xfId="2" applyNumberFormat="1" applyFont="1" applyFill="1" applyBorder="1" applyProtection="1"/>
    <xf numFmtId="166" fontId="5" fillId="5" borderId="7" xfId="2" applyNumberFormat="1" applyFont="1" applyFill="1" applyBorder="1" applyProtection="1">
      <protection locked="0"/>
    </xf>
    <xf numFmtId="9" fontId="5" fillId="5" borderId="7" xfId="3" applyFont="1" applyFill="1" applyBorder="1" applyProtection="1">
      <protection locked="0"/>
    </xf>
    <xf numFmtId="10" fontId="5" fillId="5" borderId="7" xfId="3" applyNumberFormat="1" applyFont="1" applyFill="1" applyBorder="1" applyProtection="1">
      <protection locked="0"/>
    </xf>
    <xf numFmtId="165" fontId="5" fillId="5" borderId="7" xfId="3" applyNumberFormat="1" applyFont="1" applyFill="1" applyBorder="1" applyProtection="1">
      <protection locked="0"/>
    </xf>
    <xf numFmtId="0" fontId="5" fillId="5" borderId="10" xfId="0" applyFont="1" applyFill="1" applyBorder="1" applyProtection="1">
      <protection locked="0"/>
    </xf>
    <xf numFmtId="166" fontId="2" fillId="2" borderId="7" xfId="2" applyNumberFormat="1" applyFont="1" applyFill="1" applyBorder="1" applyProtection="1"/>
    <xf numFmtId="0" fontId="15" fillId="0" borderId="7" xfId="0" applyFont="1" applyBorder="1" applyAlignment="1">
      <alignment horizontal="right"/>
    </xf>
    <xf numFmtId="0" fontId="15" fillId="0" borderId="7" xfId="0" applyFont="1" applyBorder="1"/>
    <xf numFmtId="0" fontId="10" fillId="0" borderId="0" xfId="0" applyFont="1"/>
    <xf numFmtId="166" fontId="17" fillId="0" borderId="7" xfId="2" applyNumberFormat="1" applyFont="1" applyBorder="1"/>
    <xf numFmtId="166" fontId="5" fillId="0" borderId="7" xfId="2" applyNumberFormat="1" applyFont="1" applyFill="1" applyBorder="1"/>
    <xf numFmtId="0" fontId="2" fillId="6" borderId="7" xfId="0" applyFont="1" applyFill="1" applyBorder="1"/>
    <xf numFmtId="167" fontId="5" fillId="0" borderId="7" xfId="2" applyNumberFormat="1" applyFont="1" applyBorder="1" applyAlignment="1" applyProtection="1">
      <alignment horizontal="right"/>
    </xf>
    <xf numFmtId="167" fontId="5" fillId="5" borderId="7" xfId="2" applyNumberFormat="1" applyFont="1" applyFill="1" applyBorder="1" applyAlignment="1" applyProtection="1">
      <alignment horizontal="right"/>
      <protection locked="0"/>
    </xf>
    <xf numFmtId="166" fontId="15" fillId="5" borderId="7" xfId="2" applyNumberFormat="1" applyFont="1" applyFill="1" applyBorder="1" applyProtection="1">
      <protection locked="0"/>
    </xf>
    <xf numFmtId="166" fontId="5" fillId="0" borderId="11" xfId="2" applyNumberFormat="1" applyFont="1" applyBorder="1"/>
    <xf numFmtId="166" fontId="5" fillId="0" borderId="0" xfId="2" applyNumberFormat="1" applyFont="1"/>
    <xf numFmtId="166" fontId="2" fillId="12" borderId="7" xfId="2" applyNumberFormat="1" applyFont="1" applyFill="1" applyBorder="1"/>
    <xf numFmtId="166" fontId="5" fillId="8" borderId="9" xfId="2" applyNumberFormat="1" applyFont="1" applyFill="1" applyBorder="1"/>
    <xf numFmtId="0" fontId="5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166" fontId="5" fillId="8" borderId="7" xfId="2" applyNumberFormat="1" applyFont="1" applyFill="1" applyBorder="1"/>
    <xf numFmtId="168" fontId="5" fillId="5" borderId="7" xfId="2" applyNumberFormat="1" applyFont="1" applyFill="1" applyBorder="1" applyProtection="1">
      <protection locked="0"/>
    </xf>
    <xf numFmtId="166" fontId="5" fillId="0" borderId="0" xfId="2" applyNumberFormat="1" applyFont="1" applyFill="1" applyBorder="1"/>
    <xf numFmtId="0" fontId="5" fillId="0" borderId="3" xfId="0" applyFont="1" applyBorder="1"/>
    <xf numFmtId="168" fontId="4" fillId="0" borderId="7" xfId="2" applyNumberFormat="1" applyFont="1" applyBorder="1" applyAlignment="1">
      <alignment horizontal="right"/>
    </xf>
    <xf numFmtId="0" fontId="9" fillId="0" borderId="0" xfId="0" applyFont="1"/>
    <xf numFmtId="166" fontId="10" fillId="5" borderId="7" xfId="2" applyNumberFormat="1" applyFont="1" applyFill="1" applyBorder="1" applyProtection="1"/>
    <xf numFmtId="0" fontId="2" fillId="0" borderId="0" xfId="1" applyFont="1" applyAlignment="1">
      <alignment vertical="center"/>
    </xf>
    <xf numFmtId="0" fontId="2" fillId="17" borderId="15" xfId="0" applyFont="1" applyFill="1" applyBorder="1"/>
    <xf numFmtId="0" fontId="2" fillId="17" borderId="10" xfId="0" applyFont="1" applyFill="1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7" fillId="9" borderId="0" xfId="0" applyFont="1" applyFill="1"/>
    <xf numFmtId="166" fontId="5" fillId="18" borderId="7" xfId="2" applyNumberFormat="1" applyFont="1" applyFill="1" applyBorder="1" applyProtection="1">
      <protection locked="0"/>
    </xf>
    <xf numFmtId="0" fontId="5" fillId="2" borderId="7" xfId="0" applyFont="1" applyFill="1" applyBorder="1"/>
    <xf numFmtId="0" fontId="4" fillId="0" borderId="12" xfId="1" applyFont="1" applyBorder="1"/>
    <xf numFmtId="0" fontId="4" fillId="0" borderId="14" xfId="1" applyFont="1" applyBorder="1"/>
    <xf numFmtId="166" fontId="5" fillId="0" borderId="7" xfId="2" applyNumberFormat="1" applyFont="1" applyFill="1" applyBorder="1" applyAlignment="1" applyProtection="1">
      <alignment horizontal="left"/>
    </xf>
    <xf numFmtId="169" fontId="5" fillId="0" borderId="7" xfId="2" applyNumberFormat="1" applyFont="1" applyFill="1" applyBorder="1" applyAlignment="1" applyProtection="1">
      <alignment horizontal="right"/>
    </xf>
    <xf numFmtId="171" fontId="4" fillId="0" borderId="10" xfId="2" applyNumberFormat="1" applyFont="1" applyBorder="1" applyAlignment="1">
      <alignment horizontal="left"/>
    </xf>
    <xf numFmtId="1" fontId="4" fillId="0" borderId="7" xfId="2" applyNumberFormat="1" applyFont="1" applyBorder="1" applyAlignment="1">
      <alignment horizontal="right"/>
    </xf>
    <xf numFmtId="0" fontId="5" fillId="14" borderId="7" xfId="0" applyFont="1" applyFill="1" applyBorder="1" applyProtection="1">
      <protection locked="0"/>
    </xf>
    <xf numFmtId="0" fontId="5" fillId="14" borderId="7" xfId="0" applyFont="1" applyFill="1" applyBorder="1" applyAlignment="1" applyProtection="1">
      <alignment horizontal="center"/>
      <protection locked="0"/>
    </xf>
    <xf numFmtId="170" fontId="5" fillId="14" borderId="7" xfId="0" applyNumberFormat="1" applyFont="1" applyFill="1" applyBorder="1" applyAlignment="1" applyProtection="1">
      <alignment horizontal="center"/>
      <protection locked="0"/>
    </xf>
    <xf numFmtId="49" fontId="5" fillId="14" borderId="7" xfId="0" applyNumberFormat="1" applyFont="1" applyFill="1" applyBorder="1" applyProtection="1">
      <protection locked="0"/>
    </xf>
    <xf numFmtId="166" fontId="5" fillId="18" borderId="7" xfId="2" applyNumberFormat="1" applyFont="1" applyFill="1" applyBorder="1" applyAlignment="1" applyProtection="1">
      <alignment horizontal="right"/>
      <protection locked="0"/>
    </xf>
    <xf numFmtId="166" fontId="5" fillId="14" borderId="7" xfId="2" applyNumberFormat="1" applyFont="1" applyFill="1" applyBorder="1" applyProtection="1">
      <protection locked="0"/>
    </xf>
    <xf numFmtId="0" fontId="5" fillId="2" borderId="14" xfId="0" applyFont="1" applyFill="1" applyBorder="1"/>
    <xf numFmtId="0" fontId="2" fillId="0" borderId="7" xfId="1" applyFont="1" applyBorder="1" applyAlignment="1">
      <alignment horizontal="center" vertical="center"/>
    </xf>
    <xf numFmtId="0" fontId="2" fillId="2" borderId="15" xfId="0" applyFont="1" applyFill="1" applyBorder="1"/>
    <xf numFmtId="0" fontId="3" fillId="8" borderId="2" xfId="1" applyFont="1" applyFill="1" applyBorder="1" applyAlignment="1">
      <alignment vertical="center"/>
    </xf>
    <xf numFmtId="0" fontId="3" fillId="8" borderId="12" xfId="1" applyFont="1" applyFill="1" applyBorder="1" applyAlignment="1">
      <alignment vertical="center"/>
    </xf>
    <xf numFmtId="0" fontId="7" fillId="10" borderId="15" xfId="0" applyFont="1" applyFill="1" applyBorder="1"/>
    <xf numFmtId="0" fontId="7" fillId="10" borderId="11" xfId="0" applyFont="1" applyFill="1" applyBorder="1"/>
    <xf numFmtId="0" fontId="7" fillId="10" borderId="10" xfId="0" applyFont="1" applyFill="1" applyBorder="1"/>
    <xf numFmtId="0" fontId="3" fillId="8" borderId="4" xfId="1" applyFont="1" applyFill="1" applyBorder="1" applyAlignment="1">
      <alignment vertical="center"/>
    </xf>
    <xf numFmtId="0" fontId="3" fillId="8" borderId="13" xfId="1" applyFont="1" applyFill="1" applyBorder="1" applyAlignment="1">
      <alignment vertical="center"/>
    </xf>
    <xf numFmtId="0" fontId="3" fillId="8" borderId="6" xfId="1" applyFont="1" applyFill="1" applyBorder="1" applyAlignment="1">
      <alignment vertical="center"/>
    </xf>
    <xf numFmtId="0" fontId="3" fillId="8" borderId="14" xfId="1" applyFont="1" applyFill="1" applyBorder="1" applyAlignment="1">
      <alignment vertical="center"/>
    </xf>
    <xf numFmtId="0" fontId="7" fillId="9" borderId="14" xfId="1" applyFont="1" applyFill="1" applyBorder="1" applyAlignment="1">
      <alignment vertical="center"/>
    </xf>
    <xf numFmtId="0" fontId="3" fillId="8" borderId="7" xfId="1" applyFont="1" applyFill="1" applyBorder="1" applyAlignment="1">
      <alignment vertical="center"/>
    </xf>
    <xf numFmtId="0" fontId="5" fillId="0" borderId="8" xfId="0" applyFont="1" applyBorder="1"/>
    <xf numFmtId="166" fontId="2" fillId="2" borderId="11" xfId="2" applyNumberFormat="1" applyFont="1" applyFill="1" applyBorder="1" applyProtection="1"/>
    <xf numFmtId="166" fontId="2" fillId="2" borderId="10" xfId="2" applyNumberFormat="1" applyFont="1" applyFill="1" applyBorder="1" applyProtection="1"/>
    <xf numFmtId="0" fontId="5" fillId="0" borderId="1" xfId="0" applyFont="1" applyBorder="1"/>
    <xf numFmtId="0" fontId="7" fillId="10" borderId="12" xfId="0" applyFont="1" applyFill="1" applyBorder="1"/>
    <xf numFmtId="0" fontId="5" fillId="0" borderId="4" xfId="0" applyFont="1" applyBorder="1"/>
    <xf numFmtId="0" fontId="2" fillId="2" borderId="10" xfId="0" applyFont="1" applyFill="1" applyBorder="1"/>
    <xf numFmtId="0" fontId="2" fillId="8" borderId="11" xfId="0" applyFont="1" applyFill="1" applyBorder="1"/>
    <xf numFmtId="166" fontId="5" fillId="0" borderId="11" xfId="2" applyNumberFormat="1" applyFont="1" applyBorder="1" applyProtection="1"/>
    <xf numFmtId="166" fontId="5" fillId="13" borderId="7" xfId="2" applyNumberFormat="1" applyFont="1" applyFill="1" applyBorder="1" applyProtection="1"/>
    <xf numFmtId="0" fontId="5" fillId="13" borderId="12" xfId="0" applyFont="1" applyFill="1" applyBorder="1"/>
    <xf numFmtId="0" fontId="5" fillId="0" borderId="5" xfId="0" applyFont="1" applyBorder="1"/>
    <xf numFmtId="0" fontId="5" fillId="0" borderId="9" xfId="0" applyFont="1" applyBorder="1"/>
    <xf numFmtId="0" fontId="5" fillId="13" borderId="14" xfId="0" applyFont="1" applyFill="1" applyBorder="1"/>
    <xf numFmtId="0" fontId="2" fillId="11" borderId="15" xfId="0" applyFont="1" applyFill="1" applyBorder="1"/>
    <xf numFmtId="0" fontId="2" fillId="11" borderId="10" xfId="0" applyFont="1" applyFill="1" applyBorder="1"/>
    <xf numFmtId="166" fontId="2" fillId="11" borderId="7" xfId="2" applyNumberFormat="1" applyFont="1" applyFill="1" applyBorder="1" applyProtection="1"/>
    <xf numFmtId="0" fontId="7" fillId="0" borderId="11" xfId="0" applyFont="1" applyBorder="1"/>
    <xf numFmtId="0" fontId="14" fillId="0" borderId="11" xfId="6" applyFont="1" applyBorder="1" applyAlignment="1">
      <alignment horizontal="center" vertical="center"/>
    </xf>
    <xf numFmtId="0" fontId="2" fillId="13" borderId="7" xfId="0" applyFont="1" applyFill="1" applyBorder="1"/>
    <xf numFmtId="0" fontId="2" fillId="8" borderId="9" xfId="0" applyFont="1" applyFill="1" applyBorder="1"/>
    <xf numFmtId="0" fontId="5" fillId="0" borderId="0" xfId="0" applyFont="1" applyAlignment="1">
      <alignment horizontal="left" vertical="top"/>
    </xf>
    <xf numFmtId="0" fontId="2" fillId="8" borderId="0" xfId="0" applyFont="1" applyFill="1" applyAlignment="1">
      <alignment horizontal="left" vertical="top"/>
    </xf>
    <xf numFmtId="0" fontId="5" fillId="0" borderId="15" xfId="1" applyFont="1" applyBorder="1" applyAlignment="1">
      <alignment horizontal="left" vertical="top"/>
    </xf>
    <xf numFmtId="0" fontId="5" fillId="0" borderId="10" xfId="1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top"/>
    </xf>
    <xf numFmtId="0" fontId="4" fillId="0" borderId="10" xfId="0" applyFont="1" applyBorder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center"/>
    </xf>
    <xf numFmtId="0" fontId="5" fillId="0" borderId="15" xfId="0" applyFont="1" applyBorder="1" applyAlignment="1">
      <alignment horizontal="left" vertical="top"/>
    </xf>
    <xf numFmtId="0" fontId="4" fillId="13" borderId="15" xfId="0" applyFont="1" applyFill="1" applyBorder="1" applyAlignment="1">
      <alignment horizontal="left" vertical="top"/>
    </xf>
    <xf numFmtId="0" fontId="4" fillId="13" borderId="10" xfId="0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13" borderId="15" xfId="1" applyFont="1" applyFill="1" applyBorder="1" applyAlignment="1">
      <alignment horizontal="left" vertical="top"/>
    </xf>
    <xf numFmtId="164" fontId="5" fillId="13" borderId="10" xfId="1" applyNumberFormat="1" applyFont="1" applyFill="1" applyBorder="1" applyAlignment="1">
      <alignment vertical="center"/>
    </xf>
    <xf numFmtId="0" fontId="11" fillId="0" borderId="10" xfId="1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15" fillId="0" borderId="15" xfId="0" applyFont="1" applyBorder="1" applyAlignment="1">
      <alignment horizontal="right" vertical="top"/>
    </xf>
    <xf numFmtId="0" fontId="15" fillId="0" borderId="11" xfId="0" applyFont="1" applyBorder="1" applyAlignment="1">
      <alignment horizontal="left" vertical="top"/>
    </xf>
    <xf numFmtId="3" fontId="5" fillId="0" borderId="3" xfId="0" applyNumberFormat="1" applyFont="1" applyBorder="1"/>
    <xf numFmtId="3" fontId="5" fillId="0" borderId="0" xfId="0" applyNumberFormat="1" applyFont="1"/>
    <xf numFmtId="0" fontId="5" fillId="0" borderId="0" xfId="1" applyFont="1" applyAlignment="1">
      <alignment horizontal="left" vertical="top"/>
    </xf>
    <xf numFmtId="0" fontId="5" fillId="13" borderId="15" xfId="0" applyFont="1" applyFill="1" applyBorder="1" applyAlignment="1">
      <alignment horizontal="left" vertical="top"/>
    </xf>
    <xf numFmtId="0" fontId="5" fillId="13" borderId="10" xfId="0" applyFont="1" applyFill="1" applyBorder="1"/>
    <xf numFmtId="164" fontId="5" fillId="0" borderId="10" xfId="1" applyNumberFormat="1" applyFont="1" applyBorder="1" applyAlignment="1">
      <alignment vertical="center"/>
    </xf>
    <xf numFmtId="165" fontId="5" fillId="0" borderId="0" xfId="0" applyNumberFormat="1" applyFont="1"/>
    <xf numFmtId="0" fontId="5" fillId="2" borderId="15" xfId="0" applyFont="1" applyFill="1" applyBorder="1" applyAlignment="1">
      <alignment horizontal="left"/>
    </xf>
    <xf numFmtId="0" fontId="5" fillId="2" borderId="11" xfId="0" applyFont="1" applyFill="1" applyBorder="1"/>
    <xf numFmtId="0" fontId="15" fillId="0" borderId="15" xfId="0" applyFont="1" applyBorder="1" applyAlignment="1">
      <alignment horizontal="right"/>
    </xf>
    <xf numFmtId="0" fontId="15" fillId="0" borderId="11" xfId="0" applyFont="1" applyBorder="1"/>
    <xf numFmtId="0" fontId="10" fillId="8" borderId="0" xfId="0" applyFont="1" applyFill="1"/>
    <xf numFmtId="0" fontId="2" fillId="7" borderId="15" xfId="0" applyFont="1" applyFill="1" applyBorder="1"/>
    <xf numFmtId="0" fontId="5" fillId="7" borderId="10" xfId="0" applyFont="1" applyFill="1" applyBorder="1"/>
    <xf numFmtId="0" fontId="5" fillId="7" borderId="7" xfId="0" applyFont="1" applyFill="1" applyBorder="1"/>
    <xf numFmtId="166" fontId="17" fillId="0" borderId="11" xfId="2" applyNumberFormat="1" applyFont="1" applyBorder="1"/>
    <xf numFmtId="164" fontId="2" fillId="5" borderId="1" xfId="1" applyNumberFormat="1" applyFont="1" applyFill="1" applyBorder="1" applyAlignment="1" applyProtection="1">
      <alignment horizontal="left" vertical="top" wrapText="1"/>
      <protection locked="0"/>
    </xf>
    <xf numFmtId="164" fontId="2" fillId="5" borderId="8" xfId="1" applyNumberFormat="1" applyFont="1" applyFill="1" applyBorder="1" applyAlignment="1" applyProtection="1">
      <alignment horizontal="left" vertical="top" wrapText="1"/>
      <protection locked="0"/>
    </xf>
    <xf numFmtId="164" fontId="2" fillId="5" borderId="2" xfId="1" applyNumberFormat="1" applyFont="1" applyFill="1" applyBorder="1" applyAlignment="1" applyProtection="1">
      <alignment horizontal="left" vertical="top" wrapText="1"/>
      <protection locked="0"/>
    </xf>
    <xf numFmtId="164" fontId="2" fillId="5" borderId="3" xfId="1" applyNumberFormat="1" applyFont="1" applyFill="1" applyBorder="1" applyAlignment="1" applyProtection="1">
      <alignment horizontal="left" vertical="top" wrapText="1"/>
      <protection locked="0"/>
    </xf>
    <xf numFmtId="164" fontId="2" fillId="5" borderId="0" xfId="1" applyNumberFormat="1" applyFont="1" applyFill="1" applyAlignment="1" applyProtection="1">
      <alignment horizontal="left" vertical="top" wrapText="1"/>
      <protection locked="0"/>
    </xf>
    <xf numFmtId="164" fontId="2" fillId="5" borderId="4" xfId="1" applyNumberFormat="1" applyFont="1" applyFill="1" applyBorder="1" applyAlignment="1" applyProtection="1">
      <alignment horizontal="left" vertical="top" wrapText="1"/>
      <protection locked="0"/>
    </xf>
    <xf numFmtId="164" fontId="2" fillId="5" borderId="5" xfId="1" applyNumberFormat="1" applyFont="1" applyFill="1" applyBorder="1" applyAlignment="1" applyProtection="1">
      <alignment horizontal="left" vertical="top" wrapText="1"/>
      <protection locked="0"/>
    </xf>
    <xf numFmtId="164" fontId="2" fillId="5" borderId="9" xfId="1" applyNumberFormat="1" applyFont="1" applyFill="1" applyBorder="1" applyAlignment="1" applyProtection="1">
      <alignment horizontal="left" vertical="top" wrapText="1"/>
      <protection locked="0"/>
    </xf>
    <xf numFmtId="164" fontId="2" fillId="5" borderId="6" xfId="1" applyNumberFormat="1" applyFont="1" applyFill="1" applyBorder="1" applyAlignment="1" applyProtection="1">
      <alignment horizontal="left" vertical="top" wrapText="1"/>
      <protection locked="0"/>
    </xf>
  </cellXfs>
  <cellStyles count="7">
    <cellStyle name="Komma" xfId="2" builtinId="3"/>
    <cellStyle name="Komma 2" xfId="5" xr:uid="{ABC2C94E-2BD8-4AD6-97BA-09BDF0061557}"/>
    <cellStyle name="Prozent" xfId="3" builtinId="5"/>
    <cellStyle name="Standard" xfId="0" builtinId="0"/>
    <cellStyle name="Standard 2" xfId="1" xr:uid="{F234A1E5-D510-41C6-B1FC-DBEC66A6F09E}"/>
    <cellStyle name="Standard 3" xfId="4" xr:uid="{ADEF5CF8-7538-49C7-92F8-30656D3A30D6}"/>
    <cellStyle name="Standard_Konzept Finanzplanung V3" xfId="6" xr:uid="{8402978B-6E9C-4F0D-937E-56421B767332}"/>
  </cellStyles>
  <dxfs count="4"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7C80"/>
      <color rgb="FFCCFF33"/>
      <color rgb="FFFF9966"/>
      <color rgb="FFFF9999"/>
      <color rgb="FFFF5050"/>
      <color rgb="FFCCFF66"/>
      <color rgb="FFFFFF00"/>
      <color rgb="FFFFFF66"/>
      <color rgb="FF99FF33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15069991251092E-2"/>
          <c:y val="5.0925925925925923E-2"/>
          <c:w val="0.87329374453193354"/>
          <c:h val="0.792244823563721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Grafiken!$A$50</c:f>
              <c:strCache>
                <c:ptCount val="1"/>
                <c:pt idx="0">
                  <c:v>Operatives Ergebnis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numRef>
              <c:f>Grafiken!$B$49:$L$49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Grafiken!$B$50:$L$50</c:f>
              <c:numCache>
                <c:formatCode>_ * #,##0_ ;_ * \-#,##0_ ;_ * "-"??_ ;_ @_ 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39-487D-ACAF-CB21F5898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9674520"/>
        <c:axId val="649678120"/>
      </c:barChart>
      <c:lineChart>
        <c:grouping val="standard"/>
        <c:varyColors val="0"/>
        <c:ser>
          <c:idx val="1"/>
          <c:order val="1"/>
          <c:tx>
            <c:strRef>
              <c:f>Grafiken!$A$51</c:f>
              <c:strCache>
                <c:ptCount val="1"/>
                <c:pt idx="0">
                  <c:v>Durchschnitt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Grafiken!$B$49:$L$49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Grafiken!$B$51:$L$51</c:f>
              <c:numCache>
                <c:formatCode>_ * #,##0_ ;_ * \-#,##0_ ;_ * "-"??_ ;_ @_ 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39-487D-ACAF-CB21F5898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9674520"/>
        <c:axId val="649678120"/>
      </c:lineChart>
      <c:catAx>
        <c:axId val="649674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49678120"/>
        <c:crosses val="autoZero"/>
        <c:auto val="1"/>
        <c:lblAlgn val="ctr"/>
        <c:lblOffset val="100"/>
        <c:noMultiLvlLbl val="0"/>
      </c:catAx>
      <c:valAx>
        <c:axId val="649678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49674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Grafiken!$A$5</c:f>
              <c:strCache>
                <c:ptCount val="1"/>
                <c:pt idx="0">
                  <c:v>Nettoschuld je Einwohner (CHF)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Grafiken!$B$4:$L$4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f>Grafiken!$B$5:$L$5</c:f>
              <c:numCache>
                <c:formatCode>_ * #,##0_ ;_ * \-#,##0_ ;_ * "-"??_ ;_ @_ 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63-4022-A043-4F6EBB73C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4014976"/>
        <c:axId val="2104015336"/>
      </c:barChart>
      <c:catAx>
        <c:axId val="21040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04015336"/>
        <c:crosses val="autoZero"/>
        <c:auto val="1"/>
        <c:lblAlgn val="ctr"/>
        <c:lblOffset val="100"/>
        <c:noMultiLvlLbl val="0"/>
      </c:catAx>
      <c:valAx>
        <c:axId val="2104015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04014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Grafiken!$A$27</c:f>
              <c:strCache>
                <c:ptCount val="1"/>
                <c:pt idx="0">
                  <c:v>Selbstfinanzierungsgrad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Grafiken!$B$26:$L$26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f>Grafiken!$B$27:$L$27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CB-437F-A780-FBC63184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4038472"/>
        <c:axId val="1054037392"/>
      </c:barChart>
      <c:catAx>
        <c:axId val="1054038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54037392"/>
        <c:crosses val="autoZero"/>
        <c:auto val="1"/>
        <c:lblAlgn val="ctr"/>
        <c:lblOffset val="100"/>
        <c:noMultiLvlLbl val="0"/>
      </c:catAx>
      <c:valAx>
        <c:axId val="10540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54038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190499</xdr:colOff>
      <xdr:row>53</xdr:row>
      <xdr:rowOff>83344</xdr:rowOff>
    </xdr:from>
    <xdr:to>
      <xdr:col>11</xdr:col>
      <xdr:colOff>726282</xdr:colOff>
      <xdr:row>69</xdr:row>
      <xdr:rowOff>55959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71263ACF-6FEA-DD45-746B-ECCE4D8C38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321468</xdr:colOff>
      <xdr:row>6</xdr:row>
      <xdr:rowOff>158353</xdr:rowOff>
    </xdr:from>
    <xdr:to>
      <xdr:col>11</xdr:col>
      <xdr:colOff>726281</xdr:colOff>
      <xdr:row>22</xdr:row>
      <xdr:rowOff>44053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B35E3ADA-509B-D1C4-F713-5C3D18C6DC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333374</xdr:colOff>
      <xdr:row>29</xdr:row>
      <xdr:rowOff>170260</xdr:rowOff>
    </xdr:from>
    <xdr:to>
      <xdr:col>11</xdr:col>
      <xdr:colOff>738187</xdr:colOff>
      <xdr:row>45</xdr:row>
      <xdr:rowOff>55960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601DB828-5831-482C-B0AF-E768734A36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9FA82-F45A-4117-8407-BF53371E7709}">
  <sheetPr codeName="Tabelle1">
    <tabColor theme="9" tint="0.59999389629810485"/>
    <pageSetUpPr fitToPage="1"/>
  </sheetPr>
  <dimension ref="A1:O33"/>
  <sheetViews>
    <sheetView showGridLines="0" tabSelected="1" zoomScale="80" zoomScaleNormal="80" workbookViewId="0">
      <selection activeCell="L29" sqref="L29"/>
    </sheetView>
  </sheetViews>
  <sheetFormatPr baseColWidth="10" defaultColWidth="11" defaultRowHeight="14.25" x14ac:dyDescent="0.25"/>
  <cols>
    <col min="1" max="1" width="10.875" style="1" customWidth="1"/>
    <col min="2" max="16384" width="11" style="1"/>
  </cols>
  <sheetData>
    <row r="1" spans="1:15" ht="26.25" customHeight="1" x14ac:dyDescent="0.5">
      <c r="A1" s="2" t="s">
        <v>141</v>
      </c>
      <c r="B1" s="3"/>
      <c r="C1" s="3"/>
      <c r="D1" s="3"/>
      <c r="E1" s="3"/>
      <c r="F1" s="3"/>
      <c r="G1" s="3"/>
      <c r="H1" s="3"/>
      <c r="I1" s="3"/>
      <c r="J1" s="91"/>
      <c r="K1" s="91"/>
      <c r="L1" s="91"/>
      <c r="M1" s="91"/>
      <c r="N1" s="91"/>
      <c r="O1" s="91"/>
    </row>
    <row r="2" spans="1:15" x14ac:dyDescent="0.25">
      <c r="A2" s="4"/>
      <c r="B2" s="4"/>
      <c r="C2" s="4"/>
      <c r="D2" s="4"/>
      <c r="E2" s="4"/>
      <c r="F2" s="4"/>
      <c r="G2" s="4"/>
      <c r="H2" s="4"/>
      <c r="I2" s="4"/>
    </row>
    <row r="4" spans="1:15" x14ac:dyDescent="0.25">
      <c r="A4" s="98" t="s">
        <v>245</v>
      </c>
      <c r="B4" s="98"/>
      <c r="C4" s="98"/>
      <c r="D4" s="98"/>
      <c r="E4" s="98"/>
      <c r="F4" s="92" t="s">
        <v>244</v>
      </c>
      <c r="G4" s="98"/>
      <c r="H4" s="98"/>
      <c r="I4" s="98"/>
    </row>
    <row r="7" spans="1:15" x14ac:dyDescent="0.25">
      <c r="A7" s="93" t="s">
        <v>239</v>
      </c>
      <c r="C7" s="5">
        <v>2026</v>
      </c>
      <c r="G7" s="94" t="s">
        <v>28</v>
      </c>
      <c r="H7" s="95"/>
      <c r="I7" s="114">
        <f>C7+1</f>
        <v>2027</v>
      </c>
    </row>
    <row r="9" spans="1:15" ht="15" customHeight="1" x14ac:dyDescent="0.25">
      <c r="A9" s="93" t="s">
        <v>1</v>
      </c>
      <c r="C9" s="6"/>
      <c r="F9" s="93" t="s">
        <v>0</v>
      </c>
      <c r="G9" s="182"/>
      <c r="H9" s="183"/>
      <c r="I9" s="184"/>
    </row>
    <row r="10" spans="1:15" ht="15" customHeight="1" x14ac:dyDescent="0.25">
      <c r="F10" s="93"/>
      <c r="G10" s="185"/>
      <c r="H10" s="186"/>
      <c r="I10" s="187"/>
    </row>
    <row r="11" spans="1:15" ht="15" customHeight="1" x14ac:dyDescent="0.25">
      <c r="A11" s="93" t="s">
        <v>140</v>
      </c>
      <c r="C11" s="24"/>
      <c r="D11" s="1" t="s">
        <v>266</v>
      </c>
      <c r="F11" s="96"/>
      <c r="G11" s="185"/>
      <c r="H11" s="186"/>
      <c r="I11" s="187"/>
    </row>
    <row r="12" spans="1:15" ht="15" customHeight="1" x14ac:dyDescent="0.25">
      <c r="F12" s="97"/>
      <c r="G12" s="185"/>
      <c r="H12" s="186"/>
      <c r="I12" s="187"/>
    </row>
    <row r="13" spans="1:15" ht="15" customHeight="1" x14ac:dyDescent="0.25">
      <c r="G13" s="188"/>
      <c r="H13" s="189"/>
      <c r="I13" s="190"/>
    </row>
    <row r="15" spans="1:15" x14ac:dyDescent="0.25">
      <c r="A15" s="98" t="s">
        <v>15</v>
      </c>
      <c r="B15" s="98"/>
      <c r="C15" s="98"/>
      <c r="D15" s="98"/>
      <c r="E15" s="98"/>
      <c r="F15" s="98"/>
      <c r="G15" s="98"/>
      <c r="H15" s="98"/>
      <c r="I15" s="98"/>
    </row>
    <row r="17" spans="1:9" x14ac:dyDescent="0.25">
      <c r="A17" s="7" t="s">
        <v>7</v>
      </c>
      <c r="B17" s="7"/>
      <c r="C17" s="7"/>
      <c r="D17" s="7"/>
      <c r="E17" s="7"/>
      <c r="F17" s="7"/>
      <c r="G17" s="59">
        <f>H17-1</f>
        <v>2023</v>
      </c>
      <c r="H17" s="59">
        <f>I17-1</f>
        <v>2024</v>
      </c>
      <c r="I17" s="59">
        <f>I7-2</f>
        <v>2025</v>
      </c>
    </row>
    <row r="18" spans="1:9" x14ac:dyDescent="0.25">
      <c r="A18" s="31" t="s">
        <v>8</v>
      </c>
      <c r="B18" s="9"/>
      <c r="C18" s="9"/>
      <c r="D18" s="9"/>
      <c r="E18" s="9"/>
      <c r="F18" s="10"/>
      <c r="G18" s="65"/>
      <c r="H18" s="65"/>
      <c r="I18" s="65"/>
    </row>
    <row r="19" spans="1:9" x14ac:dyDescent="0.25">
      <c r="A19" s="31" t="s">
        <v>9</v>
      </c>
      <c r="B19" s="9"/>
      <c r="C19" s="9"/>
      <c r="D19" s="9"/>
      <c r="E19" s="9"/>
      <c r="F19" s="10"/>
      <c r="G19" s="65"/>
      <c r="H19" s="65"/>
      <c r="I19" s="65"/>
    </row>
    <row r="21" spans="1:9" x14ac:dyDescent="0.25">
      <c r="A21" s="7" t="str">
        <f>"Bilanz per 31.12."&amp;I7-2</f>
        <v>Bilanz per 31.12.2025</v>
      </c>
      <c r="B21" s="14"/>
      <c r="C21" s="14"/>
      <c r="D21" s="14"/>
      <c r="E21" s="14"/>
      <c r="F21" s="14"/>
      <c r="G21" s="14"/>
      <c r="H21" s="14"/>
      <c r="I21" s="14"/>
    </row>
    <row r="22" spans="1:9" x14ac:dyDescent="0.25">
      <c r="A22" s="84">
        <v>100</v>
      </c>
      <c r="B22" s="9" t="s">
        <v>2</v>
      </c>
      <c r="C22" s="9"/>
      <c r="D22" s="9"/>
      <c r="E22" s="9"/>
      <c r="F22" s="9"/>
      <c r="G22" s="9"/>
      <c r="H22" s="10"/>
      <c r="I22" s="65"/>
    </row>
    <row r="23" spans="1:9" x14ac:dyDescent="0.25">
      <c r="A23" s="84">
        <v>102</v>
      </c>
      <c r="B23" s="9" t="s">
        <v>3</v>
      </c>
      <c r="C23" s="9"/>
      <c r="D23" s="9"/>
      <c r="E23" s="9"/>
      <c r="F23" s="9"/>
      <c r="G23" s="9"/>
      <c r="H23" s="10"/>
      <c r="I23" s="65"/>
    </row>
    <row r="24" spans="1:9" x14ac:dyDescent="0.25">
      <c r="A24" s="84">
        <v>201</v>
      </c>
      <c r="B24" s="9" t="s">
        <v>4</v>
      </c>
      <c r="C24" s="9"/>
      <c r="D24" s="9"/>
      <c r="E24" s="9"/>
      <c r="F24" s="9"/>
      <c r="G24" s="9"/>
      <c r="H24" s="10"/>
      <c r="I24" s="65"/>
    </row>
    <row r="25" spans="1:9" x14ac:dyDescent="0.25">
      <c r="A25" s="31" t="s">
        <v>5</v>
      </c>
      <c r="B25" s="9"/>
      <c r="C25" s="9"/>
      <c r="D25" s="9"/>
      <c r="E25" s="9"/>
      <c r="F25" s="9"/>
      <c r="G25" s="9"/>
      <c r="H25" s="10"/>
      <c r="I25" s="60">
        <f>I22+I23-I24</f>
        <v>0</v>
      </c>
    </row>
    <row r="26" spans="1:9" x14ac:dyDescent="0.25">
      <c r="A26" s="31" t="s">
        <v>6</v>
      </c>
      <c r="B26" s="9"/>
      <c r="C26" s="9"/>
      <c r="D26" s="9"/>
      <c r="E26" s="9"/>
      <c r="F26" s="9"/>
      <c r="G26" s="9"/>
      <c r="H26" s="10"/>
      <c r="I26" s="65"/>
    </row>
    <row r="28" spans="1:9" x14ac:dyDescent="0.25">
      <c r="A28" s="7" t="str">
        <f>"Eigenkapital per 31.12." &amp; I7-2</f>
        <v>Eigenkapital per 31.12.2025</v>
      </c>
      <c r="B28" s="7"/>
      <c r="C28" s="7"/>
      <c r="D28" s="7"/>
      <c r="E28" s="7"/>
      <c r="F28" s="7"/>
      <c r="G28" s="7"/>
      <c r="H28" s="7"/>
      <c r="I28" s="7"/>
    </row>
    <row r="29" spans="1:9" x14ac:dyDescent="0.25">
      <c r="A29" s="84">
        <v>29500.01</v>
      </c>
      <c r="B29" s="9" t="s">
        <v>19</v>
      </c>
      <c r="C29" s="9"/>
      <c r="D29" s="9"/>
      <c r="E29" s="9" t="s">
        <v>180</v>
      </c>
      <c r="F29" s="87"/>
      <c r="G29" s="9"/>
      <c r="H29" s="9"/>
      <c r="I29" s="65"/>
    </row>
    <row r="30" spans="1:9" x14ac:dyDescent="0.25">
      <c r="A30" s="84">
        <v>299</v>
      </c>
      <c r="B30" s="9" t="s">
        <v>20</v>
      </c>
      <c r="C30" s="9"/>
      <c r="D30" s="9"/>
      <c r="E30" s="9"/>
      <c r="F30" s="9"/>
      <c r="G30" s="9"/>
      <c r="H30" s="9"/>
      <c r="I30" s="65"/>
    </row>
    <row r="32" spans="1:9" x14ac:dyDescent="0.25">
      <c r="A32" s="7" t="str">
        <f>"Kredite und Darlehen per 31.12." &amp; I7-2</f>
        <v>Kredite und Darlehen per 31.12.2025</v>
      </c>
      <c r="B32" s="7"/>
      <c r="C32" s="7"/>
      <c r="D32" s="14"/>
      <c r="E32" s="14"/>
      <c r="F32" s="14"/>
      <c r="G32" s="14"/>
      <c r="H32" s="14"/>
      <c r="I32" s="14"/>
    </row>
    <row r="33" spans="1:9" x14ac:dyDescent="0.25">
      <c r="A33" s="31" t="s">
        <v>231</v>
      </c>
      <c r="B33" s="9"/>
      <c r="C33" s="9"/>
      <c r="D33" s="9"/>
      <c r="E33" s="9"/>
      <c r="F33" s="9"/>
      <c r="G33" s="9"/>
      <c r="H33" s="10"/>
      <c r="I33" s="65"/>
    </row>
  </sheetData>
  <sheetProtection sheet="1" objects="1" scenarios="1"/>
  <mergeCells count="1">
    <mergeCell ref="G9:I13"/>
  </mergeCells>
  <pageMargins left="0.7" right="0.7" top="0.78740157499999996" bottom="0.78740157499999996" header="0.3" footer="0.3"/>
  <pageSetup paperSize="9" scale="81" orientation="portrait" r:id="rId1"/>
  <ignoredErrors>
    <ignoredError sqref="G17:I17 I25 I7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2A513-EED7-4BCF-A403-C14E71425F21}">
  <sheetPr codeName="Tabelle10">
    <tabColor rgb="FFC00000"/>
  </sheetPr>
  <dimension ref="A1:S138"/>
  <sheetViews>
    <sheetView showGridLines="0" zoomScale="80" zoomScaleNormal="80" workbookViewId="0">
      <selection activeCell="B70" sqref="B70"/>
    </sheetView>
  </sheetViews>
  <sheetFormatPr baseColWidth="10" defaultColWidth="10" defaultRowHeight="14.25" x14ac:dyDescent="0.25"/>
  <cols>
    <col min="1" max="1" width="9.25" style="32" customWidth="1"/>
    <col min="2" max="2" width="52.75" style="32" bestFit="1" customWidth="1"/>
    <col min="3" max="4" width="11.5" style="32" customWidth="1"/>
    <col min="5" max="16384" width="10" style="32"/>
  </cols>
  <sheetData>
    <row r="1" spans="1:19" ht="25.5" x14ac:dyDescent="0.5">
      <c r="A1" s="49" t="s">
        <v>224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9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4" spans="1:19" x14ac:dyDescent="0.25">
      <c r="A4" s="51" t="s">
        <v>211</v>
      </c>
      <c r="B4" s="52"/>
      <c r="C4" s="53"/>
      <c r="D4" s="53"/>
      <c r="E4" s="54"/>
    </row>
    <row r="5" spans="1:19" x14ac:dyDescent="0.25">
      <c r="C5" s="101" t="s">
        <v>146</v>
      </c>
      <c r="D5" s="101" t="s">
        <v>221</v>
      </c>
      <c r="E5" s="101" t="s">
        <v>154</v>
      </c>
      <c r="S5" s="33"/>
    </row>
    <row r="6" spans="1:19" x14ac:dyDescent="0.25">
      <c r="B6" s="40" t="s">
        <v>212</v>
      </c>
      <c r="C6" s="102" t="s">
        <v>148</v>
      </c>
      <c r="D6" s="102" t="s">
        <v>17</v>
      </c>
      <c r="E6" s="102" t="s">
        <v>149</v>
      </c>
      <c r="F6" s="41">
        <f>Investitionsplan!K5</f>
        <v>2026</v>
      </c>
      <c r="G6" s="41">
        <f>F6+1</f>
        <v>2027</v>
      </c>
      <c r="H6" s="41">
        <f t="shared" ref="H6:O6" si="0">G6+1</f>
        <v>2028</v>
      </c>
      <c r="I6" s="41">
        <f t="shared" si="0"/>
        <v>2029</v>
      </c>
      <c r="J6" s="41">
        <f t="shared" si="0"/>
        <v>2030</v>
      </c>
      <c r="K6" s="41">
        <f t="shared" si="0"/>
        <v>2031</v>
      </c>
      <c r="L6" s="41">
        <f t="shared" si="0"/>
        <v>2032</v>
      </c>
      <c r="M6" s="41">
        <f t="shared" si="0"/>
        <v>2033</v>
      </c>
      <c r="N6" s="41">
        <f t="shared" si="0"/>
        <v>2034</v>
      </c>
      <c r="O6" s="41">
        <f t="shared" si="0"/>
        <v>2035</v>
      </c>
      <c r="P6" s="41">
        <f t="shared" ref="P6" si="1">O6+1</f>
        <v>2036</v>
      </c>
      <c r="S6" s="33"/>
    </row>
    <row r="7" spans="1:19" x14ac:dyDescent="0.25">
      <c r="B7" s="105" t="str">
        <f>IF(Investitionsplan!A7="Nein",Investitionsplan!E7,"")</f>
        <v/>
      </c>
      <c r="C7" s="106" t="str">
        <f>IF(Investitionsplan!A7="Ja","",Investitionsplan!G7)</f>
        <v/>
      </c>
      <c r="D7" s="106">
        <f>IF(Investitionsplan!A7="Ja","",Investitionsplan!V7)</f>
        <v>0</v>
      </c>
      <c r="E7" s="106">
        <f>IF(Investitionsplan!A7="Ja","",Investitionsplan!H7)</f>
        <v>0</v>
      </c>
      <c r="F7" s="46">
        <f>IF(NOT($B7=""),IF(AND(F$6&gt;$E7,(F$6-$C7)&lt;=$E7),$D7/$C7,0),0)</f>
        <v>0</v>
      </c>
      <c r="G7" s="46">
        <f t="shared" ref="G7:P22" si="2">IF(NOT($B7=""),IF(AND(G$6&gt;$E7,(G$6-$C7)&lt;=$E7),$D7/$C7,0),0)</f>
        <v>0</v>
      </c>
      <c r="H7" s="46">
        <f t="shared" si="2"/>
        <v>0</v>
      </c>
      <c r="I7" s="46">
        <f t="shared" si="2"/>
        <v>0</v>
      </c>
      <c r="J7" s="46">
        <f t="shared" si="2"/>
        <v>0</v>
      </c>
      <c r="K7" s="46">
        <f t="shared" si="2"/>
        <v>0</v>
      </c>
      <c r="L7" s="46">
        <f t="shared" si="2"/>
        <v>0</v>
      </c>
      <c r="M7" s="46">
        <f t="shared" si="2"/>
        <v>0</v>
      </c>
      <c r="N7" s="46">
        <f t="shared" si="2"/>
        <v>0</v>
      </c>
      <c r="O7" s="46">
        <f t="shared" si="2"/>
        <v>0</v>
      </c>
      <c r="P7" s="46">
        <f t="shared" si="2"/>
        <v>0</v>
      </c>
      <c r="S7" s="33"/>
    </row>
    <row r="8" spans="1:19" x14ac:dyDescent="0.25">
      <c r="B8" s="105" t="str">
        <f>IF(Investitionsplan!A8="Nein",Investitionsplan!E8,"")</f>
        <v/>
      </c>
      <c r="C8" s="106" t="str">
        <f>IF(Investitionsplan!A8="Ja","",Investitionsplan!G8)</f>
        <v/>
      </c>
      <c r="D8" s="106">
        <f>IF(Investitionsplan!A8="Ja","",Investitionsplan!V8)</f>
        <v>0</v>
      </c>
      <c r="E8" s="106">
        <f>IF(Investitionsplan!A8="Ja","",Investitionsplan!H8)</f>
        <v>0</v>
      </c>
      <c r="F8" s="46">
        <f t="shared" ref="F8:P44" si="3">IF(NOT($B8=""),IF(AND(F$6&gt;$E8,(F$6-$C8)&lt;=$E8),$D8/$C8,0),0)</f>
        <v>0</v>
      </c>
      <c r="G8" s="46">
        <f t="shared" si="2"/>
        <v>0</v>
      </c>
      <c r="H8" s="46">
        <f t="shared" si="2"/>
        <v>0</v>
      </c>
      <c r="I8" s="46">
        <f t="shared" si="2"/>
        <v>0</v>
      </c>
      <c r="J8" s="46">
        <f t="shared" si="2"/>
        <v>0</v>
      </c>
      <c r="K8" s="46">
        <f t="shared" si="2"/>
        <v>0</v>
      </c>
      <c r="L8" s="46">
        <f t="shared" si="2"/>
        <v>0</v>
      </c>
      <c r="M8" s="46">
        <f t="shared" si="2"/>
        <v>0</v>
      </c>
      <c r="N8" s="46">
        <f t="shared" si="2"/>
        <v>0</v>
      </c>
      <c r="O8" s="46">
        <f t="shared" si="2"/>
        <v>0</v>
      </c>
      <c r="P8" s="46">
        <f t="shared" si="2"/>
        <v>0</v>
      </c>
      <c r="S8" s="33"/>
    </row>
    <row r="9" spans="1:19" x14ac:dyDescent="0.25">
      <c r="B9" s="105" t="str">
        <f>IF(Investitionsplan!A9="Nein",Investitionsplan!E9,"")</f>
        <v/>
      </c>
      <c r="C9" s="106" t="str">
        <f>IF(Investitionsplan!A9="Ja","",Investitionsplan!G9)</f>
        <v/>
      </c>
      <c r="D9" s="106">
        <f>IF(Investitionsplan!A9="Ja","",Investitionsplan!V9)</f>
        <v>0</v>
      </c>
      <c r="E9" s="106">
        <f>IF(Investitionsplan!A9="Ja","",Investitionsplan!H9)</f>
        <v>0</v>
      </c>
      <c r="F9" s="46">
        <f t="shared" si="3"/>
        <v>0</v>
      </c>
      <c r="G9" s="46">
        <f t="shared" si="2"/>
        <v>0</v>
      </c>
      <c r="H9" s="46">
        <f t="shared" si="2"/>
        <v>0</v>
      </c>
      <c r="I9" s="46">
        <f t="shared" si="2"/>
        <v>0</v>
      </c>
      <c r="J9" s="46">
        <f t="shared" si="2"/>
        <v>0</v>
      </c>
      <c r="K9" s="46">
        <f t="shared" si="2"/>
        <v>0</v>
      </c>
      <c r="L9" s="46">
        <f t="shared" si="2"/>
        <v>0</v>
      </c>
      <c r="M9" s="46">
        <f t="shared" si="2"/>
        <v>0</v>
      </c>
      <c r="N9" s="46">
        <f t="shared" si="2"/>
        <v>0</v>
      </c>
      <c r="O9" s="46">
        <f t="shared" si="2"/>
        <v>0</v>
      </c>
      <c r="P9" s="46">
        <f t="shared" si="2"/>
        <v>0</v>
      </c>
      <c r="S9" s="33"/>
    </row>
    <row r="10" spans="1:19" x14ac:dyDescent="0.25">
      <c r="B10" s="105" t="str">
        <f>IF(Investitionsplan!A10="Nein",Investitionsplan!E10,"")</f>
        <v/>
      </c>
      <c r="C10" s="106" t="str">
        <f>IF(Investitionsplan!A10="Ja","",Investitionsplan!G10)</f>
        <v/>
      </c>
      <c r="D10" s="106">
        <f>IF(Investitionsplan!A10="Ja","",Investitionsplan!V10)</f>
        <v>0</v>
      </c>
      <c r="E10" s="106">
        <f>IF(Investitionsplan!A10="Ja","",Investitionsplan!H10)</f>
        <v>0</v>
      </c>
      <c r="F10" s="46">
        <f t="shared" si="3"/>
        <v>0</v>
      </c>
      <c r="G10" s="46">
        <f t="shared" si="2"/>
        <v>0</v>
      </c>
      <c r="H10" s="46">
        <f t="shared" si="2"/>
        <v>0</v>
      </c>
      <c r="I10" s="46">
        <f t="shared" si="2"/>
        <v>0</v>
      </c>
      <c r="J10" s="46">
        <f t="shared" si="2"/>
        <v>0</v>
      </c>
      <c r="K10" s="46">
        <f t="shared" si="2"/>
        <v>0</v>
      </c>
      <c r="L10" s="46">
        <f t="shared" si="2"/>
        <v>0</v>
      </c>
      <c r="M10" s="46">
        <f t="shared" si="2"/>
        <v>0</v>
      </c>
      <c r="N10" s="46">
        <f t="shared" si="2"/>
        <v>0</v>
      </c>
      <c r="O10" s="46">
        <f t="shared" si="2"/>
        <v>0</v>
      </c>
      <c r="P10" s="46">
        <f t="shared" si="2"/>
        <v>0</v>
      </c>
      <c r="S10" s="33"/>
    </row>
    <row r="11" spans="1:19" x14ac:dyDescent="0.25">
      <c r="B11" s="105" t="str">
        <f>IF(Investitionsplan!A11="Nein",Investitionsplan!E11,"")</f>
        <v/>
      </c>
      <c r="C11" s="106" t="str">
        <f>IF(Investitionsplan!A11="Ja","",Investitionsplan!G11)</f>
        <v/>
      </c>
      <c r="D11" s="106">
        <f>IF(Investitionsplan!A11="Ja","",Investitionsplan!V11)</f>
        <v>0</v>
      </c>
      <c r="E11" s="106">
        <f>IF(Investitionsplan!A11="Ja","",Investitionsplan!H11)</f>
        <v>0</v>
      </c>
      <c r="F11" s="46">
        <f t="shared" si="3"/>
        <v>0</v>
      </c>
      <c r="G11" s="46">
        <f t="shared" si="2"/>
        <v>0</v>
      </c>
      <c r="H11" s="46">
        <f t="shared" si="2"/>
        <v>0</v>
      </c>
      <c r="I11" s="46">
        <f t="shared" si="2"/>
        <v>0</v>
      </c>
      <c r="J11" s="46">
        <f t="shared" si="2"/>
        <v>0</v>
      </c>
      <c r="K11" s="46">
        <f t="shared" si="2"/>
        <v>0</v>
      </c>
      <c r="L11" s="46">
        <f t="shared" si="2"/>
        <v>0</v>
      </c>
      <c r="M11" s="46">
        <f t="shared" si="2"/>
        <v>0</v>
      </c>
      <c r="N11" s="46">
        <f t="shared" si="2"/>
        <v>0</v>
      </c>
      <c r="O11" s="46">
        <f t="shared" si="2"/>
        <v>0</v>
      </c>
      <c r="P11" s="46">
        <f t="shared" si="2"/>
        <v>0</v>
      </c>
      <c r="S11" s="33"/>
    </row>
    <row r="12" spans="1:19" x14ac:dyDescent="0.25">
      <c r="B12" s="105" t="str">
        <f>IF(Investitionsplan!A12="Nein",Investitionsplan!E12,"")</f>
        <v/>
      </c>
      <c r="C12" s="106" t="str">
        <f>IF(Investitionsplan!A12="Ja","",Investitionsplan!G12)</f>
        <v/>
      </c>
      <c r="D12" s="106">
        <f>IF(Investitionsplan!A12="Ja","",Investitionsplan!V12)</f>
        <v>0</v>
      </c>
      <c r="E12" s="106">
        <f>IF(Investitionsplan!A12="Ja","",Investitionsplan!H12)</f>
        <v>0</v>
      </c>
      <c r="F12" s="46">
        <f t="shared" si="3"/>
        <v>0</v>
      </c>
      <c r="G12" s="46">
        <f t="shared" si="2"/>
        <v>0</v>
      </c>
      <c r="H12" s="46">
        <f t="shared" si="2"/>
        <v>0</v>
      </c>
      <c r="I12" s="46">
        <f t="shared" si="2"/>
        <v>0</v>
      </c>
      <c r="J12" s="46">
        <f t="shared" si="2"/>
        <v>0</v>
      </c>
      <c r="K12" s="46">
        <f t="shared" si="2"/>
        <v>0</v>
      </c>
      <c r="L12" s="46">
        <f t="shared" si="2"/>
        <v>0</v>
      </c>
      <c r="M12" s="46">
        <f t="shared" si="2"/>
        <v>0</v>
      </c>
      <c r="N12" s="46">
        <f t="shared" si="2"/>
        <v>0</v>
      </c>
      <c r="O12" s="46">
        <f t="shared" si="2"/>
        <v>0</v>
      </c>
      <c r="P12" s="46">
        <f t="shared" si="2"/>
        <v>0</v>
      </c>
      <c r="S12" s="33"/>
    </row>
    <row r="13" spans="1:19" x14ac:dyDescent="0.25">
      <c r="B13" s="105" t="str">
        <f>IF(Investitionsplan!A13="Nein",Investitionsplan!E13,"")</f>
        <v/>
      </c>
      <c r="C13" s="106" t="str">
        <f>IF(Investitionsplan!A13="Ja","",Investitionsplan!G13)</f>
        <v/>
      </c>
      <c r="D13" s="106">
        <f>IF(Investitionsplan!A13="Ja","",Investitionsplan!V13)</f>
        <v>0</v>
      </c>
      <c r="E13" s="106">
        <f>IF(Investitionsplan!A13="Ja","",Investitionsplan!H13)</f>
        <v>0</v>
      </c>
      <c r="F13" s="46">
        <f t="shared" si="3"/>
        <v>0</v>
      </c>
      <c r="G13" s="46">
        <f t="shared" si="2"/>
        <v>0</v>
      </c>
      <c r="H13" s="46">
        <f t="shared" si="2"/>
        <v>0</v>
      </c>
      <c r="I13" s="46">
        <f t="shared" si="2"/>
        <v>0</v>
      </c>
      <c r="J13" s="46">
        <f t="shared" si="2"/>
        <v>0</v>
      </c>
      <c r="K13" s="46">
        <f t="shared" si="2"/>
        <v>0</v>
      </c>
      <c r="L13" s="46">
        <f t="shared" si="2"/>
        <v>0</v>
      </c>
      <c r="M13" s="46">
        <f t="shared" si="2"/>
        <v>0</v>
      </c>
      <c r="N13" s="46">
        <f t="shared" si="2"/>
        <v>0</v>
      </c>
      <c r="O13" s="46">
        <f t="shared" si="2"/>
        <v>0</v>
      </c>
      <c r="P13" s="46">
        <f t="shared" si="2"/>
        <v>0</v>
      </c>
      <c r="S13" s="33"/>
    </row>
    <row r="14" spans="1:19" x14ac:dyDescent="0.25">
      <c r="B14" s="105" t="str">
        <f>IF(Investitionsplan!A14="Nein",Investitionsplan!E14,"")</f>
        <v/>
      </c>
      <c r="C14" s="106" t="str">
        <f>IF(Investitionsplan!A14="Ja","",Investitionsplan!G14)</f>
        <v/>
      </c>
      <c r="D14" s="106">
        <f>IF(Investitionsplan!A14="Ja","",Investitionsplan!V14)</f>
        <v>0</v>
      </c>
      <c r="E14" s="106">
        <f>IF(Investitionsplan!A14="Ja","",Investitionsplan!H14)</f>
        <v>0</v>
      </c>
      <c r="F14" s="46">
        <f t="shared" si="3"/>
        <v>0</v>
      </c>
      <c r="G14" s="46">
        <f t="shared" si="2"/>
        <v>0</v>
      </c>
      <c r="H14" s="46">
        <f t="shared" si="2"/>
        <v>0</v>
      </c>
      <c r="I14" s="46">
        <f t="shared" si="2"/>
        <v>0</v>
      </c>
      <c r="J14" s="46">
        <f t="shared" si="2"/>
        <v>0</v>
      </c>
      <c r="K14" s="46">
        <f t="shared" si="2"/>
        <v>0</v>
      </c>
      <c r="L14" s="46">
        <f t="shared" si="2"/>
        <v>0</v>
      </c>
      <c r="M14" s="46">
        <f t="shared" si="2"/>
        <v>0</v>
      </c>
      <c r="N14" s="46">
        <f t="shared" si="2"/>
        <v>0</v>
      </c>
      <c r="O14" s="46">
        <f t="shared" si="2"/>
        <v>0</v>
      </c>
      <c r="P14" s="46">
        <f t="shared" si="2"/>
        <v>0</v>
      </c>
      <c r="S14" s="33"/>
    </row>
    <row r="15" spans="1:19" x14ac:dyDescent="0.25">
      <c r="B15" s="105" t="str">
        <f>IF(Investitionsplan!A15="Nein",Investitionsplan!E15,"")</f>
        <v/>
      </c>
      <c r="C15" s="106" t="str">
        <f>IF(Investitionsplan!A15="Ja","",Investitionsplan!G15)</f>
        <v/>
      </c>
      <c r="D15" s="106">
        <f>IF(Investitionsplan!A15="Ja","",Investitionsplan!V15)</f>
        <v>0</v>
      </c>
      <c r="E15" s="106">
        <f>IF(Investitionsplan!A15="Ja","",Investitionsplan!H15)</f>
        <v>0</v>
      </c>
      <c r="F15" s="46">
        <f t="shared" si="3"/>
        <v>0</v>
      </c>
      <c r="G15" s="46">
        <f t="shared" si="2"/>
        <v>0</v>
      </c>
      <c r="H15" s="46">
        <f t="shared" si="2"/>
        <v>0</v>
      </c>
      <c r="I15" s="46">
        <f t="shared" si="2"/>
        <v>0</v>
      </c>
      <c r="J15" s="46">
        <f t="shared" si="2"/>
        <v>0</v>
      </c>
      <c r="K15" s="46">
        <f t="shared" si="2"/>
        <v>0</v>
      </c>
      <c r="L15" s="46">
        <f t="shared" si="2"/>
        <v>0</v>
      </c>
      <c r="M15" s="46">
        <f t="shared" si="2"/>
        <v>0</v>
      </c>
      <c r="N15" s="46">
        <f t="shared" si="2"/>
        <v>0</v>
      </c>
      <c r="O15" s="46">
        <f t="shared" si="2"/>
        <v>0</v>
      </c>
      <c r="P15" s="46">
        <f t="shared" si="2"/>
        <v>0</v>
      </c>
      <c r="S15" s="33"/>
    </row>
    <row r="16" spans="1:19" x14ac:dyDescent="0.25">
      <c r="B16" s="105" t="str">
        <f>IF(Investitionsplan!A16="Nein",Investitionsplan!E16,"")</f>
        <v/>
      </c>
      <c r="C16" s="106" t="str">
        <f>IF(Investitionsplan!A16="Ja","",Investitionsplan!G16)</f>
        <v/>
      </c>
      <c r="D16" s="106">
        <f>IF(Investitionsplan!A16="Ja","",Investitionsplan!V16)</f>
        <v>0</v>
      </c>
      <c r="E16" s="106">
        <f>IF(Investitionsplan!A16="Ja","",Investitionsplan!H16)</f>
        <v>0</v>
      </c>
      <c r="F16" s="46">
        <f t="shared" si="3"/>
        <v>0</v>
      </c>
      <c r="G16" s="46">
        <f t="shared" si="2"/>
        <v>0</v>
      </c>
      <c r="H16" s="46">
        <f t="shared" si="2"/>
        <v>0</v>
      </c>
      <c r="I16" s="46">
        <f t="shared" si="2"/>
        <v>0</v>
      </c>
      <c r="J16" s="46">
        <f t="shared" si="2"/>
        <v>0</v>
      </c>
      <c r="K16" s="46">
        <f t="shared" si="2"/>
        <v>0</v>
      </c>
      <c r="L16" s="46">
        <f t="shared" si="2"/>
        <v>0</v>
      </c>
      <c r="M16" s="46">
        <f t="shared" si="2"/>
        <v>0</v>
      </c>
      <c r="N16" s="46">
        <f t="shared" si="2"/>
        <v>0</v>
      </c>
      <c r="O16" s="46">
        <f t="shared" si="2"/>
        <v>0</v>
      </c>
      <c r="P16" s="46">
        <f t="shared" si="2"/>
        <v>0</v>
      </c>
      <c r="S16" s="33"/>
    </row>
    <row r="17" spans="2:19" x14ac:dyDescent="0.25">
      <c r="B17" s="105" t="str">
        <f>IF(Investitionsplan!A17="Nein",Investitionsplan!E17,"")</f>
        <v/>
      </c>
      <c r="C17" s="106" t="str">
        <f>IF(Investitionsplan!A17="Ja","",Investitionsplan!G17)</f>
        <v/>
      </c>
      <c r="D17" s="106">
        <f>IF(Investitionsplan!A17="Ja","",Investitionsplan!V17)</f>
        <v>0</v>
      </c>
      <c r="E17" s="106">
        <f>IF(Investitionsplan!A17="Ja","",Investitionsplan!H17)</f>
        <v>0</v>
      </c>
      <c r="F17" s="46">
        <f t="shared" si="3"/>
        <v>0</v>
      </c>
      <c r="G17" s="46">
        <f t="shared" si="2"/>
        <v>0</v>
      </c>
      <c r="H17" s="46">
        <f t="shared" si="2"/>
        <v>0</v>
      </c>
      <c r="I17" s="46">
        <f t="shared" si="2"/>
        <v>0</v>
      </c>
      <c r="J17" s="46">
        <f t="shared" si="2"/>
        <v>0</v>
      </c>
      <c r="K17" s="46">
        <f t="shared" si="2"/>
        <v>0</v>
      </c>
      <c r="L17" s="46">
        <f t="shared" si="2"/>
        <v>0</v>
      </c>
      <c r="M17" s="46">
        <f t="shared" si="2"/>
        <v>0</v>
      </c>
      <c r="N17" s="46">
        <f t="shared" si="2"/>
        <v>0</v>
      </c>
      <c r="O17" s="46">
        <f t="shared" si="2"/>
        <v>0</v>
      </c>
      <c r="P17" s="46">
        <f t="shared" si="2"/>
        <v>0</v>
      </c>
      <c r="S17" s="33"/>
    </row>
    <row r="18" spans="2:19" x14ac:dyDescent="0.25">
      <c r="B18" s="105" t="str">
        <f>IF(Investitionsplan!A18="Nein",Investitionsplan!E18,"")</f>
        <v/>
      </c>
      <c r="C18" s="106" t="str">
        <f>IF(Investitionsplan!A18="Ja","",Investitionsplan!G18)</f>
        <v/>
      </c>
      <c r="D18" s="106">
        <f>IF(Investitionsplan!A18="Ja","",Investitionsplan!V18)</f>
        <v>0</v>
      </c>
      <c r="E18" s="106">
        <f>IF(Investitionsplan!A18="Ja","",Investitionsplan!H18)</f>
        <v>0</v>
      </c>
      <c r="F18" s="46">
        <f t="shared" si="3"/>
        <v>0</v>
      </c>
      <c r="G18" s="46">
        <f t="shared" si="2"/>
        <v>0</v>
      </c>
      <c r="H18" s="46">
        <f t="shared" si="2"/>
        <v>0</v>
      </c>
      <c r="I18" s="46">
        <f t="shared" si="2"/>
        <v>0</v>
      </c>
      <c r="J18" s="46">
        <f t="shared" si="2"/>
        <v>0</v>
      </c>
      <c r="K18" s="46">
        <f t="shared" si="2"/>
        <v>0</v>
      </c>
      <c r="L18" s="46">
        <f t="shared" si="2"/>
        <v>0</v>
      </c>
      <c r="M18" s="46">
        <f t="shared" si="2"/>
        <v>0</v>
      </c>
      <c r="N18" s="46">
        <f t="shared" si="2"/>
        <v>0</v>
      </c>
      <c r="O18" s="46">
        <f t="shared" si="2"/>
        <v>0</v>
      </c>
      <c r="P18" s="46">
        <f t="shared" si="2"/>
        <v>0</v>
      </c>
      <c r="S18" s="33"/>
    </row>
    <row r="19" spans="2:19" x14ac:dyDescent="0.25">
      <c r="B19" s="105" t="str">
        <f>IF(Investitionsplan!A19="Nein",Investitionsplan!E19,"")</f>
        <v/>
      </c>
      <c r="C19" s="106" t="str">
        <f>IF(Investitionsplan!A19="Ja","",Investitionsplan!G19)</f>
        <v/>
      </c>
      <c r="D19" s="106">
        <f>IF(Investitionsplan!A19="Ja","",Investitionsplan!V19)</f>
        <v>0</v>
      </c>
      <c r="E19" s="106">
        <f>IF(Investitionsplan!A19="Ja","",Investitionsplan!H19)</f>
        <v>0</v>
      </c>
      <c r="F19" s="46">
        <f t="shared" si="3"/>
        <v>0</v>
      </c>
      <c r="G19" s="46">
        <f t="shared" si="2"/>
        <v>0</v>
      </c>
      <c r="H19" s="46">
        <f t="shared" si="2"/>
        <v>0</v>
      </c>
      <c r="I19" s="46">
        <f t="shared" si="2"/>
        <v>0</v>
      </c>
      <c r="J19" s="46">
        <f t="shared" si="2"/>
        <v>0</v>
      </c>
      <c r="K19" s="46">
        <f t="shared" si="2"/>
        <v>0</v>
      </c>
      <c r="L19" s="46">
        <f t="shared" si="2"/>
        <v>0</v>
      </c>
      <c r="M19" s="46">
        <f t="shared" si="2"/>
        <v>0</v>
      </c>
      <c r="N19" s="46">
        <f t="shared" si="2"/>
        <v>0</v>
      </c>
      <c r="O19" s="46">
        <f t="shared" si="2"/>
        <v>0</v>
      </c>
      <c r="P19" s="46">
        <f t="shared" si="2"/>
        <v>0</v>
      </c>
      <c r="S19" s="33"/>
    </row>
    <row r="20" spans="2:19" x14ac:dyDescent="0.25">
      <c r="B20" s="105" t="str">
        <f>IF(Investitionsplan!A20="Nein",Investitionsplan!E20,"")</f>
        <v/>
      </c>
      <c r="C20" s="106" t="str">
        <f>IF(Investitionsplan!A20="Ja","",Investitionsplan!G20)</f>
        <v/>
      </c>
      <c r="D20" s="106">
        <f>IF(Investitionsplan!A20="Ja","",Investitionsplan!V20)</f>
        <v>0</v>
      </c>
      <c r="E20" s="106">
        <f>IF(Investitionsplan!A20="Ja","",Investitionsplan!H20)</f>
        <v>0</v>
      </c>
      <c r="F20" s="46">
        <f t="shared" si="3"/>
        <v>0</v>
      </c>
      <c r="G20" s="46">
        <f t="shared" si="2"/>
        <v>0</v>
      </c>
      <c r="H20" s="46">
        <f t="shared" si="2"/>
        <v>0</v>
      </c>
      <c r="I20" s="46">
        <f t="shared" si="2"/>
        <v>0</v>
      </c>
      <c r="J20" s="46">
        <f t="shared" si="2"/>
        <v>0</v>
      </c>
      <c r="K20" s="46">
        <f t="shared" si="2"/>
        <v>0</v>
      </c>
      <c r="L20" s="46">
        <f t="shared" si="2"/>
        <v>0</v>
      </c>
      <c r="M20" s="46">
        <f t="shared" si="2"/>
        <v>0</v>
      </c>
      <c r="N20" s="46">
        <f t="shared" si="2"/>
        <v>0</v>
      </c>
      <c r="O20" s="46">
        <f t="shared" si="2"/>
        <v>0</v>
      </c>
      <c r="P20" s="46">
        <f t="shared" si="2"/>
        <v>0</v>
      </c>
      <c r="S20" s="33"/>
    </row>
    <row r="21" spans="2:19" x14ac:dyDescent="0.25">
      <c r="B21" s="105" t="str">
        <f>IF(Investitionsplan!A21="Nein",Investitionsplan!E21,"")</f>
        <v/>
      </c>
      <c r="C21" s="106" t="str">
        <f>IF(Investitionsplan!A21="Ja","",Investitionsplan!G21)</f>
        <v/>
      </c>
      <c r="D21" s="106">
        <f>IF(Investitionsplan!A21="Ja","",Investitionsplan!V21)</f>
        <v>0</v>
      </c>
      <c r="E21" s="106">
        <f>IF(Investitionsplan!A21="Ja","",Investitionsplan!H21)</f>
        <v>0</v>
      </c>
      <c r="F21" s="46">
        <f t="shared" si="3"/>
        <v>0</v>
      </c>
      <c r="G21" s="46">
        <f t="shared" si="2"/>
        <v>0</v>
      </c>
      <c r="H21" s="46">
        <f t="shared" si="2"/>
        <v>0</v>
      </c>
      <c r="I21" s="46">
        <f t="shared" si="2"/>
        <v>0</v>
      </c>
      <c r="J21" s="46">
        <f t="shared" si="2"/>
        <v>0</v>
      </c>
      <c r="K21" s="46">
        <f t="shared" si="2"/>
        <v>0</v>
      </c>
      <c r="L21" s="46">
        <f t="shared" si="2"/>
        <v>0</v>
      </c>
      <c r="M21" s="46">
        <f t="shared" si="2"/>
        <v>0</v>
      </c>
      <c r="N21" s="46">
        <f t="shared" si="2"/>
        <v>0</v>
      </c>
      <c r="O21" s="46">
        <f t="shared" si="2"/>
        <v>0</v>
      </c>
      <c r="P21" s="46">
        <f t="shared" si="2"/>
        <v>0</v>
      </c>
      <c r="S21" s="33"/>
    </row>
    <row r="22" spans="2:19" x14ac:dyDescent="0.25">
      <c r="B22" s="105" t="str">
        <f>IF(Investitionsplan!A22="Nein",Investitionsplan!E22,"")</f>
        <v/>
      </c>
      <c r="C22" s="106" t="str">
        <f>IF(Investitionsplan!A22="Ja","",Investitionsplan!G22)</f>
        <v/>
      </c>
      <c r="D22" s="106">
        <f>IF(Investitionsplan!A22="Ja","",Investitionsplan!V22)</f>
        <v>0</v>
      </c>
      <c r="E22" s="106">
        <f>IF(Investitionsplan!A22="Ja","",Investitionsplan!H22)</f>
        <v>0</v>
      </c>
      <c r="F22" s="46">
        <f t="shared" si="3"/>
        <v>0</v>
      </c>
      <c r="G22" s="46">
        <f t="shared" si="2"/>
        <v>0</v>
      </c>
      <c r="H22" s="46">
        <f t="shared" si="2"/>
        <v>0</v>
      </c>
      <c r="I22" s="46">
        <f t="shared" si="2"/>
        <v>0</v>
      </c>
      <c r="J22" s="46">
        <f t="shared" si="2"/>
        <v>0</v>
      </c>
      <c r="K22" s="46">
        <f t="shared" si="2"/>
        <v>0</v>
      </c>
      <c r="L22" s="46">
        <f t="shared" si="2"/>
        <v>0</v>
      </c>
      <c r="M22" s="46">
        <f t="shared" si="2"/>
        <v>0</v>
      </c>
      <c r="N22" s="46">
        <f t="shared" si="2"/>
        <v>0</v>
      </c>
      <c r="O22" s="46">
        <f t="shared" si="2"/>
        <v>0</v>
      </c>
      <c r="P22" s="46">
        <f t="shared" si="2"/>
        <v>0</v>
      </c>
      <c r="S22" s="33"/>
    </row>
    <row r="23" spans="2:19" x14ac:dyDescent="0.25">
      <c r="B23" s="105" t="str">
        <f>IF(Investitionsplan!A23="Nein",Investitionsplan!E23,"")</f>
        <v/>
      </c>
      <c r="C23" s="106" t="str">
        <f>IF(Investitionsplan!A23="Ja","",Investitionsplan!G23)</f>
        <v/>
      </c>
      <c r="D23" s="106">
        <f>IF(Investitionsplan!A23="Ja","",Investitionsplan!V23)</f>
        <v>0</v>
      </c>
      <c r="E23" s="106">
        <f>IF(Investitionsplan!A23="Ja","",Investitionsplan!H23)</f>
        <v>0</v>
      </c>
      <c r="F23" s="46">
        <f t="shared" si="3"/>
        <v>0</v>
      </c>
      <c r="G23" s="46">
        <f t="shared" si="3"/>
        <v>0</v>
      </c>
      <c r="H23" s="46">
        <f t="shared" si="3"/>
        <v>0</v>
      </c>
      <c r="I23" s="46">
        <f t="shared" si="3"/>
        <v>0</v>
      </c>
      <c r="J23" s="46">
        <f t="shared" si="3"/>
        <v>0</v>
      </c>
      <c r="K23" s="46">
        <f t="shared" si="3"/>
        <v>0</v>
      </c>
      <c r="L23" s="46">
        <f t="shared" si="3"/>
        <v>0</v>
      </c>
      <c r="M23" s="46">
        <f t="shared" si="3"/>
        <v>0</v>
      </c>
      <c r="N23" s="46">
        <f t="shared" si="3"/>
        <v>0</v>
      </c>
      <c r="O23" s="46">
        <f t="shared" si="3"/>
        <v>0</v>
      </c>
      <c r="P23" s="46">
        <f t="shared" si="3"/>
        <v>0</v>
      </c>
      <c r="S23" s="33"/>
    </row>
    <row r="24" spans="2:19" x14ac:dyDescent="0.25">
      <c r="B24" s="105" t="str">
        <f>IF(Investitionsplan!A24="Nein",Investitionsplan!E24,"")</f>
        <v/>
      </c>
      <c r="C24" s="106" t="str">
        <f>IF(Investitionsplan!A24="Ja","",Investitionsplan!G24)</f>
        <v/>
      </c>
      <c r="D24" s="106">
        <f>IF(Investitionsplan!A24="Ja","",Investitionsplan!V24)</f>
        <v>0</v>
      </c>
      <c r="E24" s="106">
        <f>IF(Investitionsplan!A24="Ja","",Investitionsplan!H24)</f>
        <v>0</v>
      </c>
      <c r="F24" s="46">
        <f t="shared" si="3"/>
        <v>0</v>
      </c>
      <c r="G24" s="46">
        <f t="shared" si="3"/>
        <v>0</v>
      </c>
      <c r="H24" s="46">
        <f t="shared" si="3"/>
        <v>0</v>
      </c>
      <c r="I24" s="46">
        <f t="shared" si="3"/>
        <v>0</v>
      </c>
      <c r="J24" s="46">
        <f t="shared" si="3"/>
        <v>0</v>
      </c>
      <c r="K24" s="46">
        <f t="shared" si="3"/>
        <v>0</v>
      </c>
      <c r="L24" s="46">
        <f t="shared" si="3"/>
        <v>0</v>
      </c>
      <c r="M24" s="46">
        <f t="shared" si="3"/>
        <v>0</v>
      </c>
      <c r="N24" s="46">
        <f t="shared" si="3"/>
        <v>0</v>
      </c>
      <c r="O24" s="46">
        <f t="shared" si="3"/>
        <v>0</v>
      </c>
      <c r="P24" s="46">
        <f t="shared" si="3"/>
        <v>0</v>
      </c>
      <c r="S24" s="33"/>
    </row>
    <row r="25" spans="2:19" x14ac:dyDescent="0.25">
      <c r="B25" s="105" t="str">
        <f>IF(Investitionsplan!A25="Nein",Investitionsplan!E25,"")</f>
        <v/>
      </c>
      <c r="C25" s="106" t="str">
        <f>IF(Investitionsplan!A25="Ja","",Investitionsplan!G25)</f>
        <v/>
      </c>
      <c r="D25" s="106">
        <f>IF(Investitionsplan!A25="Ja","",Investitionsplan!V25)</f>
        <v>0</v>
      </c>
      <c r="E25" s="106">
        <f>IF(Investitionsplan!A25="Ja","",Investitionsplan!H25)</f>
        <v>0</v>
      </c>
      <c r="F25" s="46">
        <f t="shared" si="3"/>
        <v>0</v>
      </c>
      <c r="G25" s="46">
        <f t="shared" si="3"/>
        <v>0</v>
      </c>
      <c r="H25" s="46">
        <f t="shared" si="3"/>
        <v>0</v>
      </c>
      <c r="I25" s="46">
        <f t="shared" si="3"/>
        <v>0</v>
      </c>
      <c r="J25" s="46">
        <f t="shared" si="3"/>
        <v>0</v>
      </c>
      <c r="K25" s="46">
        <f t="shared" si="3"/>
        <v>0</v>
      </c>
      <c r="L25" s="46">
        <f t="shared" si="3"/>
        <v>0</v>
      </c>
      <c r="M25" s="46">
        <f t="shared" si="3"/>
        <v>0</v>
      </c>
      <c r="N25" s="46">
        <f t="shared" si="3"/>
        <v>0</v>
      </c>
      <c r="O25" s="46">
        <f t="shared" si="3"/>
        <v>0</v>
      </c>
      <c r="P25" s="46">
        <f t="shared" si="3"/>
        <v>0</v>
      </c>
      <c r="S25" s="33"/>
    </row>
    <row r="26" spans="2:19" x14ac:dyDescent="0.25">
      <c r="B26" s="105" t="str">
        <f>IF(Investitionsplan!A26="Nein",Investitionsplan!E26,"")</f>
        <v/>
      </c>
      <c r="C26" s="106" t="str">
        <f>IF(Investitionsplan!A26="Ja","",Investitionsplan!G26)</f>
        <v/>
      </c>
      <c r="D26" s="106">
        <f>IF(Investitionsplan!A26="Ja","",Investitionsplan!V26)</f>
        <v>0</v>
      </c>
      <c r="E26" s="106">
        <f>IF(Investitionsplan!A26="Ja","",Investitionsplan!H26)</f>
        <v>0</v>
      </c>
      <c r="F26" s="46">
        <f t="shared" si="3"/>
        <v>0</v>
      </c>
      <c r="G26" s="46">
        <f t="shared" si="3"/>
        <v>0</v>
      </c>
      <c r="H26" s="46">
        <f t="shared" si="3"/>
        <v>0</v>
      </c>
      <c r="I26" s="46">
        <f t="shared" si="3"/>
        <v>0</v>
      </c>
      <c r="J26" s="46">
        <f t="shared" si="3"/>
        <v>0</v>
      </c>
      <c r="K26" s="46">
        <f t="shared" si="3"/>
        <v>0</v>
      </c>
      <c r="L26" s="46">
        <f t="shared" si="3"/>
        <v>0</v>
      </c>
      <c r="M26" s="46">
        <f t="shared" si="3"/>
        <v>0</v>
      </c>
      <c r="N26" s="46">
        <f t="shared" si="3"/>
        <v>0</v>
      </c>
      <c r="O26" s="46">
        <f t="shared" si="3"/>
        <v>0</v>
      </c>
      <c r="P26" s="46">
        <f t="shared" si="3"/>
        <v>0</v>
      </c>
      <c r="S26" s="33"/>
    </row>
    <row r="27" spans="2:19" x14ac:dyDescent="0.25">
      <c r="B27" s="105" t="str">
        <f>IF(Investitionsplan!A27="Nein",Investitionsplan!E27,"")</f>
        <v/>
      </c>
      <c r="C27" s="106" t="str">
        <f>IF(Investitionsplan!A27="Ja","",Investitionsplan!G27)</f>
        <v/>
      </c>
      <c r="D27" s="106">
        <f>IF(Investitionsplan!A27="Ja","",Investitionsplan!V27)</f>
        <v>0</v>
      </c>
      <c r="E27" s="106">
        <f>IF(Investitionsplan!A27="Ja","",Investitionsplan!H27)</f>
        <v>0</v>
      </c>
      <c r="F27" s="46">
        <f t="shared" si="3"/>
        <v>0</v>
      </c>
      <c r="G27" s="46">
        <f t="shared" si="3"/>
        <v>0</v>
      </c>
      <c r="H27" s="46">
        <f t="shared" si="3"/>
        <v>0</v>
      </c>
      <c r="I27" s="46">
        <f t="shared" si="3"/>
        <v>0</v>
      </c>
      <c r="J27" s="46">
        <f t="shared" si="3"/>
        <v>0</v>
      </c>
      <c r="K27" s="46">
        <f t="shared" si="3"/>
        <v>0</v>
      </c>
      <c r="L27" s="46">
        <f t="shared" si="3"/>
        <v>0</v>
      </c>
      <c r="M27" s="46">
        <f t="shared" si="3"/>
        <v>0</v>
      </c>
      <c r="N27" s="46">
        <f t="shared" si="3"/>
        <v>0</v>
      </c>
      <c r="O27" s="46">
        <f t="shared" si="3"/>
        <v>0</v>
      </c>
      <c r="P27" s="46">
        <f t="shared" si="3"/>
        <v>0</v>
      </c>
      <c r="S27" s="33"/>
    </row>
    <row r="28" spans="2:19" x14ac:dyDescent="0.25">
      <c r="B28" s="105" t="str">
        <f>IF(Investitionsplan!A28="Nein",Investitionsplan!E28,"")</f>
        <v/>
      </c>
      <c r="C28" s="106" t="str">
        <f>IF(Investitionsplan!A28="Ja","",Investitionsplan!G28)</f>
        <v/>
      </c>
      <c r="D28" s="106">
        <f>IF(Investitionsplan!A28="Ja","",Investitionsplan!V28)</f>
        <v>0</v>
      </c>
      <c r="E28" s="106">
        <f>IF(Investitionsplan!A28="Ja","",Investitionsplan!H28)</f>
        <v>0</v>
      </c>
      <c r="F28" s="46">
        <f t="shared" si="3"/>
        <v>0</v>
      </c>
      <c r="G28" s="46">
        <f t="shared" si="3"/>
        <v>0</v>
      </c>
      <c r="H28" s="46">
        <f t="shared" si="3"/>
        <v>0</v>
      </c>
      <c r="I28" s="46">
        <f t="shared" si="3"/>
        <v>0</v>
      </c>
      <c r="J28" s="46">
        <f t="shared" si="3"/>
        <v>0</v>
      </c>
      <c r="K28" s="46">
        <f t="shared" si="3"/>
        <v>0</v>
      </c>
      <c r="L28" s="46">
        <f t="shared" si="3"/>
        <v>0</v>
      </c>
      <c r="M28" s="46">
        <f t="shared" si="3"/>
        <v>0</v>
      </c>
      <c r="N28" s="46">
        <f t="shared" si="3"/>
        <v>0</v>
      </c>
      <c r="O28" s="46">
        <f t="shared" si="3"/>
        <v>0</v>
      </c>
      <c r="P28" s="46">
        <f t="shared" si="3"/>
        <v>0</v>
      </c>
      <c r="S28" s="33"/>
    </row>
    <row r="29" spans="2:19" x14ac:dyDescent="0.25">
      <c r="B29" s="105" t="str">
        <f>IF(Investitionsplan!A29="Nein",Investitionsplan!E29,"")</f>
        <v/>
      </c>
      <c r="C29" s="106" t="str">
        <f>IF(Investitionsplan!A29="Ja","",Investitionsplan!G29)</f>
        <v/>
      </c>
      <c r="D29" s="106">
        <f>IF(Investitionsplan!A29="Ja","",Investitionsplan!V29)</f>
        <v>0</v>
      </c>
      <c r="E29" s="106">
        <f>IF(Investitionsplan!A29="Ja","",Investitionsplan!H29)</f>
        <v>0</v>
      </c>
      <c r="F29" s="46">
        <f t="shared" si="3"/>
        <v>0</v>
      </c>
      <c r="G29" s="46">
        <f t="shared" si="3"/>
        <v>0</v>
      </c>
      <c r="H29" s="46">
        <f t="shared" si="3"/>
        <v>0</v>
      </c>
      <c r="I29" s="46">
        <f t="shared" si="3"/>
        <v>0</v>
      </c>
      <c r="J29" s="46">
        <f t="shared" si="3"/>
        <v>0</v>
      </c>
      <c r="K29" s="46">
        <f t="shared" si="3"/>
        <v>0</v>
      </c>
      <c r="L29" s="46">
        <f t="shared" si="3"/>
        <v>0</v>
      </c>
      <c r="M29" s="46">
        <f t="shared" si="3"/>
        <v>0</v>
      </c>
      <c r="N29" s="46">
        <f t="shared" si="3"/>
        <v>0</v>
      </c>
      <c r="O29" s="46">
        <f t="shared" si="3"/>
        <v>0</v>
      </c>
      <c r="P29" s="46">
        <f t="shared" si="3"/>
        <v>0</v>
      </c>
      <c r="S29" s="33"/>
    </row>
    <row r="30" spans="2:19" x14ac:dyDescent="0.25">
      <c r="B30" s="105" t="str">
        <f>IF(Investitionsplan!A30="Nein",Investitionsplan!E30,"")</f>
        <v/>
      </c>
      <c r="C30" s="106" t="str">
        <f>IF(Investitionsplan!A30="Ja","",Investitionsplan!G30)</f>
        <v/>
      </c>
      <c r="D30" s="106">
        <f>IF(Investitionsplan!A30="Ja","",Investitionsplan!V30)</f>
        <v>0</v>
      </c>
      <c r="E30" s="106">
        <f>IF(Investitionsplan!A30="Ja","",Investitionsplan!H30)</f>
        <v>0</v>
      </c>
      <c r="F30" s="46">
        <f t="shared" si="3"/>
        <v>0</v>
      </c>
      <c r="G30" s="46">
        <f t="shared" si="3"/>
        <v>0</v>
      </c>
      <c r="H30" s="46">
        <f t="shared" si="3"/>
        <v>0</v>
      </c>
      <c r="I30" s="46">
        <f t="shared" si="3"/>
        <v>0</v>
      </c>
      <c r="J30" s="46">
        <f t="shared" si="3"/>
        <v>0</v>
      </c>
      <c r="K30" s="46">
        <f t="shared" si="3"/>
        <v>0</v>
      </c>
      <c r="L30" s="46">
        <f t="shared" si="3"/>
        <v>0</v>
      </c>
      <c r="M30" s="46">
        <f t="shared" si="3"/>
        <v>0</v>
      </c>
      <c r="N30" s="46">
        <f t="shared" si="3"/>
        <v>0</v>
      </c>
      <c r="O30" s="46">
        <f t="shared" si="3"/>
        <v>0</v>
      </c>
      <c r="P30" s="46">
        <f t="shared" si="3"/>
        <v>0</v>
      </c>
      <c r="S30" s="33"/>
    </row>
    <row r="31" spans="2:19" x14ac:dyDescent="0.25">
      <c r="B31" s="105" t="str">
        <f>IF(Investitionsplan!A31="Nein",Investitionsplan!E31,"")</f>
        <v/>
      </c>
      <c r="C31" s="106" t="str">
        <f>IF(Investitionsplan!A31="Ja","",Investitionsplan!G31)</f>
        <v/>
      </c>
      <c r="D31" s="106">
        <f>IF(Investitionsplan!A31="Ja","",Investitionsplan!V31)</f>
        <v>0</v>
      </c>
      <c r="E31" s="106">
        <f>IF(Investitionsplan!A31="Ja","",Investitionsplan!H31)</f>
        <v>0</v>
      </c>
      <c r="F31" s="46">
        <f t="shared" si="3"/>
        <v>0</v>
      </c>
      <c r="G31" s="46">
        <f t="shared" si="3"/>
        <v>0</v>
      </c>
      <c r="H31" s="46">
        <f t="shared" si="3"/>
        <v>0</v>
      </c>
      <c r="I31" s="46">
        <f t="shared" si="3"/>
        <v>0</v>
      </c>
      <c r="J31" s="46">
        <f t="shared" si="3"/>
        <v>0</v>
      </c>
      <c r="K31" s="46">
        <f t="shared" si="3"/>
        <v>0</v>
      </c>
      <c r="L31" s="46">
        <f t="shared" si="3"/>
        <v>0</v>
      </c>
      <c r="M31" s="46">
        <f t="shared" si="3"/>
        <v>0</v>
      </c>
      <c r="N31" s="46">
        <f t="shared" si="3"/>
        <v>0</v>
      </c>
      <c r="O31" s="46">
        <f t="shared" si="3"/>
        <v>0</v>
      </c>
      <c r="P31" s="46">
        <f t="shared" si="3"/>
        <v>0</v>
      </c>
      <c r="S31" s="33"/>
    </row>
    <row r="32" spans="2:19" x14ac:dyDescent="0.25">
      <c r="B32" s="105" t="str">
        <f>IF(Investitionsplan!A32="Nein",Investitionsplan!E32,"")</f>
        <v/>
      </c>
      <c r="C32" s="106" t="str">
        <f>IF(Investitionsplan!A32="Ja","",Investitionsplan!G32)</f>
        <v/>
      </c>
      <c r="D32" s="106">
        <f>IF(Investitionsplan!A32="Ja","",Investitionsplan!V32)</f>
        <v>0</v>
      </c>
      <c r="E32" s="106">
        <f>IF(Investitionsplan!A32="Ja","",Investitionsplan!H32)</f>
        <v>0</v>
      </c>
      <c r="F32" s="46">
        <f t="shared" si="3"/>
        <v>0</v>
      </c>
      <c r="G32" s="46">
        <f t="shared" si="3"/>
        <v>0</v>
      </c>
      <c r="H32" s="46">
        <f t="shared" si="3"/>
        <v>0</v>
      </c>
      <c r="I32" s="46">
        <f t="shared" si="3"/>
        <v>0</v>
      </c>
      <c r="J32" s="46">
        <f t="shared" si="3"/>
        <v>0</v>
      </c>
      <c r="K32" s="46">
        <f t="shared" si="3"/>
        <v>0</v>
      </c>
      <c r="L32" s="46">
        <f t="shared" si="3"/>
        <v>0</v>
      </c>
      <c r="M32" s="46">
        <f t="shared" si="3"/>
        <v>0</v>
      </c>
      <c r="N32" s="46">
        <f t="shared" si="3"/>
        <v>0</v>
      </c>
      <c r="O32" s="46">
        <f t="shared" si="3"/>
        <v>0</v>
      </c>
      <c r="P32" s="46">
        <f t="shared" si="3"/>
        <v>0</v>
      </c>
      <c r="S32" s="33"/>
    </row>
    <row r="33" spans="2:19" x14ac:dyDescent="0.25">
      <c r="B33" s="105" t="str">
        <f>IF(Investitionsplan!A33="Nein",Investitionsplan!E33,"")</f>
        <v/>
      </c>
      <c r="C33" s="106" t="str">
        <f>IF(Investitionsplan!A33="Ja","",Investitionsplan!G33)</f>
        <v/>
      </c>
      <c r="D33" s="106">
        <f>IF(Investitionsplan!A33="Ja","",Investitionsplan!V33)</f>
        <v>0</v>
      </c>
      <c r="E33" s="106">
        <f>IF(Investitionsplan!A33="Ja","",Investitionsplan!H33)</f>
        <v>0</v>
      </c>
      <c r="F33" s="46">
        <f t="shared" si="3"/>
        <v>0</v>
      </c>
      <c r="G33" s="46">
        <f t="shared" si="3"/>
        <v>0</v>
      </c>
      <c r="H33" s="46">
        <f t="shared" si="3"/>
        <v>0</v>
      </c>
      <c r="I33" s="46">
        <f t="shared" si="3"/>
        <v>0</v>
      </c>
      <c r="J33" s="46">
        <f t="shared" si="3"/>
        <v>0</v>
      </c>
      <c r="K33" s="46">
        <f t="shared" si="3"/>
        <v>0</v>
      </c>
      <c r="L33" s="46">
        <f t="shared" si="3"/>
        <v>0</v>
      </c>
      <c r="M33" s="46">
        <f t="shared" si="3"/>
        <v>0</v>
      </c>
      <c r="N33" s="46">
        <f t="shared" si="3"/>
        <v>0</v>
      </c>
      <c r="O33" s="46">
        <f t="shared" si="3"/>
        <v>0</v>
      </c>
      <c r="P33" s="46">
        <f t="shared" si="3"/>
        <v>0</v>
      </c>
      <c r="S33" s="33"/>
    </row>
    <row r="34" spans="2:19" x14ac:dyDescent="0.25">
      <c r="B34" s="105" t="str">
        <f>IF(Investitionsplan!A34="Nein",Investitionsplan!E34,"")</f>
        <v/>
      </c>
      <c r="C34" s="106" t="str">
        <f>IF(Investitionsplan!A34="Ja","",Investitionsplan!G34)</f>
        <v/>
      </c>
      <c r="D34" s="106">
        <f>IF(Investitionsplan!A34="Ja","",Investitionsplan!V34)</f>
        <v>0</v>
      </c>
      <c r="E34" s="106">
        <f>IF(Investitionsplan!A34="Ja","",Investitionsplan!H34)</f>
        <v>0</v>
      </c>
      <c r="F34" s="46">
        <f t="shared" si="3"/>
        <v>0</v>
      </c>
      <c r="G34" s="46">
        <f t="shared" si="3"/>
        <v>0</v>
      </c>
      <c r="H34" s="46">
        <f t="shared" si="3"/>
        <v>0</v>
      </c>
      <c r="I34" s="46">
        <f t="shared" si="3"/>
        <v>0</v>
      </c>
      <c r="J34" s="46">
        <f t="shared" si="3"/>
        <v>0</v>
      </c>
      <c r="K34" s="46">
        <f t="shared" si="3"/>
        <v>0</v>
      </c>
      <c r="L34" s="46">
        <f t="shared" si="3"/>
        <v>0</v>
      </c>
      <c r="M34" s="46">
        <f t="shared" si="3"/>
        <v>0</v>
      </c>
      <c r="N34" s="46">
        <f t="shared" si="3"/>
        <v>0</v>
      </c>
      <c r="O34" s="46">
        <f t="shared" si="3"/>
        <v>0</v>
      </c>
      <c r="P34" s="46">
        <f t="shared" si="3"/>
        <v>0</v>
      </c>
      <c r="S34" s="33"/>
    </row>
    <row r="35" spans="2:19" x14ac:dyDescent="0.25">
      <c r="B35" s="105" t="str">
        <f>IF(Investitionsplan!A35="Nein",Investitionsplan!E35,"")</f>
        <v/>
      </c>
      <c r="C35" s="106" t="str">
        <f>IF(Investitionsplan!A35="Ja","",Investitionsplan!G35)</f>
        <v/>
      </c>
      <c r="D35" s="106">
        <f>IF(Investitionsplan!A35="Ja","",Investitionsplan!V35)</f>
        <v>0</v>
      </c>
      <c r="E35" s="106">
        <f>IF(Investitionsplan!A35="Ja","",Investitionsplan!H35)</f>
        <v>0</v>
      </c>
      <c r="F35" s="46">
        <f t="shared" si="3"/>
        <v>0</v>
      </c>
      <c r="G35" s="46">
        <f t="shared" si="3"/>
        <v>0</v>
      </c>
      <c r="H35" s="46">
        <f t="shared" si="3"/>
        <v>0</v>
      </c>
      <c r="I35" s="46">
        <f t="shared" si="3"/>
        <v>0</v>
      </c>
      <c r="J35" s="46">
        <f t="shared" si="3"/>
        <v>0</v>
      </c>
      <c r="K35" s="46">
        <f t="shared" si="3"/>
        <v>0</v>
      </c>
      <c r="L35" s="46">
        <f t="shared" si="3"/>
        <v>0</v>
      </c>
      <c r="M35" s="46">
        <f t="shared" si="3"/>
        <v>0</v>
      </c>
      <c r="N35" s="46">
        <f t="shared" si="3"/>
        <v>0</v>
      </c>
      <c r="O35" s="46">
        <f t="shared" si="3"/>
        <v>0</v>
      </c>
      <c r="P35" s="46">
        <f t="shared" si="3"/>
        <v>0</v>
      </c>
      <c r="S35" s="33"/>
    </row>
    <row r="36" spans="2:19" x14ac:dyDescent="0.25">
      <c r="B36" s="105" t="str">
        <f>IF(Investitionsplan!A36="Nein",Investitionsplan!E36,"")</f>
        <v/>
      </c>
      <c r="C36" s="106" t="str">
        <f>IF(Investitionsplan!A36="Ja","",Investitionsplan!G36)</f>
        <v/>
      </c>
      <c r="D36" s="106">
        <f>IF(Investitionsplan!A36="Ja","",Investitionsplan!V36)</f>
        <v>0</v>
      </c>
      <c r="E36" s="106">
        <f>IF(Investitionsplan!A36="Ja","",Investitionsplan!H36)</f>
        <v>0</v>
      </c>
      <c r="F36" s="46">
        <f t="shared" si="3"/>
        <v>0</v>
      </c>
      <c r="G36" s="46">
        <f t="shared" si="3"/>
        <v>0</v>
      </c>
      <c r="H36" s="46">
        <f t="shared" si="3"/>
        <v>0</v>
      </c>
      <c r="I36" s="46">
        <f t="shared" si="3"/>
        <v>0</v>
      </c>
      <c r="J36" s="46">
        <f t="shared" si="3"/>
        <v>0</v>
      </c>
      <c r="K36" s="46">
        <f t="shared" si="3"/>
        <v>0</v>
      </c>
      <c r="L36" s="46">
        <f t="shared" si="3"/>
        <v>0</v>
      </c>
      <c r="M36" s="46">
        <f t="shared" si="3"/>
        <v>0</v>
      </c>
      <c r="N36" s="46">
        <f t="shared" si="3"/>
        <v>0</v>
      </c>
      <c r="O36" s="46">
        <f t="shared" si="3"/>
        <v>0</v>
      </c>
      <c r="P36" s="46">
        <f t="shared" si="3"/>
        <v>0</v>
      </c>
      <c r="S36" s="33"/>
    </row>
    <row r="37" spans="2:19" x14ac:dyDescent="0.25">
      <c r="B37" s="105" t="str">
        <f>IF(Investitionsplan!A37="Nein",Investitionsplan!E37,"")</f>
        <v/>
      </c>
      <c r="C37" s="106" t="str">
        <f>IF(Investitionsplan!A37="Ja","",Investitionsplan!G37)</f>
        <v/>
      </c>
      <c r="D37" s="106">
        <f>IF(Investitionsplan!A37="Ja","",Investitionsplan!V37)</f>
        <v>0</v>
      </c>
      <c r="E37" s="106">
        <f>IF(Investitionsplan!A37="Ja","",Investitionsplan!H37)</f>
        <v>0</v>
      </c>
      <c r="F37" s="46">
        <f t="shared" si="3"/>
        <v>0</v>
      </c>
      <c r="G37" s="46">
        <f t="shared" si="3"/>
        <v>0</v>
      </c>
      <c r="H37" s="46">
        <f t="shared" si="3"/>
        <v>0</v>
      </c>
      <c r="I37" s="46">
        <f t="shared" si="3"/>
        <v>0</v>
      </c>
      <c r="J37" s="46">
        <f t="shared" si="3"/>
        <v>0</v>
      </c>
      <c r="K37" s="46">
        <f t="shared" si="3"/>
        <v>0</v>
      </c>
      <c r="L37" s="46">
        <f t="shared" si="3"/>
        <v>0</v>
      </c>
      <c r="M37" s="46">
        <f t="shared" si="3"/>
        <v>0</v>
      </c>
      <c r="N37" s="46">
        <f t="shared" si="3"/>
        <v>0</v>
      </c>
      <c r="O37" s="46">
        <f t="shared" si="3"/>
        <v>0</v>
      </c>
      <c r="P37" s="46">
        <f t="shared" si="3"/>
        <v>0</v>
      </c>
      <c r="S37" s="33"/>
    </row>
    <row r="38" spans="2:19" x14ac:dyDescent="0.25">
      <c r="B38" s="105" t="str">
        <f>IF(Investitionsplan!A38="Nein",Investitionsplan!E38,"")</f>
        <v/>
      </c>
      <c r="C38" s="106" t="str">
        <f>IF(Investitionsplan!A38="Ja","",Investitionsplan!G38)</f>
        <v/>
      </c>
      <c r="D38" s="106">
        <f>IF(Investitionsplan!A38="Ja","",Investitionsplan!V38)</f>
        <v>0</v>
      </c>
      <c r="E38" s="106">
        <f>IF(Investitionsplan!A38="Ja","",Investitionsplan!H38)</f>
        <v>0</v>
      </c>
      <c r="F38" s="46">
        <f t="shared" si="3"/>
        <v>0</v>
      </c>
      <c r="G38" s="46">
        <f t="shared" si="3"/>
        <v>0</v>
      </c>
      <c r="H38" s="46">
        <f t="shared" si="3"/>
        <v>0</v>
      </c>
      <c r="I38" s="46">
        <f t="shared" si="3"/>
        <v>0</v>
      </c>
      <c r="J38" s="46">
        <f t="shared" si="3"/>
        <v>0</v>
      </c>
      <c r="K38" s="46">
        <f t="shared" si="3"/>
        <v>0</v>
      </c>
      <c r="L38" s="46">
        <f t="shared" si="3"/>
        <v>0</v>
      </c>
      <c r="M38" s="46">
        <f t="shared" si="3"/>
        <v>0</v>
      </c>
      <c r="N38" s="46">
        <f t="shared" si="3"/>
        <v>0</v>
      </c>
      <c r="O38" s="46">
        <f t="shared" si="3"/>
        <v>0</v>
      </c>
      <c r="P38" s="46">
        <f t="shared" si="3"/>
        <v>0</v>
      </c>
      <c r="S38" s="33"/>
    </row>
    <row r="39" spans="2:19" x14ac:dyDescent="0.25">
      <c r="B39" s="105" t="str">
        <f>IF(Investitionsplan!A39="Nein",Investitionsplan!E39,"")</f>
        <v/>
      </c>
      <c r="C39" s="106" t="str">
        <f>IF(Investitionsplan!A39="Ja","",Investitionsplan!G39)</f>
        <v/>
      </c>
      <c r="D39" s="106">
        <f>IF(Investitionsplan!A39="Ja","",Investitionsplan!V39)</f>
        <v>0</v>
      </c>
      <c r="E39" s="106">
        <f>IF(Investitionsplan!A39="Ja","",Investitionsplan!H39)</f>
        <v>0</v>
      </c>
      <c r="F39" s="46">
        <f t="shared" si="3"/>
        <v>0</v>
      </c>
      <c r="G39" s="46">
        <f t="shared" si="3"/>
        <v>0</v>
      </c>
      <c r="H39" s="46">
        <f t="shared" si="3"/>
        <v>0</v>
      </c>
      <c r="I39" s="46">
        <f t="shared" si="3"/>
        <v>0</v>
      </c>
      <c r="J39" s="46">
        <f t="shared" si="3"/>
        <v>0</v>
      </c>
      <c r="K39" s="46">
        <f t="shared" si="3"/>
        <v>0</v>
      </c>
      <c r="L39" s="46">
        <f t="shared" si="3"/>
        <v>0</v>
      </c>
      <c r="M39" s="46">
        <f t="shared" si="3"/>
        <v>0</v>
      </c>
      <c r="N39" s="46">
        <f t="shared" si="3"/>
        <v>0</v>
      </c>
      <c r="O39" s="46">
        <f t="shared" si="3"/>
        <v>0</v>
      </c>
      <c r="P39" s="46">
        <f t="shared" si="3"/>
        <v>0</v>
      </c>
      <c r="S39" s="33"/>
    </row>
    <row r="40" spans="2:19" x14ac:dyDescent="0.25">
      <c r="B40" s="105" t="str">
        <f>IF(Investitionsplan!A40="Nein",Investitionsplan!E40,"")</f>
        <v/>
      </c>
      <c r="C40" s="106" t="str">
        <f>IF(Investitionsplan!A40="Ja","",Investitionsplan!G40)</f>
        <v/>
      </c>
      <c r="D40" s="106">
        <f>IF(Investitionsplan!A40="Ja","",Investitionsplan!V40)</f>
        <v>0</v>
      </c>
      <c r="E40" s="106">
        <f>IF(Investitionsplan!A40="Ja","",Investitionsplan!H40)</f>
        <v>0</v>
      </c>
      <c r="F40" s="46">
        <f t="shared" si="3"/>
        <v>0</v>
      </c>
      <c r="G40" s="46">
        <f t="shared" si="3"/>
        <v>0</v>
      </c>
      <c r="H40" s="46">
        <f t="shared" si="3"/>
        <v>0</v>
      </c>
      <c r="I40" s="46">
        <f t="shared" si="3"/>
        <v>0</v>
      </c>
      <c r="J40" s="46">
        <f t="shared" si="3"/>
        <v>0</v>
      </c>
      <c r="K40" s="46">
        <f t="shared" si="3"/>
        <v>0</v>
      </c>
      <c r="L40" s="46">
        <f t="shared" si="3"/>
        <v>0</v>
      </c>
      <c r="M40" s="46">
        <f t="shared" si="3"/>
        <v>0</v>
      </c>
      <c r="N40" s="46">
        <f t="shared" si="3"/>
        <v>0</v>
      </c>
      <c r="O40" s="46">
        <f t="shared" si="3"/>
        <v>0</v>
      </c>
      <c r="P40" s="46">
        <f t="shared" si="3"/>
        <v>0</v>
      </c>
      <c r="S40" s="33"/>
    </row>
    <row r="41" spans="2:19" x14ac:dyDescent="0.25">
      <c r="B41" s="105" t="str">
        <f>IF(Investitionsplan!A41="Nein",Investitionsplan!E41,"")</f>
        <v/>
      </c>
      <c r="C41" s="106" t="str">
        <f>IF(Investitionsplan!A41="Ja","",Investitionsplan!G41)</f>
        <v/>
      </c>
      <c r="D41" s="106">
        <f>IF(Investitionsplan!A41="Ja","",Investitionsplan!V41)</f>
        <v>0</v>
      </c>
      <c r="E41" s="106">
        <f>IF(Investitionsplan!A41="Ja","",Investitionsplan!H41)</f>
        <v>0</v>
      </c>
      <c r="F41" s="46">
        <f t="shared" si="3"/>
        <v>0</v>
      </c>
      <c r="G41" s="46">
        <f t="shared" si="3"/>
        <v>0</v>
      </c>
      <c r="H41" s="46">
        <f t="shared" si="3"/>
        <v>0</v>
      </c>
      <c r="I41" s="46">
        <f t="shared" si="3"/>
        <v>0</v>
      </c>
      <c r="J41" s="46">
        <f t="shared" si="3"/>
        <v>0</v>
      </c>
      <c r="K41" s="46">
        <f t="shared" si="3"/>
        <v>0</v>
      </c>
      <c r="L41" s="46">
        <f t="shared" si="3"/>
        <v>0</v>
      </c>
      <c r="M41" s="46">
        <f t="shared" si="3"/>
        <v>0</v>
      </c>
      <c r="N41" s="46">
        <f t="shared" si="3"/>
        <v>0</v>
      </c>
      <c r="O41" s="46">
        <f t="shared" si="3"/>
        <v>0</v>
      </c>
      <c r="P41" s="46">
        <f t="shared" si="3"/>
        <v>0</v>
      </c>
      <c r="S41" s="33"/>
    </row>
    <row r="42" spans="2:19" x14ac:dyDescent="0.25">
      <c r="B42" s="105" t="str">
        <f>IF(Investitionsplan!A42="Nein",Investitionsplan!E42,"")</f>
        <v/>
      </c>
      <c r="C42" s="106" t="str">
        <f>IF(Investitionsplan!A42="Ja","",Investitionsplan!G42)</f>
        <v/>
      </c>
      <c r="D42" s="106">
        <f>IF(Investitionsplan!A42="Ja","",Investitionsplan!V42)</f>
        <v>0</v>
      </c>
      <c r="E42" s="106">
        <f>IF(Investitionsplan!A42="Ja","",Investitionsplan!H42)</f>
        <v>0</v>
      </c>
      <c r="F42" s="46">
        <f t="shared" si="3"/>
        <v>0</v>
      </c>
      <c r="G42" s="46">
        <f t="shared" si="3"/>
        <v>0</v>
      </c>
      <c r="H42" s="46">
        <f t="shared" si="3"/>
        <v>0</v>
      </c>
      <c r="I42" s="46">
        <f t="shared" si="3"/>
        <v>0</v>
      </c>
      <c r="J42" s="46">
        <f t="shared" si="3"/>
        <v>0</v>
      </c>
      <c r="K42" s="46">
        <f t="shared" si="3"/>
        <v>0</v>
      </c>
      <c r="L42" s="46">
        <f t="shared" si="3"/>
        <v>0</v>
      </c>
      <c r="M42" s="46">
        <f t="shared" si="3"/>
        <v>0</v>
      </c>
      <c r="N42" s="46">
        <f t="shared" si="3"/>
        <v>0</v>
      </c>
      <c r="O42" s="46">
        <f t="shared" si="3"/>
        <v>0</v>
      </c>
      <c r="P42" s="46">
        <f t="shared" si="3"/>
        <v>0</v>
      </c>
      <c r="S42" s="33"/>
    </row>
    <row r="43" spans="2:19" x14ac:dyDescent="0.25">
      <c r="B43" s="105" t="str">
        <f>IF(Investitionsplan!A43="Nein",Investitionsplan!E43,"")</f>
        <v/>
      </c>
      <c r="C43" s="106" t="str">
        <f>IF(Investitionsplan!A43="Ja","",Investitionsplan!G43)</f>
        <v/>
      </c>
      <c r="D43" s="106">
        <f>IF(Investitionsplan!A43="Ja","",Investitionsplan!V43)</f>
        <v>0</v>
      </c>
      <c r="E43" s="106">
        <f>IF(Investitionsplan!A43="Ja","",Investitionsplan!H43)</f>
        <v>0</v>
      </c>
      <c r="F43" s="46">
        <f t="shared" si="3"/>
        <v>0</v>
      </c>
      <c r="G43" s="46">
        <f t="shared" si="3"/>
        <v>0</v>
      </c>
      <c r="H43" s="46">
        <f t="shared" si="3"/>
        <v>0</v>
      </c>
      <c r="I43" s="46">
        <f t="shared" si="3"/>
        <v>0</v>
      </c>
      <c r="J43" s="46">
        <f t="shared" si="3"/>
        <v>0</v>
      </c>
      <c r="K43" s="46">
        <f t="shared" si="3"/>
        <v>0</v>
      </c>
      <c r="L43" s="46">
        <f t="shared" si="3"/>
        <v>0</v>
      </c>
      <c r="M43" s="46">
        <f t="shared" si="3"/>
        <v>0</v>
      </c>
      <c r="N43" s="46">
        <f t="shared" si="3"/>
        <v>0</v>
      </c>
      <c r="O43" s="46">
        <f t="shared" si="3"/>
        <v>0</v>
      </c>
      <c r="P43" s="46">
        <f t="shared" si="3"/>
        <v>0</v>
      </c>
    </row>
    <row r="44" spans="2:19" x14ac:dyDescent="0.25">
      <c r="B44" s="105" t="str">
        <f>IF(Investitionsplan!A44="Nein",Investitionsplan!E44,"")</f>
        <v/>
      </c>
      <c r="C44" s="106" t="str">
        <f>IF(Investitionsplan!A44="Ja","",Investitionsplan!G44)</f>
        <v/>
      </c>
      <c r="D44" s="106">
        <f>IF(Investitionsplan!A44="Ja","",Investitionsplan!V44)</f>
        <v>0</v>
      </c>
      <c r="E44" s="106">
        <f>IF(Investitionsplan!A44="Ja","",Investitionsplan!H44)</f>
        <v>0</v>
      </c>
      <c r="F44" s="46">
        <f t="shared" si="3"/>
        <v>0</v>
      </c>
      <c r="G44" s="46">
        <f t="shared" si="3"/>
        <v>0</v>
      </c>
      <c r="H44" s="46">
        <f t="shared" si="3"/>
        <v>0</v>
      </c>
      <c r="I44" s="46">
        <f t="shared" si="3"/>
        <v>0</v>
      </c>
      <c r="J44" s="46">
        <f t="shared" si="3"/>
        <v>0</v>
      </c>
      <c r="K44" s="46">
        <f t="shared" si="3"/>
        <v>0</v>
      </c>
      <c r="L44" s="46">
        <f t="shared" si="3"/>
        <v>0</v>
      </c>
      <c r="M44" s="46">
        <f t="shared" si="3"/>
        <v>0</v>
      </c>
      <c r="N44" s="46">
        <f t="shared" si="3"/>
        <v>0</v>
      </c>
      <c r="O44" s="46">
        <f t="shared" ref="G44:P51" si="4">IF(NOT($B44=""),IF(AND(O$6&gt;$E44,(O$6-$C44)&lt;=$E44),$D44/$C44,0),0)</f>
        <v>0</v>
      </c>
      <c r="P44" s="46">
        <f t="shared" si="4"/>
        <v>0</v>
      </c>
    </row>
    <row r="45" spans="2:19" x14ac:dyDescent="0.25">
      <c r="B45" s="105" t="str">
        <f>IF(Investitionsplan!A45="Nein",Investitionsplan!E45,"")</f>
        <v/>
      </c>
      <c r="C45" s="106" t="str">
        <f>IF(Investitionsplan!A45="Ja","",Investitionsplan!G45)</f>
        <v/>
      </c>
      <c r="D45" s="106">
        <f>IF(Investitionsplan!A45="Ja","",Investitionsplan!V45)</f>
        <v>0</v>
      </c>
      <c r="E45" s="106">
        <f>IF(Investitionsplan!A45="Ja","",Investitionsplan!H45)</f>
        <v>0</v>
      </c>
      <c r="F45" s="46">
        <f t="shared" ref="F45:F51" si="5">IF(NOT($B45=""),IF(AND(F$6&gt;$E45,(F$6-$C45)&lt;=$E45),$D45/$C45,0),0)</f>
        <v>0</v>
      </c>
      <c r="G45" s="46">
        <f t="shared" si="4"/>
        <v>0</v>
      </c>
      <c r="H45" s="46">
        <f t="shared" si="4"/>
        <v>0</v>
      </c>
      <c r="I45" s="46">
        <f t="shared" si="4"/>
        <v>0</v>
      </c>
      <c r="J45" s="46">
        <f t="shared" si="4"/>
        <v>0</v>
      </c>
      <c r="K45" s="46">
        <f t="shared" si="4"/>
        <v>0</v>
      </c>
      <c r="L45" s="46">
        <f t="shared" si="4"/>
        <v>0</v>
      </c>
      <c r="M45" s="46">
        <f t="shared" si="4"/>
        <v>0</v>
      </c>
      <c r="N45" s="46">
        <f t="shared" si="4"/>
        <v>0</v>
      </c>
      <c r="O45" s="46">
        <f t="shared" si="4"/>
        <v>0</v>
      </c>
      <c r="P45" s="46">
        <f t="shared" si="4"/>
        <v>0</v>
      </c>
    </row>
    <row r="46" spans="2:19" x14ac:dyDescent="0.25">
      <c r="B46" s="105" t="str">
        <f>IF(Investitionsplan!A46="Nein",Investitionsplan!E46,"")</f>
        <v/>
      </c>
      <c r="C46" s="106" t="str">
        <f>IF(Investitionsplan!A46="Ja","",Investitionsplan!G46)</f>
        <v/>
      </c>
      <c r="D46" s="106">
        <f>IF(Investitionsplan!A46="Ja","",Investitionsplan!V46)</f>
        <v>0</v>
      </c>
      <c r="E46" s="106">
        <f>IF(Investitionsplan!A46="Ja","",Investitionsplan!H46)</f>
        <v>0</v>
      </c>
      <c r="F46" s="46">
        <f t="shared" si="5"/>
        <v>0</v>
      </c>
      <c r="G46" s="46">
        <f t="shared" si="4"/>
        <v>0</v>
      </c>
      <c r="H46" s="46">
        <f t="shared" si="4"/>
        <v>0</v>
      </c>
      <c r="I46" s="46">
        <f t="shared" si="4"/>
        <v>0</v>
      </c>
      <c r="J46" s="46">
        <f t="shared" si="4"/>
        <v>0</v>
      </c>
      <c r="K46" s="46">
        <f t="shared" si="4"/>
        <v>0</v>
      </c>
      <c r="L46" s="46">
        <f t="shared" si="4"/>
        <v>0</v>
      </c>
      <c r="M46" s="46">
        <f t="shared" si="4"/>
        <v>0</v>
      </c>
      <c r="N46" s="46">
        <f t="shared" si="4"/>
        <v>0</v>
      </c>
      <c r="O46" s="46">
        <f t="shared" si="4"/>
        <v>0</v>
      </c>
      <c r="P46" s="46">
        <f t="shared" si="4"/>
        <v>0</v>
      </c>
    </row>
    <row r="47" spans="2:19" x14ac:dyDescent="0.25">
      <c r="B47" s="105" t="str">
        <f>IF(Investitionsplan!A47="Nein",Investitionsplan!E47,"")</f>
        <v/>
      </c>
      <c r="C47" s="106" t="str">
        <f>IF(Investitionsplan!A47="Ja","",Investitionsplan!G47)</f>
        <v/>
      </c>
      <c r="D47" s="106">
        <f>IF(Investitionsplan!A47="Ja","",Investitionsplan!V47)</f>
        <v>0</v>
      </c>
      <c r="E47" s="106">
        <f>IF(Investitionsplan!A47="Ja","",Investitionsplan!H47)</f>
        <v>0</v>
      </c>
      <c r="F47" s="46">
        <f t="shared" si="5"/>
        <v>0</v>
      </c>
      <c r="G47" s="46">
        <f t="shared" si="4"/>
        <v>0</v>
      </c>
      <c r="H47" s="46">
        <f t="shared" si="4"/>
        <v>0</v>
      </c>
      <c r="I47" s="46">
        <f t="shared" si="4"/>
        <v>0</v>
      </c>
      <c r="J47" s="46">
        <f t="shared" si="4"/>
        <v>0</v>
      </c>
      <c r="K47" s="46">
        <f t="shared" si="4"/>
        <v>0</v>
      </c>
      <c r="L47" s="46">
        <f t="shared" si="4"/>
        <v>0</v>
      </c>
      <c r="M47" s="46">
        <f t="shared" si="4"/>
        <v>0</v>
      </c>
      <c r="N47" s="46">
        <f t="shared" si="4"/>
        <v>0</v>
      </c>
      <c r="O47" s="46">
        <f t="shared" si="4"/>
        <v>0</v>
      </c>
      <c r="P47" s="46">
        <f t="shared" si="4"/>
        <v>0</v>
      </c>
    </row>
    <row r="48" spans="2:19" x14ac:dyDescent="0.25">
      <c r="B48" s="105" t="str">
        <f>IF(Investitionsplan!A48="Nein",Investitionsplan!E48,"")</f>
        <v/>
      </c>
      <c r="C48" s="106" t="str">
        <f>IF(Investitionsplan!A48="Ja","",Investitionsplan!G48)</f>
        <v/>
      </c>
      <c r="D48" s="106">
        <f>IF(Investitionsplan!A48="Ja","",Investitionsplan!V48)</f>
        <v>0</v>
      </c>
      <c r="E48" s="106">
        <f>IF(Investitionsplan!A48="Ja","",Investitionsplan!H48)</f>
        <v>0</v>
      </c>
      <c r="F48" s="46">
        <f t="shared" si="5"/>
        <v>0</v>
      </c>
      <c r="G48" s="46">
        <f t="shared" si="4"/>
        <v>0</v>
      </c>
      <c r="H48" s="46">
        <f t="shared" si="4"/>
        <v>0</v>
      </c>
      <c r="I48" s="46">
        <f t="shared" si="4"/>
        <v>0</v>
      </c>
      <c r="J48" s="46">
        <f t="shared" si="4"/>
        <v>0</v>
      </c>
      <c r="K48" s="46">
        <f t="shared" si="4"/>
        <v>0</v>
      </c>
      <c r="L48" s="46">
        <f t="shared" si="4"/>
        <v>0</v>
      </c>
      <c r="M48" s="46">
        <f t="shared" si="4"/>
        <v>0</v>
      </c>
      <c r="N48" s="46">
        <f t="shared" si="4"/>
        <v>0</v>
      </c>
      <c r="O48" s="46">
        <f t="shared" si="4"/>
        <v>0</v>
      </c>
      <c r="P48" s="46">
        <f t="shared" si="4"/>
        <v>0</v>
      </c>
    </row>
    <row r="49" spans="1:16" x14ac:dyDescent="0.25">
      <c r="B49" s="105" t="str">
        <f>IF(Investitionsplan!A49="Nein",Investitionsplan!E49,"")</f>
        <v/>
      </c>
      <c r="C49" s="106" t="str">
        <f>IF(Investitionsplan!A49="Ja","",Investitionsplan!G49)</f>
        <v/>
      </c>
      <c r="D49" s="106">
        <f>IF(Investitionsplan!A49="Ja","",Investitionsplan!V49)</f>
        <v>0</v>
      </c>
      <c r="E49" s="106">
        <f>IF(Investitionsplan!A49="Ja","",Investitionsplan!H49)</f>
        <v>0</v>
      </c>
      <c r="F49" s="46">
        <f t="shared" si="5"/>
        <v>0</v>
      </c>
      <c r="G49" s="46">
        <f t="shared" si="4"/>
        <v>0</v>
      </c>
      <c r="H49" s="46">
        <f t="shared" si="4"/>
        <v>0</v>
      </c>
      <c r="I49" s="46">
        <f t="shared" si="4"/>
        <v>0</v>
      </c>
      <c r="J49" s="46">
        <f t="shared" si="4"/>
        <v>0</v>
      </c>
      <c r="K49" s="46">
        <f t="shared" si="4"/>
        <v>0</v>
      </c>
      <c r="L49" s="46">
        <f t="shared" si="4"/>
        <v>0</v>
      </c>
      <c r="M49" s="46">
        <f t="shared" si="4"/>
        <v>0</v>
      </c>
      <c r="N49" s="46">
        <f t="shared" si="4"/>
        <v>0</v>
      </c>
      <c r="O49" s="46">
        <f t="shared" si="4"/>
        <v>0</v>
      </c>
      <c r="P49" s="46">
        <f t="shared" si="4"/>
        <v>0</v>
      </c>
    </row>
    <row r="50" spans="1:16" x14ac:dyDescent="0.25">
      <c r="B50" s="105" t="str">
        <f>IF(Investitionsplan!A50="Nein",Investitionsplan!E50,"")</f>
        <v/>
      </c>
      <c r="C50" s="106" t="str">
        <f>IF(Investitionsplan!A50="Ja","",Investitionsplan!G50)</f>
        <v/>
      </c>
      <c r="D50" s="106">
        <f>IF(Investitionsplan!A50="Ja","",Investitionsplan!V50)</f>
        <v>0</v>
      </c>
      <c r="E50" s="106">
        <f>IF(Investitionsplan!A50="Ja","",Investitionsplan!H50)</f>
        <v>0</v>
      </c>
      <c r="F50" s="46">
        <f t="shared" si="5"/>
        <v>0</v>
      </c>
      <c r="G50" s="46">
        <f t="shared" si="4"/>
        <v>0</v>
      </c>
      <c r="H50" s="46">
        <f t="shared" si="4"/>
        <v>0</v>
      </c>
      <c r="I50" s="46">
        <f t="shared" si="4"/>
        <v>0</v>
      </c>
      <c r="J50" s="46">
        <f t="shared" si="4"/>
        <v>0</v>
      </c>
      <c r="K50" s="46">
        <f t="shared" si="4"/>
        <v>0</v>
      </c>
      <c r="L50" s="46">
        <f t="shared" si="4"/>
        <v>0</v>
      </c>
      <c r="M50" s="46">
        <f t="shared" si="4"/>
        <v>0</v>
      </c>
      <c r="N50" s="46">
        <f t="shared" si="4"/>
        <v>0</v>
      </c>
      <c r="O50" s="46">
        <f t="shared" si="4"/>
        <v>0</v>
      </c>
      <c r="P50" s="46">
        <f t="shared" si="4"/>
        <v>0</v>
      </c>
    </row>
    <row r="51" spans="1:16" x14ac:dyDescent="0.25">
      <c r="B51" s="105" t="str">
        <f>IF(Investitionsplan!A51="Nein",Investitionsplan!E51,"")</f>
        <v/>
      </c>
      <c r="C51" s="106" t="str">
        <f>IF(Investitionsplan!A51="Ja","",Investitionsplan!G51)</f>
        <v/>
      </c>
      <c r="D51" s="106">
        <f>IF(Investitionsplan!A51="Ja","",Investitionsplan!V51)</f>
        <v>0</v>
      </c>
      <c r="E51" s="106">
        <f>IF(Investitionsplan!A51="Ja","",Investitionsplan!H51)</f>
        <v>0</v>
      </c>
      <c r="F51" s="46">
        <f t="shared" si="5"/>
        <v>0</v>
      </c>
      <c r="G51" s="46">
        <f t="shared" si="4"/>
        <v>0</v>
      </c>
      <c r="H51" s="46">
        <f t="shared" si="4"/>
        <v>0</v>
      </c>
      <c r="I51" s="46">
        <f t="shared" si="4"/>
        <v>0</v>
      </c>
      <c r="J51" s="46">
        <f t="shared" si="4"/>
        <v>0</v>
      </c>
      <c r="K51" s="46">
        <f t="shared" si="4"/>
        <v>0</v>
      </c>
      <c r="L51" s="46">
        <f t="shared" si="4"/>
        <v>0</v>
      </c>
      <c r="M51" s="46">
        <f t="shared" si="4"/>
        <v>0</v>
      </c>
      <c r="N51" s="46">
        <f t="shared" si="4"/>
        <v>0</v>
      </c>
      <c r="O51" s="46">
        <f t="shared" si="4"/>
        <v>0</v>
      </c>
      <c r="P51" s="46">
        <f t="shared" si="4"/>
        <v>0</v>
      </c>
    </row>
    <row r="52" spans="1:16" ht="15" thickBot="1" x14ac:dyDescent="0.3">
      <c r="B52" s="47"/>
      <c r="C52" s="47"/>
      <c r="D52" s="47"/>
      <c r="E52" s="47" t="s">
        <v>179</v>
      </c>
      <c r="F52" s="48">
        <f t="shared" ref="F52:P52" si="6">SUM(F7:F51)</f>
        <v>0</v>
      </c>
      <c r="G52" s="48">
        <f t="shared" si="6"/>
        <v>0</v>
      </c>
      <c r="H52" s="48">
        <f t="shared" si="6"/>
        <v>0</v>
      </c>
      <c r="I52" s="48">
        <f t="shared" si="6"/>
        <v>0</v>
      </c>
      <c r="J52" s="48">
        <f t="shared" si="6"/>
        <v>0</v>
      </c>
      <c r="K52" s="48">
        <f t="shared" si="6"/>
        <v>0</v>
      </c>
      <c r="L52" s="48">
        <f t="shared" si="6"/>
        <v>0</v>
      </c>
      <c r="M52" s="48">
        <f t="shared" si="6"/>
        <v>0</v>
      </c>
      <c r="N52" s="48">
        <f t="shared" si="6"/>
        <v>0</v>
      </c>
      <c r="O52" s="48">
        <f t="shared" si="6"/>
        <v>0</v>
      </c>
      <c r="P52" s="48">
        <f t="shared" si="6"/>
        <v>0</v>
      </c>
    </row>
    <row r="53" spans="1:16" ht="15" thickTop="1" x14ac:dyDescent="0.25"/>
    <row r="56" spans="1:16" x14ac:dyDescent="0.25">
      <c r="A56" s="51" t="s">
        <v>213</v>
      </c>
      <c r="B56" s="52"/>
      <c r="C56" s="53"/>
      <c r="D56" s="53"/>
      <c r="E56" s="54"/>
    </row>
    <row r="57" spans="1:16" x14ac:dyDescent="0.25">
      <c r="C57" s="101" t="s">
        <v>146</v>
      </c>
      <c r="D57" s="101" t="s">
        <v>220</v>
      </c>
      <c r="E57" s="101" t="s">
        <v>154</v>
      </c>
    </row>
    <row r="58" spans="1:16" x14ac:dyDescent="0.25">
      <c r="B58" s="40" t="s">
        <v>212</v>
      </c>
      <c r="C58" s="102" t="s">
        <v>148</v>
      </c>
      <c r="D58" s="102" t="s">
        <v>17</v>
      </c>
      <c r="E58" s="102" t="s">
        <v>149</v>
      </c>
      <c r="F58" s="41">
        <f>F6</f>
        <v>2026</v>
      </c>
      <c r="G58" s="41">
        <f t="shared" ref="G58:P58" si="7">F58+1</f>
        <v>2027</v>
      </c>
      <c r="H58" s="41">
        <f t="shared" si="7"/>
        <v>2028</v>
      </c>
      <c r="I58" s="41">
        <f t="shared" si="7"/>
        <v>2029</v>
      </c>
      <c r="J58" s="41">
        <f t="shared" si="7"/>
        <v>2030</v>
      </c>
      <c r="K58" s="41">
        <f t="shared" si="7"/>
        <v>2031</v>
      </c>
      <c r="L58" s="41">
        <f t="shared" si="7"/>
        <v>2032</v>
      </c>
      <c r="M58" s="41">
        <f t="shared" si="7"/>
        <v>2033</v>
      </c>
      <c r="N58" s="41">
        <f t="shared" si="7"/>
        <v>2034</v>
      </c>
      <c r="O58" s="41">
        <f t="shared" si="7"/>
        <v>2035</v>
      </c>
      <c r="P58" s="41">
        <f t="shared" si="7"/>
        <v>2036</v>
      </c>
    </row>
    <row r="59" spans="1:16" x14ac:dyDescent="0.25">
      <c r="B59" s="43" t="str">
        <f>IF(Investitionsplan!A7="Ja",Investitionsplan!E7,"")</f>
        <v/>
      </c>
      <c r="C59" s="44" t="str">
        <f>IF(Investitionsplan!A7="Ja",Investitionsplan!G7,"")</f>
        <v/>
      </c>
      <c r="D59" s="45" t="str">
        <f>IF(Investitionsplan!A7="Ja",Investitionsplan!V7,"")</f>
        <v/>
      </c>
      <c r="E59" s="90" t="str">
        <f>IF(Investitionsplan!A7="Ja",Investitionsplan!H7,"")</f>
        <v/>
      </c>
      <c r="F59" s="46">
        <f>IF(NOT($B59=""),IF(AND(F$58&gt;$E59,(F$58-$C59)&lt;=$E59),$D59/$C59,0),0)</f>
        <v>0</v>
      </c>
      <c r="G59" s="46">
        <f t="shared" ref="G59:P74" si="8">IF(NOT($B59=""),IF(AND(G$58&gt;$E59,(G$58-$C59)&lt;=$E59),$D59/$C59,0),0)</f>
        <v>0</v>
      </c>
      <c r="H59" s="46">
        <f t="shared" si="8"/>
        <v>0</v>
      </c>
      <c r="I59" s="46">
        <f t="shared" si="8"/>
        <v>0</v>
      </c>
      <c r="J59" s="46">
        <f t="shared" si="8"/>
        <v>0</v>
      </c>
      <c r="K59" s="46">
        <f t="shared" si="8"/>
        <v>0</v>
      </c>
      <c r="L59" s="46">
        <f t="shared" si="8"/>
        <v>0</v>
      </c>
      <c r="M59" s="46">
        <f t="shared" si="8"/>
        <v>0</v>
      </c>
      <c r="N59" s="46">
        <f t="shared" si="8"/>
        <v>0</v>
      </c>
      <c r="O59" s="46">
        <f t="shared" si="8"/>
        <v>0</v>
      </c>
      <c r="P59" s="46">
        <f t="shared" si="8"/>
        <v>0</v>
      </c>
    </row>
    <row r="60" spans="1:16" x14ac:dyDescent="0.25">
      <c r="B60" s="43" t="str">
        <f>IF(Investitionsplan!A8="Ja",Investitionsplan!E8,"")</f>
        <v/>
      </c>
      <c r="C60" s="44" t="str">
        <f>IF(Investitionsplan!A8="Ja",Investitionsplan!G8,"")</f>
        <v/>
      </c>
      <c r="D60" s="45" t="str">
        <f>IF(Investitionsplan!A8="Ja",Investitionsplan!V8,"")</f>
        <v/>
      </c>
      <c r="E60" s="90" t="str">
        <f>IF(Investitionsplan!A8="Ja",Investitionsplan!H8,"")</f>
        <v/>
      </c>
      <c r="F60" s="46">
        <f t="shared" ref="F60:P79" si="9">IF(NOT($B60=""),IF(AND(F$58&gt;$E60,(F$58-$C60)&lt;=$E60),$D60/$C60,0),0)</f>
        <v>0</v>
      </c>
      <c r="G60" s="46">
        <f t="shared" si="8"/>
        <v>0</v>
      </c>
      <c r="H60" s="46">
        <f t="shared" si="8"/>
        <v>0</v>
      </c>
      <c r="I60" s="46">
        <f t="shared" si="8"/>
        <v>0</v>
      </c>
      <c r="J60" s="46">
        <f t="shared" si="8"/>
        <v>0</v>
      </c>
      <c r="K60" s="46">
        <f t="shared" si="8"/>
        <v>0</v>
      </c>
      <c r="L60" s="46">
        <f t="shared" si="8"/>
        <v>0</v>
      </c>
      <c r="M60" s="46">
        <f t="shared" si="8"/>
        <v>0</v>
      </c>
      <c r="N60" s="46">
        <f t="shared" si="8"/>
        <v>0</v>
      </c>
      <c r="O60" s="46">
        <f t="shared" si="8"/>
        <v>0</v>
      </c>
      <c r="P60" s="46">
        <f t="shared" si="8"/>
        <v>0</v>
      </c>
    </row>
    <row r="61" spans="1:16" x14ac:dyDescent="0.25">
      <c r="B61" s="43" t="str">
        <f>IF(Investitionsplan!A9="Ja",Investitionsplan!E9,"")</f>
        <v/>
      </c>
      <c r="C61" s="44" t="str">
        <f>IF(Investitionsplan!A9="Ja",Investitionsplan!G9,"")</f>
        <v/>
      </c>
      <c r="D61" s="45" t="str">
        <f>IF(Investitionsplan!A9="Ja",Investitionsplan!V9,"")</f>
        <v/>
      </c>
      <c r="E61" s="90" t="str">
        <f>IF(Investitionsplan!A9="Ja",Investitionsplan!H9,"")</f>
        <v/>
      </c>
      <c r="F61" s="46">
        <f t="shared" si="9"/>
        <v>0</v>
      </c>
      <c r="G61" s="46">
        <f t="shared" si="8"/>
        <v>0</v>
      </c>
      <c r="H61" s="46">
        <f t="shared" si="8"/>
        <v>0</v>
      </c>
      <c r="I61" s="46">
        <f t="shared" si="8"/>
        <v>0</v>
      </c>
      <c r="J61" s="46">
        <f t="shared" si="8"/>
        <v>0</v>
      </c>
      <c r="K61" s="46">
        <f t="shared" si="8"/>
        <v>0</v>
      </c>
      <c r="L61" s="46">
        <f t="shared" si="8"/>
        <v>0</v>
      </c>
      <c r="M61" s="46">
        <f t="shared" si="8"/>
        <v>0</v>
      </c>
      <c r="N61" s="46">
        <f t="shared" si="8"/>
        <v>0</v>
      </c>
      <c r="O61" s="46">
        <f t="shared" si="8"/>
        <v>0</v>
      </c>
      <c r="P61" s="46">
        <f t="shared" si="8"/>
        <v>0</v>
      </c>
    </row>
    <row r="62" spans="1:16" x14ac:dyDescent="0.25">
      <c r="B62" s="43" t="str">
        <f>IF(Investitionsplan!A10="Ja",Investitionsplan!E10,"")</f>
        <v/>
      </c>
      <c r="C62" s="44" t="str">
        <f>IF(Investitionsplan!A10="Ja",Investitionsplan!G10,"")</f>
        <v/>
      </c>
      <c r="D62" s="45" t="str">
        <f>IF(Investitionsplan!A10="Ja",Investitionsplan!V10,"")</f>
        <v/>
      </c>
      <c r="E62" s="90" t="str">
        <f>IF(Investitionsplan!A10="Ja",Investitionsplan!H10,"")</f>
        <v/>
      </c>
      <c r="F62" s="46">
        <f t="shared" si="9"/>
        <v>0</v>
      </c>
      <c r="G62" s="46">
        <f t="shared" si="8"/>
        <v>0</v>
      </c>
      <c r="H62" s="46">
        <f t="shared" si="8"/>
        <v>0</v>
      </c>
      <c r="I62" s="46">
        <f t="shared" si="8"/>
        <v>0</v>
      </c>
      <c r="J62" s="46">
        <f t="shared" si="8"/>
        <v>0</v>
      </c>
      <c r="K62" s="46">
        <f t="shared" si="8"/>
        <v>0</v>
      </c>
      <c r="L62" s="46">
        <f t="shared" si="8"/>
        <v>0</v>
      </c>
      <c r="M62" s="46">
        <f t="shared" si="8"/>
        <v>0</v>
      </c>
      <c r="N62" s="46">
        <f t="shared" si="8"/>
        <v>0</v>
      </c>
      <c r="O62" s="46">
        <f t="shared" si="8"/>
        <v>0</v>
      </c>
      <c r="P62" s="46">
        <f t="shared" si="8"/>
        <v>0</v>
      </c>
    </row>
    <row r="63" spans="1:16" x14ac:dyDescent="0.25">
      <c r="B63" s="43" t="str">
        <f>IF(Investitionsplan!A11="Ja",Investitionsplan!E11,"")</f>
        <v/>
      </c>
      <c r="C63" s="44" t="str">
        <f>IF(Investitionsplan!A11="Ja",Investitionsplan!G11,"")</f>
        <v/>
      </c>
      <c r="D63" s="45" t="str">
        <f>IF(Investitionsplan!A11="Ja",Investitionsplan!V11,"")</f>
        <v/>
      </c>
      <c r="E63" s="90" t="str">
        <f>IF(Investitionsplan!A11="Ja",Investitionsplan!H11,"")</f>
        <v/>
      </c>
      <c r="F63" s="46">
        <f t="shared" si="9"/>
        <v>0</v>
      </c>
      <c r="G63" s="46">
        <f t="shared" si="8"/>
        <v>0</v>
      </c>
      <c r="H63" s="46">
        <f t="shared" si="8"/>
        <v>0</v>
      </c>
      <c r="I63" s="46">
        <f t="shared" si="8"/>
        <v>0</v>
      </c>
      <c r="J63" s="46">
        <f t="shared" si="8"/>
        <v>0</v>
      </c>
      <c r="K63" s="46">
        <f t="shared" si="8"/>
        <v>0</v>
      </c>
      <c r="L63" s="46">
        <f t="shared" si="8"/>
        <v>0</v>
      </c>
      <c r="M63" s="46">
        <f t="shared" si="8"/>
        <v>0</v>
      </c>
      <c r="N63" s="46">
        <f t="shared" si="8"/>
        <v>0</v>
      </c>
      <c r="O63" s="46">
        <f t="shared" si="8"/>
        <v>0</v>
      </c>
      <c r="P63" s="46">
        <f t="shared" si="8"/>
        <v>0</v>
      </c>
    </row>
    <row r="64" spans="1:16" x14ac:dyDescent="0.25">
      <c r="B64" s="43" t="str">
        <f>IF(Investitionsplan!A12="Ja",Investitionsplan!E12,"")</f>
        <v/>
      </c>
      <c r="C64" s="44" t="str">
        <f>IF(Investitionsplan!A12="Ja",Investitionsplan!G12,"")</f>
        <v/>
      </c>
      <c r="D64" s="45" t="str">
        <f>IF(Investitionsplan!A12="Ja",Investitionsplan!V12,"")</f>
        <v/>
      </c>
      <c r="E64" s="90" t="str">
        <f>IF(Investitionsplan!A12="Ja",Investitionsplan!H12,"")</f>
        <v/>
      </c>
      <c r="F64" s="46">
        <f t="shared" si="9"/>
        <v>0</v>
      </c>
      <c r="G64" s="46">
        <f t="shared" si="8"/>
        <v>0</v>
      </c>
      <c r="H64" s="46">
        <f t="shared" si="8"/>
        <v>0</v>
      </c>
      <c r="I64" s="46">
        <f t="shared" si="8"/>
        <v>0</v>
      </c>
      <c r="J64" s="46">
        <f t="shared" si="8"/>
        <v>0</v>
      </c>
      <c r="K64" s="46">
        <f t="shared" si="8"/>
        <v>0</v>
      </c>
      <c r="L64" s="46">
        <f t="shared" si="8"/>
        <v>0</v>
      </c>
      <c r="M64" s="46">
        <f t="shared" si="8"/>
        <v>0</v>
      </c>
      <c r="N64" s="46">
        <f t="shared" si="8"/>
        <v>0</v>
      </c>
      <c r="O64" s="46">
        <f t="shared" si="8"/>
        <v>0</v>
      </c>
      <c r="P64" s="46">
        <f t="shared" si="8"/>
        <v>0</v>
      </c>
    </row>
    <row r="65" spans="2:16" x14ac:dyDescent="0.25">
      <c r="B65" s="43" t="str">
        <f>IF(Investitionsplan!A13="Ja",Investitionsplan!E13,"")</f>
        <v/>
      </c>
      <c r="C65" s="44" t="str">
        <f>IF(Investitionsplan!A13="Ja",Investitionsplan!G13,"")</f>
        <v/>
      </c>
      <c r="D65" s="45" t="str">
        <f>IF(Investitionsplan!A13="Ja",Investitionsplan!V13,"")</f>
        <v/>
      </c>
      <c r="E65" s="90" t="str">
        <f>IF(Investitionsplan!A13="Ja",Investitionsplan!H13,"")</f>
        <v/>
      </c>
      <c r="F65" s="46">
        <f t="shared" si="9"/>
        <v>0</v>
      </c>
      <c r="G65" s="46">
        <f t="shared" si="8"/>
        <v>0</v>
      </c>
      <c r="H65" s="46">
        <f t="shared" si="8"/>
        <v>0</v>
      </c>
      <c r="I65" s="46">
        <f t="shared" si="8"/>
        <v>0</v>
      </c>
      <c r="J65" s="46">
        <f t="shared" si="8"/>
        <v>0</v>
      </c>
      <c r="K65" s="46">
        <f t="shared" si="8"/>
        <v>0</v>
      </c>
      <c r="L65" s="46">
        <f t="shared" si="8"/>
        <v>0</v>
      </c>
      <c r="M65" s="46">
        <f t="shared" si="8"/>
        <v>0</v>
      </c>
      <c r="N65" s="46">
        <f t="shared" si="8"/>
        <v>0</v>
      </c>
      <c r="O65" s="46">
        <f t="shared" si="8"/>
        <v>0</v>
      </c>
      <c r="P65" s="46">
        <f t="shared" si="8"/>
        <v>0</v>
      </c>
    </row>
    <row r="66" spans="2:16" x14ac:dyDescent="0.25">
      <c r="B66" s="43" t="str">
        <f>IF(Investitionsplan!A14="Ja",Investitionsplan!E14,"")</f>
        <v/>
      </c>
      <c r="C66" s="44" t="str">
        <f>IF(Investitionsplan!A14="Ja",Investitionsplan!G14,"")</f>
        <v/>
      </c>
      <c r="D66" s="45" t="str">
        <f>IF(Investitionsplan!A14="Ja",Investitionsplan!V14,"")</f>
        <v/>
      </c>
      <c r="E66" s="90" t="str">
        <f>IF(Investitionsplan!A14="Ja",Investitionsplan!H14,"")</f>
        <v/>
      </c>
      <c r="F66" s="46">
        <f t="shared" si="9"/>
        <v>0</v>
      </c>
      <c r="G66" s="46">
        <f t="shared" si="8"/>
        <v>0</v>
      </c>
      <c r="H66" s="46">
        <f t="shared" si="8"/>
        <v>0</v>
      </c>
      <c r="I66" s="46">
        <f t="shared" si="8"/>
        <v>0</v>
      </c>
      <c r="J66" s="46">
        <f t="shared" si="8"/>
        <v>0</v>
      </c>
      <c r="K66" s="46">
        <f t="shared" si="8"/>
        <v>0</v>
      </c>
      <c r="L66" s="46">
        <f t="shared" si="8"/>
        <v>0</v>
      </c>
      <c r="M66" s="46">
        <f t="shared" si="8"/>
        <v>0</v>
      </c>
      <c r="N66" s="46">
        <f t="shared" si="8"/>
        <v>0</v>
      </c>
      <c r="O66" s="46">
        <f t="shared" si="8"/>
        <v>0</v>
      </c>
      <c r="P66" s="46">
        <f t="shared" si="8"/>
        <v>0</v>
      </c>
    </row>
    <row r="67" spans="2:16" x14ac:dyDescent="0.25">
      <c r="B67" s="43" t="str">
        <f>IF(Investitionsplan!A15="Ja",Investitionsplan!E15,"")</f>
        <v/>
      </c>
      <c r="C67" s="44" t="str">
        <f>IF(Investitionsplan!A15="Ja",Investitionsplan!G15,"")</f>
        <v/>
      </c>
      <c r="D67" s="45" t="str">
        <f>IF(Investitionsplan!A15="Ja",Investitionsplan!V15,"")</f>
        <v/>
      </c>
      <c r="E67" s="90" t="str">
        <f>IF(Investitionsplan!A15="Ja",Investitionsplan!H15,"")</f>
        <v/>
      </c>
      <c r="F67" s="46">
        <f t="shared" si="9"/>
        <v>0</v>
      </c>
      <c r="G67" s="46">
        <f t="shared" si="8"/>
        <v>0</v>
      </c>
      <c r="H67" s="46">
        <f t="shared" si="8"/>
        <v>0</v>
      </c>
      <c r="I67" s="46">
        <f t="shared" si="8"/>
        <v>0</v>
      </c>
      <c r="J67" s="46">
        <f t="shared" si="8"/>
        <v>0</v>
      </c>
      <c r="K67" s="46">
        <f t="shared" si="8"/>
        <v>0</v>
      </c>
      <c r="L67" s="46">
        <f t="shared" si="8"/>
        <v>0</v>
      </c>
      <c r="M67" s="46">
        <f t="shared" si="8"/>
        <v>0</v>
      </c>
      <c r="N67" s="46">
        <f t="shared" si="8"/>
        <v>0</v>
      </c>
      <c r="O67" s="46">
        <f t="shared" si="8"/>
        <v>0</v>
      </c>
      <c r="P67" s="46">
        <f t="shared" si="8"/>
        <v>0</v>
      </c>
    </row>
    <row r="68" spans="2:16" x14ac:dyDescent="0.25">
      <c r="B68" s="43" t="str">
        <f>IF(Investitionsplan!A16="Ja",Investitionsplan!E16,"")</f>
        <v/>
      </c>
      <c r="C68" s="44" t="str">
        <f>IF(Investitionsplan!A16="Ja",Investitionsplan!G16,"")</f>
        <v/>
      </c>
      <c r="D68" s="45" t="str">
        <f>IF(Investitionsplan!A16="Ja",Investitionsplan!V16,"")</f>
        <v/>
      </c>
      <c r="E68" s="90" t="str">
        <f>IF(Investitionsplan!A16="Ja",Investitionsplan!H16,"")</f>
        <v/>
      </c>
      <c r="F68" s="46">
        <f t="shared" si="9"/>
        <v>0</v>
      </c>
      <c r="G68" s="46">
        <f t="shared" si="8"/>
        <v>0</v>
      </c>
      <c r="H68" s="46">
        <f t="shared" si="8"/>
        <v>0</v>
      </c>
      <c r="I68" s="46">
        <f t="shared" si="8"/>
        <v>0</v>
      </c>
      <c r="J68" s="46">
        <f t="shared" si="8"/>
        <v>0</v>
      </c>
      <c r="K68" s="46">
        <f t="shared" si="8"/>
        <v>0</v>
      </c>
      <c r="L68" s="46">
        <f t="shared" si="8"/>
        <v>0</v>
      </c>
      <c r="M68" s="46">
        <f t="shared" si="8"/>
        <v>0</v>
      </c>
      <c r="N68" s="46">
        <f t="shared" si="8"/>
        <v>0</v>
      </c>
      <c r="O68" s="46">
        <f t="shared" si="8"/>
        <v>0</v>
      </c>
      <c r="P68" s="46">
        <f t="shared" si="8"/>
        <v>0</v>
      </c>
    </row>
    <row r="69" spans="2:16" x14ac:dyDescent="0.25">
      <c r="B69" s="43" t="str">
        <f>IF(Investitionsplan!A17="Ja",Investitionsplan!E17,"")</f>
        <v/>
      </c>
      <c r="C69" s="44" t="str">
        <f>IF(Investitionsplan!A17="Ja",Investitionsplan!G17,"")</f>
        <v/>
      </c>
      <c r="D69" s="45" t="str">
        <f>IF(Investitionsplan!A17="Ja",Investitionsplan!V17,"")</f>
        <v/>
      </c>
      <c r="E69" s="90" t="str">
        <f>IF(Investitionsplan!A17="Ja",Investitionsplan!H17,"")</f>
        <v/>
      </c>
      <c r="F69" s="46">
        <f t="shared" si="9"/>
        <v>0</v>
      </c>
      <c r="G69" s="46">
        <f t="shared" si="8"/>
        <v>0</v>
      </c>
      <c r="H69" s="46">
        <f t="shared" si="8"/>
        <v>0</v>
      </c>
      <c r="I69" s="46">
        <f t="shared" si="8"/>
        <v>0</v>
      </c>
      <c r="J69" s="46">
        <f t="shared" si="8"/>
        <v>0</v>
      </c>
      <c r="K69" s="46">
        <f t="shared" si="8"/>
        <v>0</v>
      </c>
      <c r="L69" s="46">
        <f t="shared" si="8"/>
        <v>0</v>
      </c>
      <c r="M69" s="46">
        <f t="shared" si="8"/>
        <v>0</v>
      </c>
      <c r="N69" s="46">
        <f t="shared" si="8"/>
        <v>0</v>
      </c>
      <c r="O69" s="46">
        <f t="shared" si="8"/>
        <v>0</v>
      </c>
      <c r="P69" s="46">
        <f t="shared" si="8"/>
        <v>0</v>
      </c>
    </row>
    <row r="70" spans="2:16" x14ac:dyDescent="0.25">
      <c r="B70" s="43" t="str">
        <f>IF(Investitionsplan!A18="Ja",Investitionsplan!E18,"")</f>
        <v/>
      </c>
      <c r="C70" s="44" t="str">
        <f>IF(Investitionsplan!A18="Ja",Investitionsplan!G18,"")</f>
        <v/>
      </c>
      <c r="D70" s="45" t="str">
        <f>IF(Investitionsplan!A18="Ja",Investitionsplan!V18,"")</f>
        <v/>
      </c>
      <c r="E70" s="90" t="str">
        <f>IF(Investitionsplan!A18="Ja",Investitionsplan!H18,"")</f>
        <v/>
      </c>
      <c r="F70" s="46">
        <f t="shared" si="9"/>
        <v>0</v>
      </c>
      <c r="G70" s="46">
        <f t="shared" si="8"/>
        <v>0</v>
      </c>
      <c r="H70" s="46">
        <f t="shared" si="8"/>
        <v>0</v>
      </c>
      <c r="I70" s="46">
        <f t="shared" si="8"/>
        <v>0</v>
      </c>
      <c r="J70" s="46">
        <f t="shared" si="8"/>
        <v>0</v>
      </c>
      <c r="K70" s="46">
        <f t="shared" si="8"/>
        <v>0</v>
      </c>
      <c r="L70" s="46">
        <f t="shared" si="8"/>
        <v>0</v>
      </c>
      <c r="M70" s="46">
        <f t="shared" si="8"/>
        <v>0</v>
      </c>
      <c r="N70" s="46">
        <f t="shared" si="8"/>
        <v>0</v>
      </c>
      <c r="O70" s="46">
        <f t="shared" si="8"/>
        <v>0</v>
      </c>
      <c r="P70" s="46">
        <f t="shared" si="8"/>
        <v>0</v>
      </c>
    </row>
    <row r="71" spans="2:16" x14ac:dyDescent="0.25">
      <c r="B71" s="43" t="str">
        <f>IF(Investitionsplan!A19="Ja",Investitionsplan!E19,"")</f>
        <v/>
      </c>
      <c r="C71" s="44" t="str">
        <f>IF(Investitionsplan!A19="Ja",Investitionsplan!G19,"")</f>
        <v/>
      </c>
      <c r="D71" s="45" t="str">
        <f>IF(Investitionsplan!A19="Ja",Investitionsplan!V19,"")</f>
        <v/>
      </c>
      <c r="E71" s="90" t="str">
        <f>IF(Investitionsplan!A19="Ja",Investitionsplan!H19,"")</f>
        <v/>
      </c>
      <c r="F71" s="46">
        <f t="shared" si="9"/>
        <v>0</v>
      </c>
      <c r="G71" s="46">
        <f t="shared" si="8"/>
        <v>0</v>
      </c>
      <c r="H71" s="46">
        <f t="shared" si="8"/>
        <v>0</v>
      </c>
      <c r="I71" s="46">
        <f t="shared" si="8"/>
        <v>0</v>
      </c>
      <c r="J71" s="46">
        <f t="shared" si="8"/>
        <v>0</v>
      </c>
      <c r="K71" s="46">
        <f t="shared" si="8"/>
        <v>0</v>
      </c>
      <c r="L71" s="46">
        <f t="shared" si="8"/>
        <v>0</v>
      </c>
      <c r="M71" s="46">
        <f t="shared" si="8"/>
        <v>0</v>
      </c>
      <c r="N71" s="46">
        <f t="shared" si="8"/>
        <v>0</v>
      </c>
      <c r="O71" s="46">
        <f t="shared" si="8"/>
        <v>0</v>
      </c>
      <c r="P71" s="46">
        <f t="shared" si="8"/>
        <v>0</v>
      </c>
    </row>
    <row r="72" spans="2:16" x14ac:dyDescent="0.25">
      <c r="B72" s="43" t="str">
        <f>IF(Investitionsplan!A20="Ja",Investitionsplan!E20,"")</f>
        <v/>
      </c>
      <c r="C72" s="44" t="str">
        <f>IF(Investitionsplan!A20="Ja",Investitionsplan!G20,"")</f>
        <v/>
      </c>
      <c r="D72" s="45" t="str">
        <f>IF(Investitionsplan!A20="Ja",Investitionsplan!V20,"")</f>
        <v/>
      </c>
      <c r="E72" s="90" t="str">
        <f>IF(Investitionsplan!A20="Ja",Investitionsplan!H20,"")</f>
        <v/>
      </c>
      <c r="F72" s="46">
        <f t="shared" si="9"/>
        <v>0</v>
      </c>
      <c r="G72" s="46">
        <f t="shared" si="8"/>
        <v>0</v>
      </c>
      <c r="H72" s="46">
        <f t="shared" si="8"/>
        <v>0</v>
      </c>
      <c r="I72" s="46">
        <f t="shared" si="8"/>
        <v>0</v>
      </c>
      <c r="J72" s="46">
        <f t="shared" si="8"/>
        <v>0</v>
      </c>
      <c r="K72" s="46">
        <f t="shared" si="8"/>
        <v>0</v>
      </c>
      <c r="L72" s="46">
        <f t="shared" si="8"/>
        <v>0</v>
      </c>
      <c r="M72" s="46">
        <f t="shared" si="8"/>
        <v>0</v>
      </c>
      <c r="N72" s="46">
        <f t="shared" si="8"/>
        <v>0</v>
      </c>
      <c r="O72" s="46">
        <f t="shared" si="8"/>
        <v>0</v>
      </c>
      <c r="P72" s="46">
        <f t="shared" si="8"/>
        <v>0</v>
      </c>
    </row>
    <row r="73" spans="2:16" x14ac:dyDescent="0.25">
      <c r="B73" s="43" t="str">
        <f>IF(Investitionsplan!A21="Ja",Investitionsplan!E21,"")</f>
        <v/>
      </c>
      <c r="C73" s="44" t="str">
        <f>IF(Investitionsplan!A21="Ja",Investitionsplan!G21,"")</f>
        <v/>
      </c>
      <c r="D73" s="45" t="str">
        <f>IF(Investitionsplan!A21="Ja",Investitionsplan!V21,"")</f>
        <v/>
      </c>
      <c r="E73" s="90" t="str">
        <f>IF(Investitionsplan!A21="Ja",Investitionsplan!H21,"")</f>
        <v/>
      </c>
      <c r="F73" s="46">
        <f t="shared" si="9"/>
        <v>0</v>
      </c>
      <c r="G73" s="46">
        <f t="shared" si="8"/>
        <v>0</v>
      </c>
      <c r="H73" s="46">
        <f t="shared" si="8"/>
        <v>0</v>
      </c>
      <c r="I73" s="46">
        <f t="shared" si="8"/>
        <v>0</v>
      </c>
      <c r="J73" s="46">
        <f t="shared" si="8"/>
        <v>0</v>
      </c>
      <c r="K73" s="46">
        <f t="shared" si="8"/>
        <v>0</v>
      </c>
      <c r="L73" s="46">
        <f t="shared" si="8"/>
        <v>0</v>
      </c>
      <c r="M73" s="46">
        <f t="shared" si="8"/>
        <v>0</v>
      </c>
      <c r="N73" s="46">
        <f t="shared" si="8"/>
        <v>0</v>
      </c>
      <c r="O73" s="46">
        <f t="shared" si="8"/>
        <v>0</v>
      </c>
      <c r="P73" s="46">
        <f t="shared" si="8"/>
        <v>0</v>
      </c>
    </row>
    <row r="74" spans="2:16" x14ac:dyDescent="0.25">
      <c r="B74" s="43" t="str">
        <f>IF(Investitionsplan!A22="Ja",Investitionsplan!E22,"")</f>
        <v/>
      </c>
      <c r="C74" s="44" t="str">
        <f>IF(Investitionsplan!A22="Ja",Investitionsplan!G22,"")</f>
        <v/>
      </c>
      <c r="D74" s="45" t="str">
        <f>IF(Investitionsplan!A22="Ja",Investitionsplan!V22,"")</f>
        <v/>
      </c>
      <c r="E74" s="90" t="str">
        <f>IF(Investitionsplan!A22="Ja",Investitionsplan!H22,"")</f>
        <v/>
      </c>
      <c r="F74" s="46">
        <f t="shared" si="9"/>
        <v>0</v>
      </c>
      <c r="G74" s="46">
        <f t="shared" si="8"/>
        <v>0</v>
      </c>
      <c r="H74" s="46">
        <f t="shared" si="8"/>
        <v>0</v>
      </c>
      <c r="I74" s="46">
        <f t="shared" si="8"/>
        <v>0</v>
      </c>
      <c r="J74" s="46">
        <f t="shared" si="8"/>
        <v>0</v>
      </c>
      <c r="K74" s="46">
        <f t="shared" si="8"/>
        <v>0</v>
      </c>
      <c r="L74" s="46">
        <f t="shared" si="8"/>
        <v>0</v>
      </c>
      <c r="M74" s="46">
        <f t="shared" si="8"/>
        <v>0</v>
      </c>
      <c r="N74" s="46">
        <f t="shared" si="8"/>
        <v>0</v>
      </c>
      <c r="O74" s="46">
        <f t="shared" si="8"/>
        <v>0</v>
      </c>
      <c r="P74" s="46">
        <f t="shared" si="8"/>
        <v>0</v>
      </c>
    </row>
    <row r="75" spans="2:16" x14ac:dyDescent="0.25">
      <c r="B75" s="43" t="str">
        <f>IF(Investitionsplan!A23="Ja",Investitionsplan!E23,"")</f>
        <v/>
      </c>
      <c r="C75" s="44" t="str">
        <f>IF(Investitionsplan!A23="Ja",Investitionsplan!G23,"")</f>
        <v/>
      </c>
      <c r="D75" s="45" t="str">
        <f>IF(Investitionsplan!A23="Ja",Investitionsplan!V23,"")</f>
        <v/>
      </c>
      <c r="E75" s="90" t="str">
        <f>IF(Investitionsplan!A23="Ja",Investitionsplan!H23,"")</f>
        <v/>
      </c>
      <c r="F75" s="46">
        <f t="shared" si="9"/>
        <v>0</v>
      </c>
      <c r="G75" s="46">
        <f t="shared" si="9"/>
        <v>0</v>
      </c>
      <c r="H75" s="46">
        <f t="shared" si="9"/>
        <v>0</v>
      </c>
      <c r="I75" s="46">
        <f t="shared" si="9"/>
        <v>0</v>
      </c>
      <c r="J75" s="46">
        <f t="shared" si="9"/>
        <v>0</v>
      </c>
      <c r="K75" s="46">
        <f t="shared" si="9"/>
        <v>0</v>
      </c>
      <c r="L75" s="46">
        <f t="shared" si="9"/>
        <v>0</v>
      </c>
      <c r="M75" s="46">
        <f t="shared" si="9"/>
        <v>0</v>
      </c>
      <c r="N75" s="46">
        <f t="shared" si="9"/>
        <v>0</v>
      </c>
      <c r="O75" s="46">
        <f t="shared" si="9"/>
        <v>0</v>
      </c>
      <c r="P75" s="46">
        <f t="shared" si="9"/>
        <v>0</v>
      </c>
    </row>
    <row r="76" spans="2:16" x14ac:dyDescent="0.25">
      <c r="B76" s="43" t="str">
        <f>IF(Investitionsplan!A24="Ja",Investitionsplan!E24,"")</f>
        <v/>
      </c>
      <c r="C76" s="44" t="str">
        <f>IF(Investitionsplan!A24="Ja",Investitionsplan!G24,"")</f>
        <v/>
      </c>
      <c r="D76" s="45" t="str">
        <f>IF(Investitionsplan!A24="Ja",Investitionsplan!V24,"")</f>
        <v/>
      </c>
      <c r="E76" s="90" t="str">
        <f>IF(Investitionsplan!A24="Ja",Investitionsplan!H24,"")</f>
        <v/>
      </c>
      <c r="F76" s="46">
        <f t="shared" si="9"/>
        <v>0</v>
      </c>
      <c r="G76" s="46">
        <f t="shared" si="9"/>
        <v>0</v>
      </c>
      <c r="H76" s="46">
        <f t="shared" si="9"/>
        <v>0</v>
      </c>
      <c r="I76" s="46">
        <f t="shared" si="9"/>
        <v>0</v>
      </c>
      <c r="J76" s="46">
        <f t="shared" si="9"/>
        <v>0</v>
      </c>
      <c r="K76" s="46">
        <f t="shared" si="9"/>
        <v>0</v>
      </c>
      <c r="L76" s="46">
        <f t="shared" si="9"/>
        <v>0</v>
      </c>
      <c r="M76" s="46">
        <f t="shared" si="9"/>
        <v>0</v>
      </c>
      <c r="N76" s="46">
        <f t="shared" si="9"/>
        <v>0</v>
      </c>
      <c r="O76" s="46">
        <f t="shared" si="9"/>
        <v>0</v>
      </c>
      <c r="P76" s="46">
        <f t="shared" si="9"/>
        <v>0</v>
      </c>
    </row>
    <row r="77" spans="2:16" x14ac:dyDescent="0.25">
      <c r="B77" s="43" t="str">
        <f>IF(Investitionsplan!A25="Ja",Investitionsplan!E25,"")</f>
        <v/>
      </c>
      <c r="C77" s="44" t="str">
        <f>IF(Investitionsplan!A25="Ja",Investitionsplan!G25,"")</f>
        <v/>
      </c>
      <c r="D77" s="45" t="str">
        <f>IF(Investitionsplan!A25="Ja",Investitionsplan!V25,"")</f>
        <v/>
      </c>
      <c r="E77" s="90" t="str">
        <f>IF(Investitionsplan!A25="Ja",Investitionsplan!H25,"")</f>
        <v/>
      </c>
      <c r="F77" s="46">
        <f t="shared" si="9"/>
        <v>0</v>
      </c>
      <c r="G77" s="46">
        <f t="shared" si="9"/>
        <v>0</v>
      </c>
      <c r="H77" s="46">
        <f t="shared" si="9"/>
        <v>0</v>
      </c>
      <c r="I77" s="46">
        <f t="shared" si="9"/>
        <v>0</v>
      </c>
      <c r="J77" s="46">
        <f t="shared" si="9"/>
        <v>0</v>
      </c>
      <c r="K77" s="46">
        <f t="shared" si="9"/>
        <v>0</v>
      </c>
      <c r="L77" s="46">
        <f t="shared" si="9"/>
        <v>0</v>
      </c>
      <c r="M77" s="46">
        <f t="shared" si="9"/>
        <v>0</v>
      </c>
      <c r="N77" s="46">
        <f t="shared" si="9"/>
        <v>0</v>
      </c>
      <c r="O77" s="46">
        <f t="shared" si="9"/>
        <v>0</v>
      </c>
      <c r="P77" s="46">
        <f t="shared" si="9"/>
        <v>0</v>
      </c>
    </row>
    <row r="78" spans="2:16" x14ac:dyDescent="0.25">
      <c r="B78" s="43" t="str">
        <f>IF(Investitionsplan!A26="Ja",Investitionsplan!E26,"")</f>
        <v/>
      </c>
      <c r="C78" s="44" t="str">
        <f>IF(Investitionsplan!A26="Ja",Investitionsplan!G26,"")</f>
        <v/>
      </c>
      <c r="D78" s="45" t="str">
        <f>IF(Investitionsplan!A26="Ja",Investitionsplan!V26,"")</f>
        <v/>
      </c>
      <c r="E78" s="90" t="str">
        <f>IF(Investitionsplan!A26="Ja",Investitionsplan!H26,"")</f>
        <v/>
      </c>
      <c r="F78" s="46">
        <f t="shared" ref="F78:P103" si="10">IF(NOT($B78=""),IF(AND(F$58&gt;$E78,(F$58-$C78)&lt;=$E78),$D78/$C78,0),0)</f>
        <v>0</v>
      </c>
      <c r="G78" s="46">
        <f t="shared" si="10"/>
        <v>0</v>
      </c>
      <c r="H78" s="46">
        <f t="shared" si="10"/>
        <v>0</v>
      </c>
      <c r="I78" s="46">
        <f t="shared" si="10"/>
        <v>0</v>
      </c>
      <c r="J78" s="46">
        <f t="shared" si="10"/>
        <v>0</v>
      </c>
      <c r="K78" s="46">
        <f t="shared" si="10"/>
        <v>0</v>
      </c>
      <c r="L78" s="46">
        <f t="shared" si="10"/>
        <v>0</v>
      </c>
      <c r="M78" s="46">
        <f t="shared" si="10"/>
        <v>0</v>
      </c>
      <c r="N78" s="46">
        <f t="shared" si="10"/>
        <v>0</v>
      </c>
      <c r="O78" s="46">
        <f t="shared" si="10"/>
        <v>0</v>
      </c>
      <c r="P78" s="46">
        <f t="shared" si="10"/>
        <v>0</v>
      </c>
    </row>
    <row r="79" spans="2:16" x14ac:dyDescent="0.25">
      <c r="B79" s="43" t="str">
        <f>IF(Investitionsplan!A27="Ja",Investitionsplan!E27,"")</f>
        <v/>
      </c>
      <c r="C79" s="44" t="str">
        <f>IF(Investitionsplan!A27="Ja",Investitionsplan!G27,"")</f>
        <v/>
      </c>
      <c r="D79" s="45" t="str">
        <f>IF(Investitionsplan!A27="Ja",Investitionsplan!V27,"")</f>
        <v/>
      </c>
      <c r="E79" s="90" t="str">
        <f>IF(Investitionsplan!A27="Ja",Investitionsplan!H27,"")</f>
        <v/>
      </c>
      <c r="F79" s="46">
        <f t="shared" si="9"/>
        <v>0</v>
      </c>
      <c r="G79" s="46">
        <f t="shared" si="10"/>
        <v>0</v>
      </c>
      <c r="H79" s="46">
        <f t="shared" si="10"/>
        <v>0</v>
      </c>
      <c r="I79" s="46">
        <f t="shared" si="10"/>
        <v>0</v>
      </c>
      <c r="J79" s="46">
        <f t="shared" si="10"/>
        <v>0</v>
      </c>
      <c r="K79" s="46">
        <f t="shared" si="10"/>
        <v>0</v>
      </c>
      <c r="L79" s="46">
        <f t="shared" si="10"/>
        <v>0</v>
      </c>
      <c r="M79" s="46">
        <f t="shared" si="10"/>
        <v>0</v>
      </c>
      <c r="N79" s="46">
        <f t="shared" si="10"/>
        <v>0</v>
      </c>
      <c r="O79" s="46">
        <f t="shared" si="10"/>
        <v>0</v>
      </c>
      <c r="P79" s="46">
        <f t="shared" si="10"/>
        <v>0</v>
      </c>
    </row>
    <row r="80" spans="2:16" x14ac:dyDescent="0.25">
      <c r="B80" s="43" t="str">
        <f>IF(Investitionsplan!A28="Ja",Investitionsplan!E28,"")</f>
        <v/>
      </c>
      <c r="C80" s="44" t="str">
        <f>IF(Investitionsplan!A28="Ja",Investitionsplan!G28,"")</f>
        <v/>
      </c>
      <c r="D80" s="45" t="str">
        <f>IF(Investitionsplan!A28="Ja",Investitionsplan!V28,"")</f>
        <v/>
      </c>
      <c r="E80" s="90" t="str">
        <f>IF(Investitionsplan!A28="Ja",Investitionsplan!H28,"")</f>
        <v/>
      </c>
      <c r="F80" s="46">
        <f t="shared" ref="F80:P103" si="11">IF(NOT($B80=""),IF(AND(F$58&gt;$E80,(F$58-$C80)&lt;=$E80),$D80/$C80,0),0)</f>
        <v>0</v>
      </c>
      <c r="G80" s="46">
        <f t="shared" si="10"/>
        <v>0</v>
      </c>
      <c r="H80" s="46">
        <f t="shared" si="10"/>
        <v>0</v>
      </c>
      <c r="I80" s="46">
        <f t="shared" si="10"/>
        <v>0</v>
      </c>
      <c r="J80" s="46">
        <f t="shared" si="10"/>
        <v>0</v>
      </c>
      <c r="K80" s="46">
        <f t="shared" si="10"/>
        <v>0</v>
      </c>
      <c r="L80" s="46">
        <f t="shared" si="10"/>
        <v>0</v>
      </c>
      <c r="M80" s="46">
        <f t="shared" si="10"/>
        <v>0</v>
      </c>
      <c r="N80" s="46">
        <f t="shared" si="10"/>
        <v>0</v>
      </c>
      <c r="O80" s="46">
        <f t="shared" si="10"/>
        <v>0</v>
      </c>
      <c r="P80" s="46">
        <f t="shared" si="10"/>
        <v>0</v>
      </c>
    </row>
    <row r="81" spans="2:16" x14ac:dyDescent="0.25">
      <c r="B81" s="43" t="str">
        <f>IF(Investitionsplan!A29="Ja",Investitionsplan!E29,"")</f>
        <v/>
      </c>
      <c r="C81" s="44" t="str">
        <f>IF(Investitionsplan!A29="Ja",Investitionsplan!G29,"")</f>
        <v/>
      </c>
      <c r="D81" s="45" t="str">
        <f>IF(Investitionsplan!A29="Ja",Investitionsplan!V29,"")</f>
        <v/>
      </c>
      <c r="E81" s="90" t="str">
        <f>IF(Investitionsplan!A29="Ja",Investitionsplan!H29,"")</f>
        <v/>
      </c>
      <c r="F81" s="46">
        <f t="shared" si="11"/>
        <v>0</v>
      </c>
      <c r="G81" s="46">
        <f t="shared" si="10"/>
        <v>0</v>
      </c>
      <c r="H81" s="46">
        <f t="shared" si="10"/>
        <v>0</v>
      </c>
      <c r="I81" s="46">
        <f t="shared" si="10"/>
        <v>0</v>
      </c>
      <c r="J81" s="46">
        <f t="shared" si="10"/>
        <v>0</v>
      </c>
      <c r="K81" s="46">
        <f t="shared" si="10"/>
        <v>0</v>
      </c>
      <c r="L81" s="46">
        <f t="shared" si="10"/>
        <v>0</v>
      </c>
      <c r="M81" s="46">
        <f t="shared" si="10"/>
        <v>0</v>
      </c>
      <c r="N81" s="46">
        <f t="shared" si="10"/>
        <v>0</v>
      </c>
      <c r="O81" s="46">
        <f t="shared" si="10"/>
        <v>0</v>
      </c>
      <c r="P81" s="46">
        <f t="shared" si="10"/>
        <v>0</v>
      </c>
    </row>
    <row r="82" spans="2:16" x14ac:dyDescent="0.25">
      <c r="B82" s="43" t="str">
        <f>IF(Investitionsplan!A30="Ja",Investitionsplan!E30,"")</f>
        <v/>
      </c>
      <c r="C82" s="44" t="str">
        <f>IF(Investitionsplan!A30="Ja",Investitionsplan!G30,"")</f>
        <v/>
      </c>
      <c r="D82" s="45" t="str">
        <f>IF(Investitionsplan!A30="Ja",Investitionsplan!V30,"")</f>
        <v/>
      </c>
      <c r="E82" s="90" t="str">
        <f>IF(Investitionsplan!A30="Ja",Investitionsplan!H30,"")</f>
        <v/>
      </c>
      <c r="F82" s="46">
        <f t="shared" si="11"/>
        <v>0</v>
      </c>
      <c r="G82" s="46">
        <f t="shared" si="10"/>
        <v>0</v>
      </c>
      <c r="H82" s="46">
        <f t="shared" si="10"/>
        <v>0</v>
      </c>
      <c r="I82" s="46">
        <f t="shared" si="10"/>
        <v>0</v>
      </c>
      <c r="J82" s="46">
        <f t="shared" si="10"/>
        <v>0</v>
      </c>
      <c r="K82" s="46">
        <f t="shared" si="10"/>
        <v>0</v>
      </c>
      <c r="L82" s="46">
        <f t="shared" si="10"/>
        <v>0</v>
      </c>
      <c r="M82" s="46">
        <f t="shared" si="10"/>
        <v>0</v>
      </c>
      <c r="N82" s="46">
        <f t="shared" si="10"/>
        <v>0</v>
      </c>
      <c r="O82" s="46">
        <f t="shared" si="10"/>
        <v>0</v>
      </c>
      <c r="P82" s="46">
        <f t="shared" si="10"/>
        <v>0</v>
      </c>
    </row>
    <row r="83" spans="2:16" x14ac:dyDescent="0.25">
      <c r="B83" s="43" t="str">
        <f>IF(Investitionsplan!A31="Ja",Investitionsplan!E31,"")</f>
        <v/>
      </c>
      <c r="C83" s="44" t="str">
        <f>IF(Investitionsplan!A31="Ja",Investitionsplan!G31,"")</f>
        <v/>
      </c>
      <c r="D83" s="45" t="str">
        <f>IF(Investitionsplan!A31="Ja",Investitionsplan!V31,"")</f>
        <v/>
      </c>
      <c r="E83" s="90" t="str">
        <f>IF(Investitionsplan!A31="Ja",Investitionsplan!H31,"")</f>
        <v/>
      </c>
      <c r="F83" s="46">
        <f t="shared" si="11"/>
        <v>0</v>
      </c>
      <c r="G83" s="46">
        <f t="shared" si="10"/>
        <v>0</v>
      </c>
      <c r="H83" s="46">
        <f t="shared" si="10"/>
        <v>0</v>
      </c>
      <c r="I83" s="46">
        <f t="shared" si="10"/>
        <v>0</v>
      </c>
      <c r="J83" s="46">
        <f t="shared" si="10"/>
        <v>0</v>
      </c>
      <c r="K83" s="46">
        <f t="shared" si="10"/>
        <v>0</v>
      </c>
      <c r="L83" s="46">
        <f t="shared" si="10"/>
        <v>0</v>
      </c>
      <c r="M83" s="46">
        <f t="shared" si="10"/>
        <v>0</v>
      </c>
      <c r="N83" s="46">
        <f t="shared" si="10"/>
        <v>0</v>
      </c>
      <c r="O83" s="46">
        <f t="shared" si="10"/>
        <v>0</v>
      </c>
      <c r="P83" s="46">
        <f t="shared" si="10"/>
        <v>0</v>
      </c>
    </row>
    <row r="84" spans="2:16" x14ac:dyDescent="0.25">
      <c r="B84" s="43" t="str">
        <f>IF(Investitionsplan!A32="Ja",Investitionsplan!E32,"")</f>
        <v/>
      </c>
      <c r="C84" s="44" t="str">
        <f>IF(Investitionsplan!A32="Ja",Investitionsplan!G32,"")</f>
        <v/>
      </c>
      <c r="D84" s="45" t="str">
        <f>IF(Investitionsplan!A32="Ja",Investitionsplan!V32,"")</f>
        <v/>
      </c>
      <c r="E84" s="90" t="str">
        <f>IF(Investitionsplan!A32="Ja",Investitionsplan!H32,"")</f>
        <v/>
      </c>
      <c r="F84" s="46">
        <f t="shared" si="11"/>
        <v>0</v>
      </c>
      <c r="G84" s="46">
        <f t="shared" si="10"/>
        <v>0</v>
      </c>
      <c r="H84" s="46">
        <f t="shared" si="10"/>
        <v>0</v>
      </c>
      <c r="I84" s="46">
        <f t="shared" si="10"/>
        <v>0</v>
      </c>
      <c r="J84" s="46">
        <f t="shared" si="10"/>
        <v>0</v>
      </c>
      <c r="K84" s="46">
        <f t="shared" si="10"/>
        <v>0</v>
      </c>
      <c r="L84" s="46">
        <f t="shared" si="10"/>
        <v>0</v>
      </c>
      <c r="M84" s="46">
        <f t="shared" si="10"/>
        <v>0</v>
      </c>
      <c r="N84" s="46">
        <f t="shared" si="10"/>
        <v>0</v>
      </c>
      <c r="O84" s="46">
        <f t="shared" si="10"/>
        <v>0</v>
      </c>
      <c r="P84" s="46">
        <f t="shared" si="10"/>
        <v>0</v>
      </c>
    </row>
    <row r="85" spans="2:16" x14ac:dyDescent="0.25">
      <c r="B85" s="43" t="str">
        <f>IF(Investitionsplan!A33="Ja",Investitionsplan!E33,"")</f>
        <v/>
      </c>
      <c r="C85" s="44" t="str">
        <f>IF(Investitionsplan!A33="Ja",Investitionsplan!G33,"")</f>
        <v/>
      </c>
      <c r="D85" s="45" t="str">
        <f>IF(Investitionsplan!A33="Ja",Investitionsplan!V33,"")</f>
        <v/>
      </c>
      <c r="E85" s="90" t="str">
        <f>IF(Investitionsplan!A33="Ja",Investitionsplan!H33,"")</f>
        <v/>
      </c>
      <c r="F85" s="46">
        <f t="shared" si="11"/>
        <v>0</v>
      </c>
      <c r="G85" s="46">
        <f t="shared" si="10"/>
        <v>0</v>
      </c>
      <c r="H85" s="46">
        <f t="shared" si="10"/>
        <v>0</v>
      </c>
      <c r="I85" s="46">
        <f t="shared" si="10"/>
        <v>0</v>
      </c>
      <c r="J85" s="46">
        <f t="shared" si="10"/>
        <v>0</v>
      </c>
      <c r="K85" s="46">
        <f t="shared" si="10"/>
        <v>0</v>
      </c>
      <c r="L85" s="46">
        <f t="shared" si="10"/>
        <v>0</v>
      </c>
      <c r="M85" s="46">
        <f t="shared" si="10"/>
        <v>0</v>
      </c>
      <c r="N85" s="46">
        <f t="shared" si="10"/>
        <v>0</v>
      </c>
      <c r="O85" s="46">
        <f t="shared" si="10"/>
        <v>0</v>
      </c>
      <c r="P85" s="46">
        <f t="shared" si="10"/>
        <v>0</v>
      </c>
    </row>
    <row r="86" spans="2:16" x14ac:dyDescent="0.25">
      <c r="B86" s="43" t="str">
        <f>IF(Investitionsplan!A34="Ja",Investitionsplan!E34,"")</f>
        <v/>
      </c>
      <c r="C86" s="44" t="str">
        <f>IF(Investitionsplan!A34="Ja",Investitionsplan!G34,"")</f>
        <v/>
      </c>
      <c r="D86" s="45" t="str">
        <f>IF(Investitionsplan!A34="Ja",Investitionsplan!V34,"")</f>
        <v/>
      </c>
      <c r="E86" s="90" t="str">
        <f>IF(Investitionsplan!A34="Ja",Investitionsplan!H34,"")</f>
        <v/>
      </c>
      <c r="F86" s="46">
        <f t="shared" si="11"/>
        <v>0</v>
      </c>
      <c r="G86" s="46">
        <f t="shared" si="10"/>
        <v>0</v>
      </c>
      <c r="H86" s="46">
        <f t="shared" si="10"/>
        <v>0</v>
      </c>
      <c r="I86" s="46">
        <f t="shared" si="10"/>
        <v>0</v>
      </c>
      <c r="J86" s="46">
        <f t="shared" si="10"/>
        <v>0</v>
      </c>
      <c r="K86" s="46">
        <f t="shared" si="10"/>
        <v>0</v>
      </c>
      <c r="L86" s="46">
        <f t="shared" si="10"/>
        <v>0</v>
      </c>
      <c r="M86" s="46">
        <f t="shared" si="10"/>
        <v>0</v>
      </c>
      <c r="N86" s="46">
        <f t="shared" si="10"/>
        <v>0</v>
      </c>
      <c r="O86" s="46">
        <f t="shared" si="10"/>
        <v>0</v>
      </c>
      <c r="P86" s="46">
        <f t="shared" si="10"/>
        <v>0</v>
      </c>
    </row>
    <row r="87" spans="2:16" x14ac:dyDescent="0.25">
      <c r="B87" s="43" t="str">
        <f>IF(Investitionsplan!A35="Ja",Investitionsplan!E35,"")</f>
        <v/>
      </c>
      <c r="C87" s="44" t="str">
        <f>IF(Investitionsplan!A35="Ja",Investitionsplan!G35,"")</f>
        <v/>
      </c>
      <c r="D87" s="45" t="str">
        <f>IF(Investitionsplan!A35="Ja",Investitionsplan!V35,"")</f>
        <v/>
      </c>
      <c r="E87" s="90" t="str">
        <f>IF(Investitionsplan!A35="Ja",Investitionsplan!H35,"")</f>
        <v/>
      </c>
      <c r="F87" s="46">
        <f t="shared" si="11"/>
        <v>0</v>
      </c>
      <c r="G87" s="46">
        <f t="shared" si="10"/>
        <v>0</v>
      </c>
      <c r="H87" s="46">
        <f t="shared" si="10"/>
        <v>0</v>
      </c>
      <c r="I87" s="46">
        <f t="shared" si="10"/>
        <v>0</v>
      </c>
      <c r="J87" s="46">
        <f t="shared" si="10"/>
        <v>0</v>
      </c>
      <c r="K87" s="46">
        <f t="shared" si="10"/>
        <v>0</v>
      </c>
      <c r="L87" s="46">
        <f t="shared" si="10"/>
        <v>0</v>
      </c>
      <c r="M87" s="46">
        <f t="shared" si="10"/>
        <v>0</v>
      </c>
      <c r="N87" s="46">
        <f t="shared" si="10"/>
        <v>0</v>
      </c>
      <c r="O87" s="46">
        <f t="shared" si="10"/>
        <v>0</v>
      </c>
      <c r="P87" s="46">
        <f t="shared" si="10"/>
        <v>0</v>
      </c>
    </row>
    <row r="88" spans="2:16" x14ac:dyDescent="0.25">
      <c r="B88" s="43" t="str">
        <f>IF(Investitionsplan!A36="Ja",Investitionsplan!E36,"")</f>
        <v/>
      </c>
      <c r="C88" s="44" t="str">
        <f>IF(Investitionsplan!A36="Ja",Investitionsplan!G36,"")</f>
        <v/>
      </c>
      <c r="D88" s="45" t="str">
        <f>IF(Investitionsplan!A36="Ja",Investitionsplan!V36,"")</f>
        <v/>
      </c>
      <c r="E88" s="90" t="str">
        <f>IF(Investitionsplan!A36="Ja",Investitionsplan!H36,"")</f>
        <v/>
      </c>
      <c r="F88" s="46">
        <f t="shared" si="11"/>
        <v>0</v>
      </c>
      <c r="G88" s="46">
        <f t="shared" si="10"/>
        <v>0</v>
      </c>
      <c r="H88" s="46">
        <f t="shared" si="10"/>
        <v>0</v>
      </c>
      <c r="I88" s="46">
        <f t="shared" si="10"/>
        <v>0</v>
      </c>
      <c r="J88" s="46">
        <f t="shared" si="10"/>
        <v>0</v>
      </c>
      <c r="K88" s="46">
        <f t="shared" si="10"/>
        <v>0</v>
      </c>
      <c r="L88" s="46">
        <f t="shared" si="10"/>
        <v>0</v>
      </c>
      <c r="M88" s="46">
        <f t="shared" si="10"/>
        <v>0</v>
      </c>
      <c r="N88" s="46">
        <f t="shared" si="10"/>
        <v>0</v>
      </c>
      <c r="O88" s="46">
        <f t="shared" si="10"/>
        <v>0</v>
      </c>
      <c r="P88" s="46">
        <f t="shared" si="10"/>
        <v>0</v>
      </c>
    </row>
    <row r="89" spans="2:16" x14ac:dyDescent="0.25">
      <c r="B89" s="43" t="str">
        <f>IF(Investitionsplan!A37="Ja",Investitionsplan!E37,"")</f>
        <v/>
      </c>
      <c r="C89" s="44" t="str">
        <f>IF(Investitionsplan!A37="Ja",Investitionsplan!G37,"")</f>
        <v/>
      </c>
      <c r="D89" s="45" t="str">
        <f>IF(Investitionsplan!A37="Ja",Investitionsplan!V37,"")</f>
        <v/>
      </c>
      <c r="E89" s="90" t="str">
        <f>IF(Investitionsplan!A37="Ja",Investitionsplan!H37,"")</f>
        <v/>
      </c>
      <c r="F89" s="46">
        <f t="shared" si="11"/>
        <v>0</v>
      </c>
      <c r="G89" s="46">
        <f t="shared" si="10"/>
        <v>0</v>
      </c>
      <c r="H89" s="46">
        <f t="shared" si="10"/>
        <v>0</v>
      </c>
      <c r="I89" s="46">
        <f t="shared" si="10"/>
        <v>0</v>
      </c>
      <c r="J89" s="46">
        <f t="shared" si="10"/>
        <v>0</v>
      </c>
      <c r="K89" s="46">
        <f t="shared" si="10"/>
        <v>0</v>
      </c>
      <c r="L89" s="46">
        <f t="shared" si="10"/>
        <v>0</v>
      </c>
      <c r="M89" s="46">
        <f t="shared" si="10"/>
        <v>0</v>
      </c>
      <c r="N89" s="46">
        <f t="shared" si="10"/>
        <v>0</v>
      </c>
      <c r="O89" s="46">
        <f t="shared" si="10"/>
        <v>0</v>
      </c>
      <c r="P89" s="46">
        <f t="shared" si="10"/>
        <v>0</v>
      </c>
    </row>
    <row r="90" spans="2:16" x14ac:dyDescent="0.25">
      <c r="B90" s="43" t="str">
        <f>IF(Investitionsplan!A38="Ja",Investitionsplan!E38,"")</f>
        <v/>
      </c>
      <c r="C90" s="44" t="str">
        <f>IF(Investitionsplan!A38="Ja",Investitionsplan!G38,"")</f>
        <v/>
      </c>
      <c r="D90" s="45" t="str">
        <f>IF(Investitionsplan!A38="Ja",Investitionsplan!V38,"")</f>
        <v/>
      </c>
      <c r="E90" s="90" t="str">
        <f>IF(Investitionsplan!A38="Ja",Investitionsplan!H38,"")</f>
        <v/>
      </c>
      <c r="F90" s="46">
        <f t="shared" si="11"/>
        <v>0</v>
      </c>
      <c r="G90" s="46">
        <f t="shared" si="10"/>
        <v>0</v>
      </c>
      <c r="H90" s="46">
        <f t="shared" si="10"/>
        <v>0</v>
      </c>
      <c r="I90" s="46">
        <f t="shared" si="10"/>
        <v>0</v>
      </c>
      <c r="J90" s="46">
        <f t="shared" si="10"/>
        <v>0</v>
      </c>
      <c r="K90" s="46">
        <f t="shared" si="10"/>
        <v>0</v>
      </c>
      <c r="L90" s="46">
        <f t="shared" si="10"/>
        <v>0</v>
      </c>
      <c r="M90" s="46">
        <f t="shared" si="10"/>
        <v>0</v>
      </c>
      <c r="N90" s="46">
        <f t="shared" si="10"/>
        <v>0</v>
      </c>
      <c r="O90" s="46">
        <f t="shared" si="10"/>
        <v>0</v>
      </c>
      <c r="P90" s="46">
        <f t="shared" si="10"/>
        <v>0</v>
      </c>
    </row>
    <row r="91" spans="2:16" x14ac:dyDescent="0.25">
      <c r="B91" s="43" t="str">
        <f>IF(Investitionsplan!A39="Ja",Investitionsplan!E39,"")</f>
        <v/>
      </c>
      <c r="C91" s="44" t="str">
        <f>IF(Investitionsplan!A39="Ja",Investitionsplan!G39,"")</f>
        <v/>
      </c>
      <c r="D91" s="45" t="str">
        <f>IF(Investitionsplan!A39="Ja",Investitionsplan!V39,"")</f>
        <v/>
      </c>
      <c r="E91" s="90" t="str">
        <f>IF(Investitionsplan!A39="Ja",Investitionsplan!H39,"")</f>
        <v/>
      </c>
      <c r="F91" s="46">
        <f t="shared" si="11"/>
        <v>0</v>
      </c>
      <c r="G91" s="46">
        <f t="shared" si="10"/>
        <v>0</v>
      </c>
      <c r="H91" s="46">
        <f t="shared" si="10"/>
        <v>0</v>
      </c>
      <c r="I91" s="46">
        <f t="shared" si="10"/>
        <v>0</v>
      </c>
      <c r="J91" s="46">
        <f t="shared" si="10"/>
        <v>0</v>
      </c>
      <c r="K91" s="46">
        <f t="shared" si="10"/>
        <v>0</v>
      </c>
      <c r="L91" s="46">
        <f t="shared" si="10"/>
        <v>0</v>
      </c>
      <c r="M91" s="46">
        <f t="shared" si="10"/>
        <v>0</v>
      </c>
      <c r="N91" s="46">
        <f t="shared" si="10"/>
        <v>0</v>
      </c>
      <c r="O91" s="46">
        <f t="shared" si="10"/>
        <v>0</v>
      </c>
      <c r="P91" s="46">
        <f t="shared" si="10"/>
        <v>0</v>
      </c>
    </row>
    <row r="92" spans="2:16" x14ac:dyDescent="0.25">
      <c r="B92" s="43" t="str">
        <f>IF(Investitionsplan!A40="Ja",Investitionsplan!E40,"")</f>
        <v/>
      </c>
      <c r="C92" s="44" t="str">
        <f>IF(Investitionsplan!A40="Ja",Investitionsplan!G40,"")</f>
        <v/>
      </c>
      <c r="D92" s="45" t="str">
        <f>IF(Investitionsplan!A40="Ja",Investitionsplan!V40,"")</f>
        <v/>
      </c>
      <c r="E92" s="90" t="str">
        <f>IF(Investitionsplan!A40="Ja",Investitionsplan!H40,"")</f>
        <v/>
      </c>
      <c r="F92" s="46">
        <f t="shared" si="11"/>
        <v>0</v>
      </c>
      <c r="G92" s="46">
        <f t="shared" si="10"/>
        <v>0</v>
      </c>
      <c r="H92" s="46">
        <f t="shared" si="10"/>
        <v>0</v>
      </c>
      <c r="I92" s="46">
        <f t="shared" si="10"/>
        <v>0</v>
      </c>
      <c r="J92" s="46">
        <f t="shared" si="10"/>
        <v>0</v>
      </c>
      <c r="K92" s="46">
        <f t="shared" si="10"/>
        <v>0</v>
      </c>
      <c r="L92" s="46">
        <f t="shared" si="10"/>
        <v>0</v>
      </c>
      <c r="M92" s="46">
        <f t="shared" si="10"/>
        <v>0</v>
      </c>
      <c r="N92" s="46">
        <f t="shared" si="10"/>
        <v>0</v>
      </c>
      <c r="O92" s="46">
        <f t="shared" si="10"/>
        <v>0</v>
      </c>
      <c r="P92" s="46">
        <f t="shared" si="10"/>
        <v>0</v>
      </c>
    </row>
    <row r="93" spans="2:16" x14ac:dyDescent="0.25">
      <c r="B93" s="43" t="str">
        <f>IF(Investitionsplan!A41="Ja",Investitionsplan!E41,"")</f>
        <v/>
      </c>
      <c r="C93" s="44" t="str">
        <f>IF(Investitionsplan!A41="Ja",Investitionsplan!G41,"")</f>
        <v/>
      </c>
      <c r="D93" s="45" t="str">
        <f>IF(Investitionsplan!A41="Ja",Investitionsplan!V41,"")</f>
        <v/>
      </c>
      <c r="E93" s="90" t="str">
        <f>IF(Investitionsplan!A41="Ja",Investitionsplan!H41,"")</f>
        <v/>
      </c>
      <c r="F93" s="46">
        <f t="shared" si="11"/>
        <v>0</v>
      </c>
      <c r="G93" s="46">
        <f t="shared" si="10"/>
        <v>0</v>
      </c>
      <c r="H93" s="46">
        <f t="shared" si="10"/>
        <v>0</v>
      </c>
      <c r="I93" s="46">
        <f t="shared" si="10"/>
        <v>0</v>
      </c>
      <c r="J93" s="46">
        <f t="shared" si="10"/>
        <v>0</v>
      </c>
      <c r="K93" s="46">
        <f t="shared" si="10"/>
        <v>0</v>
      </c>
      <c r="L93" s="46">
        <f t="shared" si="10"/>
        <v>0</v>
      </c>
      <c r="M93" s="46">
        <f t="shared" si="10"/>
        <v>0</v>
      </c>
      <c r="N93" s="46">
        <f t="shared" si="10"/>
        <v>0</v>
      </c>
      <c r="O93" s="46">
        <f t="shared" si="10"/>
        <v>0</v>
      </c>
      <c r="P93" s="46">
        <f t="shared" si="10"/>
        <v>0</v>
      </c>
    </row>
    <row r="94" spans="2:16" x14ac:dyDescent="0.25">
      <c r="B94" s="43" t="str">
        <f>IF(Investitionsplan!A42="Ja",Investitionsplan!E42,"")</f>
        <v/>
      </c>
      <c r="C94" s="44" t="str">
        <f>IF(Investitionsplan!A42="Ja",Investitionsplan!G42,"")</f>
        <v/>
      </c>
      <c r="D94" s="45" t="str">
        <f>IF(Investitionsplan!A42="Ja",Investitionsplan!V42,"")</f>
        <v/>
      </c>
      <c r="E94" s="90" t="str">
        <f>IF(Investitionsplan!A42="Ja",Investitionsplan!H42,"")</f>
        <v/>
      </c>
      <c r="F94" s="46">
        <f t="shared" si="11"/>
        <v>0</v>
      </c>
      <c r="G94" s="46">
        <f t="shared" si="11"/>
        <v>0</v>
      </c>
      <c r="H94" s="46">
        <f t="shared" si="11"/>
        <v>0</v>
      </c>
      <c r="I94" s="46">
        <f t="shared" si="11"/>
        <v>0</v>
      </c>
      <c r="J94" s="46">
        <f t="shared" si="11"/>
        <v>0</v>
      </c>
      <c r="K94" s="46">
        <f t="shared" si="11"/>
        <v>0</v>
      </c>
      <c r="L94" s="46">
        <f t="shared" si="11"/>
        <v>0</v>
      </c>
      <c r="M94" s="46">
        <f t="shared" si="11"/>
        <v>0</v>
      </c>
      <c r="N94" s="46">
        <f t="shared" si="11"/>
        <v>0</v>
      </c>
      <c r="O94" s="46">
        <f t="shared" si="11"/>
        <v>0</v>
      </c>
      <c r="P94" s="46">
        <f t="shared" si="11"/>
        <v>0</v>
      </c>
    </row>
    <row r="95" spans="2:16" x14ac:dyDescent="0.25">
      <c r="B95" s="43" t="str">
        <f>IF(Investitionsplan!A43="Ja",Investitionsplan!E43,"")</f>
        <v/>
      </c>
      <c r="C95" s="44" t="str">
        <f>IF(Investitionsplan!A43="Ja",Investitionsplan!G43,"")</f>
        <v/>
      </c>
      <c r="D95" s="45" t="str">
        <f>IF(Investitionsplan!A43="Ja",Investitionsplan!V43,"")</f>
        <v/>
      </c>
      <c r="E95" s="90" t="str">
        <f>IF(Investitionsplan!A43="Ja",Investitionsplan!H43,"")</f>
        <v/>
      </c>
      <c r="F95" s="46">
        <f t="shared" si="11"/>
        <v>0</v>
      </c>
      <c r="G95" s="46">
        <f t="shared" si="11"/>
        <v>0</v>
      </c>
      <c r="H95" s="46">
        <f t="shared" si="11"/>
        <v>0</v>
      </c>
      <c r="I95" s="46">
        <f t="shared" si="11"/>
        <v>0</v>
      </c>
      <c r="J95" s="46">
        <f t="shared" si="11"/>
        <v>0</v>
      </c>
      <c r="K95" s="46">
        <f t="shared" si="11"/>
        <v>0</v>
      </c>
      <c r="L95" s="46">
        <f t="shared" si="11"/>
        <v>0</v>
      </c>
      <c r="M95" s="46">
        <f t="shared" si="11"/>
        <v>0</v>
      </c>
      <c r="N95" s="46">
        <f t="shared" si="11"/>
        <v>0</v>
      </c>
      <c r="O95" s="46">
        <f t="shared" si="11"/>
        <v>0</v>
      </c>
      <c r="P95" s="46">
        <f t="shared" si="11"/>
        <v>0</v>
      </c>
    </row>
    <row r="96" spans="2:16" x14ac:dyDescent="0.25">
      <c r="B96" s="43" t="str">
        <f>IF(Investitionsplan!A44="Ja",Investitionsplan!E44,"")</f>
        <v/>
      </c>
      <c r="C96" s="44" t="str">
        <f>IF(Investitionsplan!A44="Ja",Investitionsplan!G44,"")</f>
        <v/>
      </c>
      <c r="D96" s="45" t="str">
        <f>IF(Investitionsplan!A44="Ja",Investitionsplan!V44,"")</f>
        <v/>
      </c>
      <c r="E96" s="90" t="str">
        <f>IF(Investitionsplan!A44="Ja",Investitionsplan!H44,"")</f>
        <v/>
      </c>
      <c r="F96" s="46">
        <f t="shared" si="11"/>
        <v>0</v>
      </c>
      <c r="G96" s="46">
        <f t="shared" si="11"/>
        <v>0</v>
      </c>
      <c r="H96" s="46">
        <f t="shared" si="11"/>
        <v>0</v>
      </c>
      <c r="I96" s="46">
        <f t="shared" si="11"/>
        <v>0</v>
      </c>
      <c r="J96" s="46">
        <f t="shared" si="11"/>
        <v>0</v>
      </c>
      <c r="K96" s="46">
        <f t="shared" si="11"/>
        <v>0</v>
      </c>
      <c r="L96" s="46">
        <f t="shared" si="11"/>
        <v>0</v>
      </c>
      <c r="M96" s="46">
        <f t="shared" si="11"/>
        <v>0</v>
      </c>
      <c r="N96" s="46">
        <f t="shared" si="11"/>
        <v>0</v>
      </c>
      <c r="O96" s="46">
        <f t="shared" si="11"/>
        <v>0</v>
      </c>
      <c r="P96" s="46">
        <f t="shared" si="11"/>
        <v>0</v>
      </c>
    </row>
    <row r="97" spans="1:16" x14ac:dyDescent="0.25">
      <c r="B97" s="43" t="str">
        <f>IF(Investitionsplan!A45="Ja",Investitionsplan!E45,"")</f>
        <v/>
      </c>
      <c r="C97" s="44" t="str">
        <f>IF(Investitionsplan!A45="Ja",Investitionsplan!G45,"")</f>
        <v/>
      </c>
      <c r="D97" s="45" t="str">
        <f>IF(Investitionsplan!A45="Ja",Investitionsplan!V45,"")</f>
        <v/>
      </c>
      <c r="E97" s="90" t="str">
        <f>IF(Investitionsplan!A45="Ja",Investitionsplan!H45,"")</f>
        <v/>
      </c>
      <c r="F97" s="46">
        <f t="shared" si="11"/>
        <v>0</v>
      </c>
      <c r="G97" s="46">
        <f t="shared" si="10"/>
        <v>0</v>
      </c>
      <c r="H97" s="46">
        <f t="shared" si="10"/>
        <v>0</v>
      </c>
      <c r="I97" s="46">
        <f t="shared" si="10"/>
        <v>0</v>
      </c>
      <c r="J97" s="46">
        <f t="shared" si="10"/>
        <v>0</v>
      </c>
      <c r="K97" s="46">
        <f t="shared" si="10"/>
        <v>0</v>
      </c>
      <c r="L97" s="46">
        <f t="shared" si="10"/>
        <v>0</v>
      </c>
      <c r="M97" s="46">
        <f t="shared" si="10"/>
        <v>0</v>
      </c>
      <c r="N97" s="46">
        <f t="shared" si="10"/>
        <v>0</v>
      </c>
      <c r="O97" s="46">
        <f t="shared" si="10"/>
        <v>0</v>
      </c>
      <c r="P97" s="46">
        <f t="shared" si="10"/>
        <v>0</v>
      </c>
    </row>
    <row r="98" spans="1:16" x14ac:dyDescent="0.25">
      <c r="B98" s="43" t="str">
        <f>IF(Investitionsplan!A46="Ja",Investitionsplan!E46,"")</f>
        <v/>
      </c>
      <c r="C98" s="44" t="str">
        <f>IF(Investitionsplan!A46="Ja",Investitionsplan!G46,"")</f>
        <v/>
      </c>
      <c r="D98" s="45" t="str">
        <f>IF(Investitionsplan!A46="Ja",Investitionsplan!V46,"")</f>
        <v/>
      </c>
      <c r="E98" s="90" t="str">
        <f>IF(Investitionsplan!A46="Ja",Investitionsplan!H46,"")</f>
        <v/>
      </c>
      <c r="F98" s="46">
        <f t="shared" si="11"/>
        <v>0</v>
      </c>
      <c r="G98" s="46">
        <f t="shared" si="10"/>
        <v>0</v>
      </c>
      <c r="H98" s="46">
        <f t="shared" si="10"/>
        <v>0</v>
      </c>
      <c r="I98" s="46">
        <f t="shared" si="10"/>
        <v>0</v>
      </c>
      <c r="J98" s="46">
        <f t="shared" si="10"/>
        <v>0</v>
      </c>
      <c r="K98" s="46">
        <f t="shared" si="10"/>
        <v>0</v>
      </c>
      <c r="L98" s="46">
        <f t="shared" si="10"/>
        <v>0</v>
      </c>
      <c r="M98" s="46">
        <f t="shared" si="10"/>
        <v>0</v>
      </c>
      <c r="N98" s="46">
        <f t="shared" si="10"/>
        <v>0</v>
      </c>
      <c r="O98" s="46">
        <f t="shared" si="10"/>
        <v>0</v>
      </c>
      <c r="P98" s="46">
        <f t="shared" si="10"/>
        <v>0</v>
      </c>
    </row>
    <row r="99" spans="1:16" x14ac:dyDescent="0.25">
      <c r="B99" s="43" t="str">
        <f>IF(Investitionsplan!A47="Ja",Investitionsplan!E47,"")</f>
        <v/>
      </c>
      <c r="C99" s="44" t="str">
        <f>IF(Investitionsplan!A47="Ja",Investitionsplan!G47,"")</f>
        <v/>
      </c>
      <c r="D99" s="45" t="str">
        <f>IF(Investitionsplan!A47="Ja",Investitionsplan!V47,"")</f>
        <v/>
      </c>
      <c r="E99" s="90" t="str">
        <f>IF(Investitionsplan!A47="Ja",Investitionsplan!H47,"")</f>
        <v/>
      </c>
      <c r="F99" s="46">
        <f t="shared" si="11"/>
        <v>0</v>
      </c>
      <c r="G99" s="46">
        <f t="shared" si="10"/>
        <v>0</v>
      </c>
      <c r="H99" s="46">
        <f t="shared" si="10"/>
        <v>0</v>
      </c>
      <c r="I99" s="46">
        <f t="shared" si="10"/>
        <v>0</v>
      </c>
      <c r="J99" s="46">
        <f t="shared" si="10"/>
        <v>0</v>
      </c>
      <c r="K99" s="46">
        <f t="shared" si="10"/>
        <v>0</v>
      </c>
      <c r="L99" s="46">
        <f t="shared" si="10"/>
        <v>0</v>
      </c>
      <c r="M99" s="46">
        <f t="shared" si="10"/>
        <v>0</v>
      </c>
      <c r="N99" s="46">
        <f t="shared" si="10"/>
        <v>0</v>
      </c>
      <c r="O99" s="46">
        <f t="shared" si="10"/>
        <v>0</v>
      </c>
      <c r="P99" s="46">
        <f t="shared" si="10"/>
        <v>0</v>
      </c>
    </row>
    <row r="100" spans="1:16" x14ac:dyDescent="0.25">
      <c r="B100" s="43" t="str">
        <f>IF(Investitionsplan!A48="Ja",Investitionsplan!E48,"")</f>
        <v/>
      </c>
      <c r="C100" s="44" t="str">
        <f>IF(Investitionsplan!A48="Ja",Investitionsplan!G48,"")</f>
        <v/>
      </c>
      <c r="D100" s="45" t="str">
        <f>IF(Investitionsplan!A48="Ja",Investitionsplan!V48,"")</f>
        <v/>
      </c>
      <c r="E100" s="90" t="str">
        <f>IF(Investitionsplan!A48="Ja",Investitionsplan!H48,"")</f>
        <v/>
      </c>
      <c r="F100" s="46">
        <f t="shared" si="11"/>
        <v>0</v>
      </c>
      <c r="G100" s="46">
        <f t="shared" si="10"/>
        <v>0</v>
      </c>
      <c r="H100" s="46">
        <f t="shared" si="10"/>
        <v>0</v>
      </c>
      <c r="I100" s="46">
        <f t="shared" si="10"/>
        <v>0</v>
      </c>
      <c r="J100" s="46">
        <f t="shared" si="10"/>
        <v>0</v>
      </c>
      <c r="K100" s="46">
        <f t="shared" si="10"/>
        <v>0</v>
      </c>
      <c r="L100" s="46">
        <f t="shared" si="10"/>
        <v>0</v>
      </c>
      <c r="M100" s="46">
        <f t="shared" si="10"/>
        <v>0</v>
      </c>
      <c r="N100" s="46">
        <f t="shared" si="10"/>
        <v>0</v>
      </c>
      <c r="O100" s="46">
        <f t="shared" si="10"/>
        <v>0</v>
      </c>
      <c r="P100" s="46">
        <f t="shared" si="10"/>
        <v>0</v>
      </c>
    </row>
    <row r="101" spans="1:16" x14ac:dyDescent="0.25">
      <c r="B101" s="43" t="str">
        <f>IF(Investitionsplan!A49="Ja",Investitionsplan!E49,"")</f>
        <v/>
      </c>
      <c r="C101" s="44" t="str">
        <f>IF(Investitionsplan!A49="Ja",Investitionsplan!G49,"")</f>
        <v/>
      </c>
      <c r="D101" s="45" t="str">
        <f>IF(Investitionsplan!A49="Ja",Investitionsplan!V49,"")</f>
        <v/>
      </c>
      <c r="E101" s="90" t="str">
        <f>IF(Investitionsplan!A49="Ja",Investitionsplan!H49,"")</f>
        <v/>
      </c>
      <c r="F101" s="46">
        <f t="shared" si="11"/>
        <v>0</v>
      </c>
      <c r="G101" s="46">
        <f t="shared" si="10"/>
        <v>0</v>
      </c>
      <c r="H101" s="46">
        <f t="shared" si="10"/>
        <v>0</v>
      </c>
      <c r="I101" s="46">
        <f t="shared" si="10"/>
        <v>0</v>
      </c>
      <c r="J101" s="46">
        <f t="shared" si="10"/>
        <v>0</v>
      </c>
      <c r="K101" s="46">
        <f t="shared" si="10"/>
        <v>0</v>
      </c>
      <c r="L101" s="46">
        <f t="shared" si="10"/>
        <v>0</v>
      </c>
      <c r="M101" s="46">
        <f t="shared" si="10"/>
        <v>0</v>
      </c>
      <c r="N101" s="46">
        <f t="shared" si="10"/>
        <v>0</v>
      </c>
      <c r="O101" s="46">
        <f t="shared" si="10"/>
        <v>0</v>
      </c>
      <c r="P101" s="46">
        <f t="shared" si="10"/>
        <v>0</v>
      </c>
    </row>
    <row r="102" spans="1:16" x14ac:dyDescent="0.25">
      <c r="B102" s="43" t="str">
        <f>IF(Investitionsplan!A50="Ja",Investitionsplan!E50,"")</f>
        <v/>
      </c>
      <c r="C102" s="44" t="str">
        <f>IF(Investitionsplan!A50="Ja",Investitionsplan!G50,"")</f>
        <v/>
      </c>
      <c r="D102" s="45" t="str">
        <f>IF(Investitionsplan!A50="Ja",Investitionsplan!V50,"")</f>
        <v/>
      </c>
      <c r="E102" s="90" t="str">
        <f>IF(Investitionsplan!A50="Ja",Investitionsplan!H50,"")</f>
        <v/>
      </c>
      <c r="F102" s="46">
        <f t="shared" si="11"/>
        <v>0</v>
      </c>
      <c r="G102" s="46">
        <f t="shared" si="10"/>
        <v>0</v>
      </c>
      <c r="H102" s="46">
        <f t="shared" si="10"/>
        <v>0</v>
      </c>
      <c r="I102" s="46">
        <f t="shared" si="10"/>
        <v>0</v>
      </c>
      <c r="J102" s="46">
        <f t="shared" si="10"/>
        <v>0</v>
      </c>
      <c r="K102" s="46">
        <f t="shared" si="10"/>
        <v>0</v>
      </c>
      <c r="L102" s="46">
        <f t="shared" si="10"/>
        <v>0</v>
      </c>
      <c r="M102" s="46">
        <f t="shared" si="10"/>
        <v>0</v>
      </c>
      <c r="N102" s="46">
        <f t="shared" si="10"/>
        <v>0</v>
      </c>
      <c r="O102" s="46">
        <f t="shared" si="10"/>
        <v>0</v>
      </c>
      <c r="P102" s="46">
        <f t="shared" si="10"/>
        <v>0</v>
      </c>
    </row>
    <row r="103" spans="1:16" x14ac:dyDescent="0.25">
      <c r="B103" s="43" t="str">
        <f>IF(Investitionsplan!A51="Ja",Investitionsplan!E51,"")</f>
        <v/>
      </c>
      <c r="C103" s="44" t="str">
        <f>IF(Investitionsplan!A51="Ja",Investitionsplan!G51,"")</f>
        <v/>
      </c>
      <c r="D103" s="45" t="str">
        <f>IF(Investitionsplan!A51="Ja",Investitionsplan!V51,"")</f>
        <v/>
      </c>
      <c r="E103" s="90" t="str">
        <f>IF(Investitionsplan!A51="Ja",Investitionsplan!H51,"")</f>
        <v/>
      </c>
      <c r="F103" s="46">
        <f t="shared" si="11"/>
        <v>0</v>
      </c>
      <c r="G103" s="46">
        <f t="shared" si="10"/>
        <v>0</v>
      </c>
      <c r="H103" s="46">
        <f t="shared" si="10"/>
        <v>0</v>
      </c>
      <c r="I103" s="46">
        <f t="shared" si="10"/>
        <v>0</v>
      </c>
      <c r="J103" s="46">
        <f t="shared" si="10"/>
        <v>0</v>
      </c>
      <c r="K103" s="46">
        <f t="shared" si="10"/>
        <v>0</v>
      </c>
      <c r="L103" s="46">
        <f t="shared" si="10"/>
        <v>0</v>
      </c>
      <c r="M103" s="46">
        <f t="shared" si="10"/>
        <v>0</v>
      </c>
      <c r="N103" s="46">
        <f t="shared" si="10"/>
        <v>0</v>
      </c>
      <c r="O103" s="46">
        <f t="shared" si="10"/>
        <v>0</v>
      </c>
      <c r="P103" s="46">
        <f t="shared" si="10"/>
        <v>0</v>
      </c>
    </row>
    <row r="104" spans="1:16" ht="15" thickBot="1" x14ac:dyDescent="0.3">
      <c r="B104" s="47"/>
      <c r="C104" s="47"/>
      <c r="D104" s="47"/>
      <c r="E104" s="47" t="s">
        <v>179</v>
      </c>
      <c r="F104" s="48">
        <f t="shared" ref="F104:P104" si="12">SUM(F59:F103)</f>
        <v>0</v>
      </c>
      <c r="G104" s="48">
        <f t="shared" si="12"/>
        <v>0</v>
      </c>
      <c r="H104" s="48">
        <f t="shared" si="12"/>
        <v>0</v>
      </c>
      <c r="I104" s="48">
        <f t="shared" si="12"/>
        <v>0</v>
      </c>
      <c r="J104" s="48">
        <f t="shared" si="12"/>
        <v>0</v>
      </c>
      <c r="K104" s="48">
        <f t="shared" si="12"/>
        <v>0</v>
      </c>
      <c r="L104" s="48">
        <f t="shared" si="12"/>
        <v>0</v>
      </c>
      <c r="M104" s="48">
        <f t="shared" si="12"/>
        <v>0</v>
      </c>
      <c r="N104" s="48">
        <f t="shared" si="12"/>
        <v>0</v>
      </c>
      <c r="O104" s="48">
        <f t="shared" si="12"/>
        <v>0</v>
      </c>
      <c r="P104" s="48">
        <f t="shared" si="12"/>
        <v>0</v>
      </c>
    </row>
    <row r="105" spans="1:16" ht="15" thickTop="1" x14ac:dyDescent="0.25"/>
    <row r="108" spans="1:16" x14ac:dyDescent="0.25">
      <c r="A108" s="56" t="s">
        <v>75</v>
      </c>
      <c r="B108" s="57"/>
      <c r="C108" s="58"/>
    </row>
    <row r="109" spans="1:16" x14ac:dyDescent="0.25">
      <c r="A109" s="34"/>
      <c r="B109" s="35" t="s">
        <v>181</v>
      </c>
      <c r="C109" s="35" t="s">
        <v>148</v>
      </c>
    </row>
    <row r="110" spans="1:16" x14ac:dyDescent="0.25">
      <c r="A110" s="36"/>
      <c r="B110" s="37" t="s">
        <v>182</v>
      </c>
      <c r="C110" s="37"/>
    </row>
    <row r="111" spans="1:16" x14ac:dyDescent="0.25">
      <c r="A111" s="36"/>
      <c r="B111" s="37" t="s">
        <v>183</v>
      </c>
      <c r="C111" s="37">
        <v>35</v>
      </c>
    </row>
    <row r="112" spans="1:16" x14ac:dyDescent="0.25">
      <c r="A112" s="36"/>
      <c r="B112" s="37" t="s">
        <v>184</v>
      </c>
      <c r="C112" s="37">
        <v>20</v>
      </c>
    </row>
    <row r="113" spans="1:3" x14ac:dyDescent="0.25">
      <c r="A113" s="36"/>
      <c r="B113" s="37" t="s">
        <v>185</v>
      </c>
      <c r="C113" s="37">
        <v>20</v>
      </c>
    </row>
    <row r="114" spans="1:3" x14ac:dyDescent="0.25">
      <c r="A114" s="36"/>
      <c r="B114" s="37" t="s">
        <v>255</v>
      </c>
      <c r="C114" s="37">
        <v>40</v>
      </c>
    </row>
    <row r="115" spans="1:3" x14ac:dyDescent="0.25">
      <c r="A115" s="36"/>
      <c r="B115" s="37" t="s">
        <v>186</v>
      </c>
      <c r="C115" s="37">
        <v>10</v>
      </c>
    </row>
    <row r="116" spans="1:3" x14ac:dyDescent="0.25">
      <c r="A116" s="36"/>
      <c r="B116" s="37" t="s">
        <v>187</v>
      </c>
      <c r="C116" s="37">
        <v>20</v>
      </c>
    </row>
    <row r="117" spans="1:3" x14ac:dyDescent="0.25">
      <c r="A117" s="36"/>
      <c r="B117" s="37" t="s">
        <v>188</v>
      </c>
      <c r="C117" s="37">
        <v>10</v>
      </c>
    </row>
    <row r="118" spans="1:3" x14ac:dyDescent="0.25">
      <c r="A118" s="36"/>
      <c r="B118" s="37" t="s">
        <v>189</v>
      </c>
      <c r="C118" s="37">
        <v>50</v>
      </c>
    </row>
    <row r="119" spans="1:3" x14ac:dyDescent="0.25">
      <c r="A119" s="36"/>
      <c r="B119" s="37" t="s">
        <v>190</v>
      </c>
      <c r="C119" s="37">
        <v>35</v>
      </c>
    </row>
    <row r="120" spans="1:3" x14ac:dyDescent="0.25">
      <c r="A120" s="36"/>
      <c r="B120" s="37" t="s">
        <v>191</v>
      </c>
      <c r="C120" s="38" t="s">
        <v>192</v>
      </c>
    </row>
    <row r="121" spans="1:3" x14ac:dyDescent="0.25">
      <c r="A121" s="36"/>
      <c r="B121" s="37" t="s">
        <v>193</v>
      </c>
      <c r="C121" s="37">
        <v>30</v>
      </c>
    </row>
    <row r="122" spans="1:3" x14ac:dyDescent="0.25">
      <c r="A122" s="36"/>
      <c r="B122" s="37" t="s">
        <v>194</v>
      </c>
      <c r="C122" s="38" t="s">
        <v>195</v>
      </c>
    </row>
    <row r="123" spans="1:3" x14ac:dyDescent="0.25">
      <c r="A123" s="36"/>
      <c r="B123" s="37" t="s">
        <v>196</v>
      </c>
      <c r="C123" s="37">
        <v>15</v>
      </c>
    </row>
    <row r="124" spans="1:3" ht="28.5" x14ac:dyDescent="0.25">
      <c r="A124" s="36"/>
      <c r="B124" s="39" t="s">
        <v>197</v>
      </c>
      <c r="C124" s="37">
        <v>15</v>
      </c>
    </row>
    <row r="125" spans="1:3" ht="28.5" x14ac:dyDescent="0.25">
      <c r="A125" s="36"/>
      <c r="B125" s="39" t="s">
        <v>198</v>
      </c>
      <c r="C125" s="37">
        <v>25</v>
      </c>
    </row>
    <row r="126" spans="1:3" x14ac:dyDescent="0.25">
      <c r="A126" s="36"/>
      <c r="B126" s="37" t="s">
        <v>199</v>
      </c>
      <c r="C126" s="37">
        <v>20</v>
      </c>
    </row>
    <row r="127" spans="1:3" x14ac:dyDescent="0.25">
      <c r="A127" s="36"/>
      <c r="B127" s="37" t="s">
        <v>200</v>
      </c>
      <c r="C127" s="37">
        <v>5</v>
      </c>
    </row>
    <row r="128" spans="1:3" x14ac:dyDescent="0.25">
      <c r="A128" s="36"/>
      <c r="B128" s="37" t="s">
        <v>201</v>
      </c>
      <c r="C128" s="37">
        <v>10</v>
      </c>
    </row>
    <row r="129" spans="1:3" x14ac:dyDescent="0.25">
      <c r="A129" s="36"/>
      <c r="B129" s="37" t="s">
        <v>254</v>
      </c>
      <c r="C129" s="38" t="s">
        <v>202</v>
      </c>
    </row>
    <row r="130" spans="1:3" x14ac:dyDescent="0.25">
      <c r="A130" s="36"/>
      <c r="B130" s="37" t="s">
        <v>203</v>
      </c>
      <c r="C130" s="38" t="s">
        <v>204</v>
      </c>
    </row>
    <row r="131" spans="1:3" x14ac:dyDescent="0.25">
      <c r="A131" s="36"/>
      <c r="B131" s="37" t="s">
        <v>205</v>
      </c>
      <c r="C131" s="37"/>
    </row>
    <row r="132" spans="1:3" x14ac:dyDescent="0.25">
      <c r="A132" s="36"/>
      <c r="B132" s="37" t="s">
        <v>206</v>
      </c>
      <c r="C132" s="37">
        <v>20</v>
      </c>
    </row>
    <row r="133" spans="1:3" x14ac:dyDescent="0.25">
      <c r="A133" s="36"/>
      <c r="B133" s="37" t="s">
        <v>207</v>
      </c>
      <c r="C133" s="37"/>
    </row>
    <row r="134" spans="1:3" x14ac:dyDescent="0.25">
      <c r="A134" s="36"/>
      <c r="B134" s="37" t="s">
        <v>208</v>
      </c>
      <c r="C134" s="37"/>
    </row>
    <row r="135" spans="1:3" x14ac:dyDescent="0.25">
      <c r="A135" s="36"/>
      <c r="B135" s="37" t="s">
        <v>209</v>
      </c>
      <c r="C135" s="37"/>
    </row>
    <row r="136" spans="1:3" x14ac:dyDescent="0.25">
      <c r="A136" s="36"/>
      <c r="B136" s="37" t="s">
        <v>210</v>
      </c>
      <c r="C136" s="37"/>
    </row>
    <row r="137" spans="1:3" x14ac:dyDescent="0.25">
      <c r="A137" s="36"/>
      <c r="B137" s="37" t="s">
        <v>257</v>
      </c>
      <c r="C137" s="37"/>
    </row>
    <row r="138" spans="1:3" x14ac:dyDescent="0.25">
      <c r="B138" s="37" t="s">
        <v>242</v>
      </c>
      <c r="C138" s="37">
        <v>1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F8D41-CFC0-438F-8EE6-D28E963C1320}">
  <sheetPr codeName="Tabelle2">
    <tabColor theme="9" tint="0.59999389629810485"/>
    <pageSetUpPr fitToPage="1"/>
  </sheetPr>
  <dimension ref="A1:O163"/>
  <sheetViews>
    <sheetView showGridLines="0"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19" sqref="D19"/>
    </sheetView>
  </sheetViews>
  <sheetFormatPr baseColWidth="10" defaultColWidth="11" defaultRowHeight="14.25" x14ac:dyDescent="0.25"/>
  <cols>
    <col min="1" max="1" width="10.875" style="1" customWidth="1"/>
    <col min="2" max="2" width="47.875" style="1" customWidth="1"/>
    <col min="3" max="16384" width="11" style="1"/>
  </cols>
  <sheetData>
    <row r="1" spans="1:13" ht="25.5" x14ac:dyDescent="0.5">
      <c r="A1" s="2" t="s">
        <v>142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25">
      <c r="C4" s="13">
        <f>Ausgangslage!I7-1</f>
        <v>2026</v>
      </c>
      <c r="D4" s="13">
        <f>C4+1</f>
        <v>2027</v>
      </c>
      <c r="E4" s="13">
        <f t="shared" ref="E4:M4" si="0">D4+1</f>
        <v>2028</v>
      </c>
      <c r="F4" s="13">
        <f t="shared" si="0"/>
        <v>2029</v>
      </c>
      <c r="G4" s="13">
        <f t="shared" si="0"/>
        <v>2030</v>
      </c>
      <c r="H4" s="13">
        <f t="shared" si="0"/>
        <v>2031</v>
      </c>
      <c r="I4" s="13">
        <f t="shared" si="0"/>
        <v>2032</v>
      </c>
      <c r="J4" s="13">
        <f t="shared" si="0"/>
        <v>2033</v>
      </c>
      <c r="K4" s="13">
        <f t="shared" si="0"/>
        <v>2034</v>
      </c>
      <c r="L4" s="13">
        <f t="shared" si="0"/>
        <v>2035</v>
      </c>
      <c r="M4" s="13">
        <f t="shared" si="0"/>
        <v>2036</v>
      </c>
    </row>
    <row r="5" spans="1:13" x14ac:dyDescent="0.25">
      <c r="A5" s="148"/>
      <c r="C5" s="13" t="s">
        <v>238</v>
      </c>
      <c r="D5" s="13" t="s">
        <v>28</v>
      </c>
      <c r="E5" s="13" t="s">
        <v>29</v>
      </c>
      <c r="F5" s="13" t="s">
        <v>30</v>
      </c>
      <c r="G5" s="13" t="s">
        <v>31</v>
      </c>
      <c r="H5" s="13" t="s">
        <v>32</v>
      </c>
      <c r="I5" s="13" t="s">
        <v>33</v>
      </c>
      <c r="J5" s="13" t="s">
        <v>34</v>
      </c>
      <c r="K5" s="13" t="s">
        <v>35</v>
      </c>
      <c r="L5" s="13" t="s">
        <v>36</v>
      </c>
      <c r="M5" s="13" t="s">
        <v>37</v>
      </c>
    </row>
    <row r="6" spans="1:13" x14ac:dyDescent="0.25">
      <c r="A6" s="149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x14ac:dyDescent="0.25">
      <c r="A7" s="150" t="s">
        <v>16</v>
      </c>
      <c r="B7" s="151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3" x14ac:dyDescent="0.25">
      <c r="A8" s="152" t="s">
        <v>21</v>
      </c>
      <c r="B8" s="153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9" spans="1:13" ht="7.5" customHeight="1" x14ac:dyDescent="0.25">
      <c r="A9" s="154"/>
      <c r="B9" s="155"/>
    </row>
    <row r="10" spans="1:13" ht="14.25" customHeight="1" x14ac:dyDescent="0.25">
      <c r="A10" s="156" t="s">
        <v>25</v>
      </c>
      <c r="B10" s="10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</row>
    <row r="11" spans="1:13" ht="14.25" customHeight="1" x14ac:dyDescent="0.25">
      <c r="A11" s="156" t="s">
        <v>26</v>
      </c>
      <c r="B11" s="10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</row>
    <row r="12" spans="1:13" ht="14.25" customHeight="1" x14ac:dyDescent="0.25">
      <c r="A12" s="154"/>
      <c r="B12" s="155"/>
    </row>
    <row r="13" spans="1:13" ht="14.25" customHeight="1" x14ac:dyDescent="0.25">
      <c r="A13" s="149" t="s">
        <v>13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25">
      <c r="A14" s="157" t="s">
        <v>22</v>
      </c>
      <c r="B14" s="158"/>
      <c r="C14" s="25"/>
      <c r="D14" s="67"/>
      <c r="E14" s="67"/>
      <c r="F14" s="67"/>
      <c r="G14" s="67"/>
      <c r="H14" s="67"/>
      <c r="I14" s="67"/>
      <c r="J14" s="67"/>
      <c r="K14" s="67"/>
      <c r="L14" s="67"/>
      <c r="M14" s="67"/>
    </row>
    <row r="15" spans="1:13" x14ac:dyDescent="0.25">
      <c r="A15" s="152">
        <v>30</v>
      </c>
      <c r="B15" s="159" t="s">
        <v>105</v>
      </c>
      <c r="C15" s="65"/>
      <c r="D15" s="99">
        <f>C15*D14+C15</f>
        <v>0</v>
      </c>
      <c r="E15" s="99">
        <f t="shared" ref="E15:M15" si="1">D15*E14+D15</f>
        <v>0</v>
      </c>
      <c r="F15" s="99">
        <f t="shared" si="1"/>
        <v>0</v>
      </c>
      <c r="G15" s="99">
        <f t="shared" si="1"/>
        <v>0</v>
      </c>
      <c r="H15" s="99">
        <f t="shared" si="1"/>
        <v>0</v>
      </c>
      <c r="I15" s="99">
        <f t="shared" si="1"/>
        <v>0</v>
      </c>
      <c r="J15" s="99">
        <f t="shared" si="1"/>
        <v>0</v>
      </c>
      <c r="K15" s="99">
        <f t="shared" si="1"/>
        <v>0</v>
      </c>
      <c r="L15" s="99">
        <f t="shared" si="1"/>
        <v>0</v>
      </c>
      <c r="M15" s="99">
        <f t="shared" si="1"/>
        <v>0</v>
      </c>
    </row>
    <row r="16" spans="1:13" ht="7.5" customHeight="1" x14ac:dyDescent="0.25">
      <c r="A16" s="154"/>
      <c r="B16" s="96"/>
    </row>
    <row r="17" spans="1:13" x14ac:dyDescent="0.25">
      <c r="A17" s="160" t="s">
        <v>23</v>
      </c>
      <c r="B17" s="161"/>
      <c r="C17" s="25"/>
      <c r="D17" s="67"/>
      <c r="E17" s="67"/>
      <c r="F17" s="67"/>
      <c r="G17" s="67"/>
      <c r="H17" s="67"/>
      <c r="I17" s="67"/>
      <c r="J17" s="67"/>
      <c r="K17" s="67"/>
      <c r="L17" s="67"/>
      <c r="M17" s="67"/>
    </row>
    <row r="18" spans="1:13" x14ac:dyDescent="0.25">
      <c r="A18" s="150">
        <v>31</v>
      </c>
      <c r="B18" s="162" t="s">
        <v>177</v>
      </c>
      <c r="C18" s="65"/>
      <c r="D18" s="99">
        <f>C18*D17+C18</f>
        <v>0</v>
      </c>
      <c r="E18" s="99">
        <f t="shared" ref="E18" si="2">D18*E17+D18</f>
        <v>0</v>
      </c>
      <c r="F18" s="99">
        <f t="shared" ref="F18" si="3">E18*F17+E18</f>
        <v>0</v>
      </c>
      <c r="G18" s="99">
        <f t="shared" ref="G18" si="4">F18*G17+F18</f>
        <v>0</v>
      </c>
      <c r="H18" s="99">
        <f t="shared" ref="H18" si="5">G18*H17+G18</f>
        <v>0</v>
      </c>
      <c r="I18" s="99">
        <f t="shared" ref="I18" si="6">H18*I17+H18</f>
        <v>0</v>
      </c>
      <c r="J18" s="99">
        <f t="shared" ref="J18" si="7">I18*J17+I18</f>
        <v>0</v>
      </c>
      <c r="K18" s="99">
        <f t="shared" ref="K18" si="8">J18*K17+J18</f>
        <v>0</v>
      </c>
      <c r="L18" s="99">
        <f t="shared" ref="L18" si="9">K18*L17+K18</f>
        <v>0</v>
      </c>
      <c r="M18" s="99">
        <f t="shared" ref="M18" si="10">L18*M17+L18</f>
        <v>0</v>
      </c>
    </row>
    <row r="19" spans="1:13" ht="14.25" customHeight="1" x14ac:dyDescent="0.25">
      <c r="A19" s="156">
        <v>34</v>
      </c>
      <c r="B19" s="163" t="s">
        <v>14</v>
      </c>
      <c r="C19" s="6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3" ht="14.25" customHeight="1" x14ac:dyDescent="0.25">
      <c r="A20" s="164">
        <v>34</v>
      </c>
      <c r="B20" s="165" t="s">
        <v>267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1:13" ht="14.25" customHeight="1" x14ac:dyDescent="0.25">
      <c r="A21" s="156">
        <v>33</v>
      </c>
      <c r="B21" s="163" t="s">
        <v>229</v>
      </c>
      <c r="C21" s="166"/>
      <c r="D21" s="167"/>
      <c r="E21" s="167"/>
      <c r="F21" s="167"/>
      <c r="G21" s="167"/>
      <c r="H21" s="167"/>
      <c r="I21" s="167"/>
      <c r="J21" s="167"/>
      <c r="K21" s="167"/>
      <c r="L21" s="167"/>
      <c r="M21" s="167"/>
    </row>
    <row r="22" spans="1:13" ht="14.25" customHeight="1" x14ac:dyDescent="0.25">
      <c r="A22" s="156">
        <v>35</v>
      </c>
      <c r="B22" s="163" t="s">
        <v>108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3" ht="14.25" customHeight="1" x14ac:dyDescent="0.25">
      <c r="A23" s="164">
        <v>350</v>
      </c>
      <c r="B23" s="165" t="s">
        <v>215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</row>
    <row r="24" spans="1:13" ht="7.5" customHeight="1" x14ac:dyDescent="0.25">
      <c r="A24" s="148"/>
      <c r="D24" s="155"/>
      <c r="E24" s="168"/>
      <c r="F24" s="168"/>
    </row>
    <row r="25" spans="1:13" x14ac:dyDescent="0.25">
      <c r="A25" s="169" t="s">
        <v>258</v>
      </c>
      <c r="B25" s="170"/>
      <c r="C25" s="25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3" x14ac:dyDescent="0.25">
      <c r="A26" s="156">
        <v>36</v>
      </c>
      <c r="B26" s="163" t="s">
        <v>259</v>
      </c>
      <c r="C26" s="65"/>
      <c r="D26" s="99">
        <f>C26*D25+C26</f>
        <v>0</v>
      </c>
      <c r="E26" s="99">
        <f t="shared" ref="E26" si="11">D26*E25+D26</f>
        <v>0</v>
      </c>
      <c r="F26" s="99">
        <f t="shared" ref="F26" si="12">E26*F25+E26</f>
        <v>0</v>
      </c>
      <c r="G26" s="99">
        <f t="shared" ref="G26" si="13">F26*G25+F26</f>
        <v>0</v>
      </c>
      <c r="H26" s="99">
        <f t="shared" ref="H26" si="14">G26*H25+G26</f>
        <v>0</v>
      </c>
      <c r="I26" s="99">
        <f t="shared" ref="I26" si="15">H26*I25+H26</f>
        <v>0</v>
      </c>
      <c r="J26" s="99">
        <f t="shared" ref="J26" si="16">I26*J25+I26</f>
        <v>0</v>
      </c>
      <c r="K26" s="99">
        <f t="shared" ref="K26" si="17">J26*K25+J26</f>
        <v>0</v>
      </c>
      <c r="L26" s="99">
        <f t="shared" ref="L26" si="18">K26*L25+K26</f>
        <v>0</v>
      </c>
      <c r="M26" s="99">
        <f t="shared" ref="M26" si="19">L26*M25+L26</f>
        <v>0</v>
      </c>
    </row>
    <row r="27" spans="1:13" x14ac:dyDescent="0.25">
      <c r="A27" s="164">
        <v>366</v>
      </c>
      <c r="B27" s="165" t="s">
        <v>229</v>
      </c>
      <c r="C27" s="166"/>
      <c r="D27" s="167"/>
      <c r="E27" s="167"/>
      <c r="F27" s="167"/>
      <c r="G27" s="167"/>
      <c r="H27" s="167"/>
      <c r="I27" s="167"/>
      <c r="J27" s="167"/>
      <c r="K27" s="167"/>
      <c r="L27" s="167"/>
      <c r="M27" s="167"/>
    </row>
    <row r="28" spans="1:13" ht="14.25" customHeight="1" x14ac:dyDescent="0.25">
      <c r="A28" s="148"/>
      <c r="D28" s="155"/>
      <c r="E28" s="168"/>
      <c r="F28" s="168"/>
    </row>
    <row r="29" spans="1:13" ht="14.25" customHeight="1" x14ac:dyDescent="0.25">
      <c r="A29" s="149" t="s">
        <v>111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ht="14.25" customHeight="1" x14ac:dyDescent="0.25">
      <c r="A30" s="156">
        <v>41</v>
      </c>
      <c r="B30" s="10" t="s">
        <v>115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  <row r="31" spans="1:13" ht="7.5" customHeight="1" x14ac:dyDescent="0.25">
      <c r="A31" s="148"/>
      <c r="D31" s="155"/>
      <c r="E31" s="168"/>
      <c r="F31" s="168"/>
    </row>
    <row r="32" spans="1:13" x14ac:dyDescent="0.25">
      <c r="A32" s="169" t="s">
        <v>24</v>
      </c>
      <c r="B32" s="170"/>
      <c r="C32" s="25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5" x14ac:dyDescent="0.25">
      <c r="A33" s="156">
        <v>42</v>
      </c>
      <c r="B33" s="10" t="s">
        <v>116</v>
      </c>
      <c r="C33" s="65"/>
      <c r="D33" s="99">
        <f>C33*D32+C33</f>
        <v>0</v>
      </c>
      <c r="E33" s="99">
        <f t="shared" ref="E33" si="20">D33*E32+D33</f>
        <v>0</v>
      </c>
      <c r="F33" s="99">
        <f t="shared" ref="F33" si="21">E33*F32+E33</f>
        <v>0</v>
      </c>
      <c r="G33" s="99">
        <f t="shared" ref="G33" si="22">F33*G32+F33</f>
        <v>0</v>
      </c>
      <c r="H33" s="99">
        <f t="shared" ref="H33" si="23">G33*H32+G33</f>
        <v>0</v>
      </c>
      <c r="I33" s="99">
        <f t="shared" ref="I33" si="24">H33*I32+H33</f>
        <v>0</v>
      </c>
      <c r="J33" s="99">
        <f t="shared" ref="J33" si="25">I33*J32+I33</f>
        <v>0</v>
      </c>
      <c r="K33" s="99">
        <f t="shared" ref="K33" si="26">J33*K32+J33</f>
        <v>0</v>
      </c>
      <c r="L33" s="99">
        <f t="shared" ref="L33" si="27">K33*L32+K33</f>
        <v>0</v>
      </c>
      <c r="M33" s="99">
        <f t="shared" ref="M33" si="28">L33*M32+L33</f>
        <v>0</v>
      </c>
    </row>
    <row r="34" spans="1:15" ht="14.25" customHeight="1" x14ac:dyDescent="0.25">
      <c r="A34" s="150">
        <v>43</v>
      </c>
      <c r="B34" s="171" t="s">
        <v>176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5" ht="14.25" customHeight="1" x14ac:dyDescent="0.25">
      <c r="A35" s="150">
        <v>44</v>
      </c>
      <c r="B35" s="171" t="s">
        <v>122</v>
      </c>
      <c r="C35" s="6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5" ht="14.25" customHeight="1" x14ac:dyDescent="0.25">
      <c r="A36" s="164">
        <v>44</v>
      </c>
      <c r="B36" s="165" t="s">
        <v>268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</row>
    <row r="37" spans="1:15" ht="14.25" customHeight="1" x14ac:dyDescent="0.25">
      <c r="A37" s="150">
        <v>45</v>
      </c>
      <c r="B37" s="171" t="s">
        <v>118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1:15" ht="14.25" customHeight="1" x14ac:dyDescent="0.25">
      <c r="A38" s="164">
        <v>450</v>
      </c>
      <c r="B38" s="165" t="s">
        <v>216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</row>
    <row r="39" spans="1:15" ht="7.5" customHeight="1" x14ac:dyDescent="0.25">
      <c r="A39" s="148"/>
    </row>
    <row r="40" spans="1:15" x14ac:dyDescent="0.25">
      <c r="A40" s="160" t="s">
        <v>260</v>
      </c>
      <c r="B40" s="161"/>
      <c r="C40" s="25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5" x14ac:dyDescent="0.25">
      <c r="A41" s="150">
        <v>46</v>
      </c>
      <c r="B41" s="171" t="s">
        <v>261</v>
      </c>
      <c r="C41" s="65"/>
      <c r="D41" s="99">
        <f>C41*D40+C41</f>
        <v>0</v>
      </c>
      <c r="E41" s="99">
        <f t="shared" ref="E41" si="29">D41*E40+D41</f>
        <v>0</v>
      </c>
      <c r="F41" s="99">
        <f t="shared" ref="F41" si="30">E41*F40+E41</f>
        <v>0</v>
      </c>
      <c r="G41" s="99">
        <f t="shared" ref="G41" si="31">F41*G40+F41</f>
        <v>0</v>
      </c>
      <c r="H41" s="99">
        <f t="shared" ref="H41" si="32">G41*H40+G41</f>
        <v>0</v>
      </c>
      <c r="I41" s="99">
        <f t="shared" ref="I41" si="33">H41*I40+H41</f>
        <v>0</v>
      </c>
      <c r="J41" s="99">
        <f t="shared" ref="J41" si="34">I41*J40+I41</f>
        <v>0</v>
      </c>
      <c r="K41" s="99">
        <f t="shared" ref="K41" si="35">J41*K40+J41</f>
        <v>0</v>
      </c>
      <c r="L41" s="99">
        <f t="shared" ref="L41" si="36">K41*L40+K41</f>
        <v>0</v>
      </c>
      <c r="M41" s="99">
        <f t="shared" ref="M41" si="37">L41*M40+L41</f>
        <v>0</v>
      </c>
    </row>
    <row r="43" spans="1:15" x14ac:dyDescent="0.25">
      <c r="A43" s="7" t="s">
        <v>46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1:15" x14ac:dyDescent="0.25">
      <c r="A44" s="84" t="s">
        <v>38</v>
      </c>
      <c r="B44" s="9" t="s">
        <v>39</v>
      </c>
      <c r="C44" s="78"/>
      <c r="D44" s="77">
        <f>IF(OR(C44=0,C47=0),0,(C44*(D45+D46+D47-C47)+C44))</f>
        <v>0</v>
      </c>
      <c r="E44" s="77">
        <f t="shared" ref="E44:M44" si="38">IF(OR(D44=0,D47=0),0,(D44*(E45+E46+E47-D47)+D44))</f>
        <v>0</v>
      </c>
      <c r="F44" s="77">
        <f t="shared" si="38"/>
        <v>0</v>
      </c>
      <c r="G44" s="77">
        <f t="shared" si="38"/>
        <v>0</v>
      </c>
      <c r="H44" s="77">
        <f t="shared" si="38"/>
        <v>0</v>
      </c>
      <c r="I44" s="77">
        <f t="shared" si="38"/>
        <v>0</v>
      </c>
      <c r="J44" s="77">
        <f t="shared" si="38"/>
        <v>0</v>
      </c>
      <c r="K44" s="77">
        <f t="shared" si="38"/>
        <v>0</v>
      </c>
      <c r="L44" s="77">
        <f t="shared" si="38"/>
        <v>0</v>
      </c>
      <c r="M44" s="77">
        <f t="shared" si="38"/>
        <v>0</v>
      </c>
    </row>
    <row r="45" spans="1:15" x14ac:dyDescent="0.25">
      <c r="A45" s="84"/>
      <c r="B45" s="9" t="s">
        <v>40</v>
      </c>
      <c r="C45" s="25"/>
      <c r="D45" s="68"/>
      <c r="E45" s="68"/>
      <c r="F45" s="68"/>
      <c r="G45" s="68"/>
      <c r="H45" s="68"/>
      <c r="I45" s="68"/>
      <c r="J45" s="68"/>
      <c r="K45" s="68"/>
      <c r="L45" s="68"/>
      <c r="M45" s="68"/>
      <c r="O45" s="172"/>
    </row>
    <row r="46" spans="1:15" x14ac:dyDescent="0.25">
      <c r="A46" s="84"/>
      <c r="B46" s="9" t="s">
        <v>41</v>
      </c>
      <c r="C46" s="25"/>
      <c r="D46" s="61" t="e">
        <f t="shared" ref="D46:M46" si="39">D7/C7-1</f>
        <v>#DIV/0!</v>
      </c>
      <c r="E46" s="61" t="e">
        <f t="shared" si="39"/>
        <v>#DIV/0!</v>
      </c>
      <c r="F46" s="61" t="e">
        <f t="shared" si="39"/>
        <v>#DIV/0!</v>
      </c>
      <c r="G46" s="61" t="e">
        <f t="shared" si="39"/>
        <v>#DIV/0!</v>
      </c>
      <c r="H46" s="61" t="e">
        <f t="shared" si="39"/>
        <v>#DIV/0!</v>
      </c>
      <c r="I46" s="61" t="e">
        <f t="shared" si="39"/>
        <v>#DIV/0!</v>
      </c>
      <c r="J46" s="61" t="e">
        <f t="shared" si="39"/>
        <v>#DIV/0!</v>
      </c>
      <c r="K46" s="61" t="e">
        <f t="shared" si="39"/>
        <v>#DIV/0!</v>
      </c>
      <c r="L46" s="61" t="e">
        <f t="shared" si="39"/>
        <v>#DIV/0!</v>
      </c>
      <c r="M46" s="61" t="e">
        <f t="shared" si="39"/>
        <v>#DIV/0!</v>
      </c>
    </row>
    <row r="47" spans="1:15" x14ac:dyDescent="0.25">
      <c r="A47" s="84"/>
      <c r="B47" s="9" t="s">
        <v>21</v>
      </c>
      <c r="C47" s="62">
        <f t="shared" ref="C47:M47" si="40">C8</f>
        <v>0</v>
      </c>
      <c r="D47" s="62">
        <f t="shared" si="40"/>
        <v>0</v>
      </c>
      <c r="E47" s="62">
        <f t="shared" si="40"/>
        <v>0</v>
      </c>
      <c r="F47" s="62">
        <f t="shared" si="40"/>
        <v>0</v>
      </c>
      <c r="G47" s="62">
        <f t="shared" si="40"/>
        <v>0</v>
      </c>
      <c r="H47" s="62">
        <f t="shared" si="40"/>
        <v>0</v>
      </c>
      <c r="I47" s="62">
        <f t="shared" si="40"/>
        <v>0</v>
      </c>
      <c r="J47" s="62">
        <f t="shared" si="40"/>
        <v>0</v>
      </c>
      <c r="K47" s="62">
        <f t="shared" si="40"/>
        <v>0</v>
      </c>
      <c r="L47" s="62">
        <f t="shared" si="40"/>
        <v>0</v>
      </c>
      <c r="M47" s="62">
        <f t="shared" si="40"/>
        <v>0</v>
      </c>
    </row>
    <row r="48" spans="1:15" x14ac:dyDescent="0.25">
      <c r="A48" s="84">
        <v>31</v>
      </c>
      <c r="B48" s="9" t="s">
        <v>42</v>
      </c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</row>
    <row r="49" spans="1:13" x14ac:dyDescent="0.25">
      <c r="A49" s="84">
        <v>4002</v>
      </c>
      <c r="B49" s="9" t="s">
        <v>43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</row>
    <row r="50" spans="1:13" x14ac:dyDescent="0.25">
      <c r="A50" s="84">
        <v>4010</v>
      </c>
      <c r="B50" s="9" t="s">
        <v>44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</row>
    <row r="51" spans="1:13" x14ac:dyDescent="0.25">
      <c r="A51" s="173" t="s">
        <v>45</v>
      </c>
      <c r="B51" s="174"/>
      <c r="C51" s="63">
        <f>C44-C48+C49+C50</f>
        <v>0</v>
      </c>
      <c r="D51" s="63">
        <f t="shared" ref="D51:M51" si="41">D44-D48+D49+D50</f>
        <v>0</v>
      </c>
      <c r="E51" s="63">
        <f t="shared" si="41"/>
        <v>0</v>
      </c>
      <c r="F51" s="63">
        <f t="shared" si="41"/>
        <v>0</v>
      </c>
      <c r="G51" s="63">
        <f t="shared" si="41"/>
        <v>0</v>
      </c>
      <c r="H51" s="63">
        <f t="shared" si="41"/>
        <v>0</v>
      </c>
      <c r="I51" s="63">
        <f t="shared" si="41"/>
        <v>0</v>
      </c>
      <c r="J51" s="63">
        <f t="shared" si="41"/>
        <v>0</v>
      </c>
      <c r="K51" s="63">
        <f t="shared" si="41"/>
        <v>0</v>
      </c>
      <c r="L51" s="63">
        <f t="shared" si="41"/>
        <v>0</v>
      </c>
      <c r="M51" s="63">
        <f t="shared" si="41"/>
        <v>0</v>
      </c>
    </row>
    <row r="52" spans="1:13" x14ac:dyDescent="0.25">
      <c r="A52" s="84">
        <v>40</v>
      </c>
      <c r="B52" s="9" t="s">
        <v>47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</row>
    <row r="53" spans="1:13" x14ac:dyDescent="0.25">
      <c r="A53" s="84">
        <v>40</v>
      </c>
      <c r="B53" s="9" t="s">
        <v>48</v>
      </c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</row>
    <row r="55" spans="1:13" x14ac:dyDescent="0.25">
      <c r="A55" s="7" t="s">
        <v>49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x14ac:dyDescent="0.25">
      <c r="A56" s="84">
        <v>3621.5</v>
      </c>
      <c r="B56" s="9" t="s">
        <v>50</v>
      </c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</row>
    <row r="57" spans="1:13" x14ac:dyDescent="0.25">
      <c r="A57" s="84">
        <v>4621.5</v>
      </c>
      <c r="B57" s="9" t="s">
        <v>51</v>
      </c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</row>
    <row r="58" spans="1:13" x14ac:dyDescent="0.25">
      <c r="A58" s="84">
        <v>4621.51</v>
      </c>
      <c r="B58" s="9" t="s">
        <v>144</v>
      </c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</row>
    <row r="59" spans="1:13" x14ac:dyDescent="0.25">
      <c r="A59" s="84">
        <v>4621.6000000000004</v>
      </c>
      <c r="B59" s="9" t="s">
        <v>52</v>
      </c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</row>
    <row r="61" spans="1:13" x14ac:dyDescent="0.25">
      <c r="A61" s="7" t="s">
        <v>53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x14ac:dyDescent="0.25">
      <c r="A62" s="84">
        <v>29500.01</v>
      </c>
      <c r="B62" s="9" t="s">
        <v>54</v>
      </c>
      <c r="C62" s="60">
        <f>Kapital!E6</f>
        <v>0</v>
      </c>
      <c r="D62" s="60">
        <f>Kapital!F6</f>
        <v>0</v>
      </c>
      <c r="E62" s="60">
        <f>Kapital!G6</f>
        <v>0</v>
      </c>
      <c r="F62" s="60">
        <f>Kapital!H6</f>
        <v>0</v>
      </c>
      <c r="G62" s="60">
        <f>Kapital!I6</f>
        <v>0</v>
      </c>
      <c r="H62" s="60">
        <f>Kapital!J6</f>
        <v>0</v>
      </c>
      <c r="I62" s="60">
        <f>Kapital!K6</f>
        <v>0</v>
      </c>
      <c r="J62" s="60">
        <f>Kapital!L6</f>
        <v>0</v>
      </c>
      <c r="K62" s="60">
        <f>Kapital!M6</f>
        <v>0</v>
      </c>
      <c r="L62" s="60">
        <f>Kapital!N6</f>
        <v>0</v>
      </c>
      <c r="M62" s="60">
        <f>Kapital!O6</f>
        <v>0</v>
      </c>
    </row>
    <row r="63" spans="1:13" x14ac:dyDescent="0.25">
      <c r="A63" s="84">
        <v>4895</v>
      </c>
      <c r="B63" s="9" t="s">
        <v>53</v>
      </c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</row>
    <row r="64" spans="1:13" x14ac:dyDescent="0.25">
      <c r="A64" s="173">
        <v>29500.01</v>
      </c>
      <c r="B64" s="174" t="s">
        <v>55</v>
      </c>
      <c r="C64" s="63">
        <f>Kapital!E9</f>
        <v>0</v>
      </c>
      <c r="D64" s="63">
        <f>Kapital!F9</f>
        <v>0</v>
      </c>
      <c r="E64" s="63">
        <f>Kapital!G9</f>
        <v>0</v>
      </c>
      <c r="F64" s="63">
        <f>Kapital!H9</f>
        <v>0</v>
      </c>
      <c r="G64" s="63">
        <f>Kapital!I9</f>
        <v>0</v>
      </c>
      <c r="H64" s="63">
        <f>Kapital!J9</f>
        <v>0</v>
      </c>
      <c r="I64" s="63">
        <f>Kapital!K9</f>
        <v>0</v>
      </c>
      <c r="J64" s="63">
        <f>Kapital!L9</f>
        <v>0</v>
      </c>
      <c r="K64" s="63">
        <f>Kapital!M9</f>
        <v>0</v>
      </c>
      <c r="L64" s="63">
        <f>Kapital!N9</f>
        <v>0</v>
      </c>
      <c r="M64" s="63">
        <f>Kapital!O9</f>
        <v>0</v>
      </c>
    </row>
    <row r="66" spans="1:13" x14ac:dyDescent="0.25">
      <c r="A66" s="7" t="s">
        <v>56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x14ac:dyDescent="0.25">
      <c r="A67" s="84">
        <v>38</v>
      </c>
      <c r="B67" s="9" t="s">
        <v>57</v>
      </c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</row>
    <row r="68" spans="1:13" x14ac:dyDescent="0.25">
      <c r="A68" s="175">
        <v>389</v>
      </c>
      <c r="B68" s="176" t="s">
        <v>58</v>
      </c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</row>
    <row r="69" spans="1:13" x14ac:dyDescent="0.25">
      <c r="A69" s="84">
        <v>48</v>
      </c>
      <c r="B69" s="9" t="s">
        <v>59</v>
      </c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</row>
    <row r="70" spans="1:13" x14ac:dyDescent="0.25">
      <c r="A70" s="175">
        <v>489</v>
      </c>
      <c r="B70" s="176" t="s">
        <v>60</v>
      </c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</row>
    <row r="72" spans="1:13" x14ac:dyDescent="0.25">
      <c r="A72" s="7" t="s">
        <v>61</v>
      </c>
      <c r="B72" s="7"/>
      <c r="C72" s="177" t="s">
        <v>246</v>
      </c>
      <c r="D72" s="177"/>
      <c r="E72" s="177"/>
      <c r="F72" s="177"/>
      <c r="G72" s="177"/>
      <c r="H72" s="177"/>
      <c r="I72" s="177"/>
      <c r="J72" s="177"/>
      <c r="K72" s="177"/>
      <c r="L72" s="177"/>
      <c r="M72" s="177"/>
    </row>
    <row r="73" spans="1:13" x14ac:dyDescent="0.25">
      <c r="A73" s="178" t="s">
        <v>62</v>
      </c>
      <c r="B73" s="179"/>
      <c r="C73" s="180"/>
      <c r="D73" s="64">
        <f t="shared" ref="D73:M73" si="42">SUM(D74:D81)</f>
        <v>0</v>
      </c>
      <c r="E73" s="64">
        <f t="shared" si="42"/>
        <v>0</v>
      </c>
      <c r="F73" s="64">
        <f t="shared" si="42"/>
        <v>0</v>
      </c>
      <c r="G73" s="64">
        <f t="shared" si="42"/>
        <v>0</v>
      </c>
      <c r="H73" s="64">
        <f t="shared" si="42"/>
        <v>0</v>
      </c>
      <c r="I73" s="64">
        <f t="shared" si="42"/>
        <v>0</v>
      </c>
      <c r="J73" s="64">
        <f t="shared" si="42"/>
        <v>0</v>
      </c>
      <c r="K73" s="64">
        <f t="shared" si="42"/>
        <v>0</v>
      </c>
      <c r="L73" s="64">
        <f t="shared" si="42"/>
        <v>0</v>
      </c>
      <c r="M73" s="64">
        <f t="shared" si="42"/>
        <v>0</v>
      </c>
    </row>
    <row r="74" spans="1:13" x14ac:dyDescent="0.25">
      <c r="A74" s="30"/>
      <c r="B74" s="69"/>
      <c r="C74" s="25"/>
      <c r="D74" s="65"/>
      <c r="E74" s="65"/>
      <c r="F74" s="65"/>
      <c r="G74" s="65"/>
      <c r="H74" s="65"/>
      <c r="I74" s="65"/>
      <c r="J74" s="65"/>
      <c r="K74" s="65"/>
      <c r="L74" s="65"/>
      <c r="M74" s="65"/>
    </row>
    <row r="75" spans="1:13" x14ac:dyDescent="0.25">
      <c r="A75" s="30"/>
      <c r="B75" s="69"/>
      <c r="C75" s="25"/>
      <c r="D75" s="65"/>
      <c r="E75" s="65"/>
      <c r="F75" s="65"/>
      <c r="G75" s="65"/>
      <c r="H75" s="65"/>
      <c r="I75" s="65"/>
      <c r="J75" s="65"/>
      <c r="K75" s="65"/>
      <c r="L75" s="65"/>
      <c r="M75" s="65"/>
    </row>
    <row r="76" spans="1:13" x14ac:dyDescent="0.25">
      <c r="A76" s="30"/>
      <c r="B76" s="69"/>
      <c r="C76" s="25"/>
      <c r="D76" s="65"/>
      <c r="E76" s="65"/>
      <c r="F76" s="65"/>
      <c r="G76" s="65"/>
      <c r="H76" s="65"/>
      <c r="I76" s="65"/>
      <c r="J76" s="65"/>
      <c r="K76" s="65"/>
      <c r="L76" s="65"/>
      <c r="M76" s="65"/>
    </row>
    <row r="77" spans="1:13" x14ac:dyDescent="0.25">
      <c r="A77" s="30"/>
      <c r="B77" s="69"/>
      <c r="C77" s="25"/>
      <c r="D77" s="65"/>
      <c r="E77" s="65"/>
      <c r="F77" s="65"/>
      <c r="G77" s="65"/>
      <c r="H77" s="65"/>
      <c r="I77" s="65"/>
      <c r="J77" s="65"/>
      <c r="K77" s="65"/>
      <c r="L77" s="65"/>
      <c r="M77" s="65"/>
    </row>
    <row r="78" spans="1:13" x14ac:dyDescent="0.25">
      <c r="A78" s="30"/>
      <c r="B78" s="69"/>
      <c r="C78" s="25"/>
      <c r="D78" s="65"/>
      <c r="E78" s="65"/>
      <c r="F78" s="65"/>
      <c r="G78" s="65"/>
      <c r="H78" s="65"/>
      <c r="I78" s="65"/>
      <c r="J78" s="65"/>
      <c r="K78" s="65"/>
      <c r="L78" s="65"/>
      <c r="M78" s="65"/>
    </row>
    <row r="79" spans="1:13" x14ac:dyDescent="0.25">
      <c r="A79" s="30"/>
      <c r="B79" s="69"/>
      <c r="C79" s="25"/>
      <c r="D79" s="65"/>
      <c r="E79" s="65"/>
      <c r="F79" s="65"/>
      <c r="G79" s="65"/>
      <c r="H79" s="65"/>
      <c r="I79" s="65"/>
      <c r="J79" s="65"/>
      <c r="K79" s="65"/>
      <c r="L79" s="65"/>
      <c r="M79" s="65"/>
    </row>
    <row r="80" spans="1:13" x14ac:dyDescent="0.25">
      <c r="A80" s="30"/>
      <c r="B80" s="69"/>
      <c r="C80" s="25"/>
      <c r="D80" s="65"/>
      <c r="E80" s="65"/>
      <c r="F80" s="65"/>
      <c r="G80" s="65"/>
      <c r="H80" s="65"/>
      <c r="I80" s="65"/>
      <c r="J80" s="65"/>
      <c r="K80" s="65"/>
      <c r="L80" s="65"/>
      <c r="M80" s="65"/>
    </row>
    <row r="81" spans="1:13" x14ac:dyDescent="0.25">
      <c r="A81" s="30"/>
      <c r="B81" s="69"/>
      <c r="C81" s="25"/>
      <c r="D81" s="65"/>
      <c r="E81" s="65"/>
      <c r="F81" s="65"/>
      <c r="G81" s="65"/>
      <c r="H81" s="65"/>
      <c r="I81" s="65"/>
      <c r="J81" s="65"/>
      <c r="K81" s="65"/>
      <c r="L81" s="65"/>
      <c r="M81" s="65"/>
    </row>
    <row r="82" spans="1:13" x14ac:dyDescent="0.25">
      <c r="A82" s="178" t="s">
        <v>63</v>
      </c>
      <c r="B82" s="179"/>
      <c r="C82" s="180"/>
      <c r="D82" s="64">
        <f t="shared" ref="D82" si="43">SUM(D83:D90)</f>
        <v>0</v>
      </c>
      <c r="E82" s="64">
        <f t="shared" ref="E82" si="44">SUM(E83:E90)</f>
        <v>0</v>
      </c>
      <c r="F82" s="64">
        <f t="shared" ref="F82" si="45">SUM(F83:F90)</f>
        <v>0</v>
      </c>
      <c r="G82" s="64">
        <f t="shared" ref="G82" si="46">SUM(G83:G90)</f>
        <v>0</v>
      </c>
      <c r="H82" s="64">
        <f t="shared" ref="H82" si="47">SUM(H83:H90)</f>
        <v>0</v>
      </c>
      <c r="I82" s="64">
        <f t="shared" ref="I82" si="48">SUM(I83:I90)</f>
        <v>0</v>
      </c>
      <c r="J82" s="64">
        <f t="shared" ref="J82" si="49">SUM(J83:J90)</f>
        <v>0</v>
      </c>
      <c r="K82" s="64">
        <f t="shared" ref="K82" si="50">SUM(K83:K90)</f>
        <v>0</v>
      </c>
      <c r="L82" s="64">
        <f t="shared" ref="L82" si="51">SUM(L83:L90)</f>
        <v>0</v>
      </c>
      <c r="M82" s="64">
        <f t="shared" ref="M82" si="52">SUM(M83:M90)</f>
        <v>0</v>
      </c>
    </row>
    <row r="83" spans="1:13" x14ac:dyDescent="0.25">
      <c r="A83" s="30"/>
      <c r="B83" s="69"/>
      <c r="C83" s="25"/>
      <c r="D83" s="65"/>
      <c r="E83" s="65"/>
      <c r="F83" s="65"/>
      <c r="G83" s="65"/>
      <c r="H83" s="65"/>
      <c r="I83" s="65"/>
      <c r="J83" s="65"/>
      <c r="K83" s="65"/>
      <c r="L83" s="65"/>
      <c r="M83" s="65"/>
    </row>
    <row r="84" spans="1:13" x14ac:dyDescent="0.25">
      <c r="A84" s="30"/>
      <c r="B84" s="69"/>
      <c r="C84" s="25"/>
      <c r="D84" s="65"/>
      <c r="E84" s="65"/>
      <c r="F84" s="65"/>
      <c r="G84" s="65"/>
      <c r="H84" s="65"/>
      <c r="I84" s="65"/>
      <c r="J84" s="65"/>
      <c r="K84" s="65"/>
      <c r="L84" s="65"/>
      <c r="M84" s="65"/>
    </row>
    <row r="85" spans="1:13" x14ac:dyDescent="0.25">
      <c r="A85" s="30"/>
      <c r="B85" s="69"/>
      <c r="C85" s="25"/>
      <c r="D85" s="65"/>
      <c r="E85" s="65"/>
      <c r="F85" s="65"/>
      <c r="G85" s="65"/>
      <c r="H85" s="65"/>
      <c r="I85" s="65"/>
      <c r="J85" s="65"/>
      <c r="K85" s="65"/>
      <c r="L85" s="65"/>
      <c r="M85" s="65"/>
    </row>
    <row r="86" spans="1:13" x14ac:dyDescent="0.25">
      <c r="A86" s="30"/>
      <c r="B86" s="69"/>
      <c r="C86" s="25"/>
      <c r="D86" s="65"/>
      <c r="E86" s="65"/>
      <c r="F86" s="65"/>
      <c r="G86" s="65"/>
      <c r="H86" s="65"/>
      <c r="I86" s="65"/>
      <c r="J86" s="65"/>
      <c r="K86" s="65"/>
      <c r="L86" s="65"/>
      <c r="M86" s="65"/>
    </row>
    <row r="87" spans="1:13" x14ac:dyDescent="0.25">
      <c r="A87" s="30"/>
      <c r="B87" s="69"/>
      <c r="C87" s="25"/>
      <c r="D87" s="65"/>
      <c r="E87" s="65"/>
      <c r="F87" s="65"/>
      <c r="G87" s="65"/>
      <c r="H87" s="65"/>
      <c r="I87" s="65"/>
      <c r="J87" s="65"/>
      <c r="K87" s="65"/>
      <c r="L87" s="65"/>
      <c r="M87" s="65"/>
    </row>
    <row r="88" spans="1:13" x14ac:dyDescent="0.25">
      <c r="A88" s="30"/>
      <c r="B88" s="69"/>
      <c r="C88" s="25"/>
      <c r="D88" s="65"/>
      <c r="E88" s="65"/>
      <c r="F88" s="65"/>
      <c r="G88" s="65"/>
      <c r="H88" s="65"/>
      <c r="I88" s="65"/>
      <c r="J88" s="65"/>
      <c r="K88" s="65"/>
      <c r="L88" s="65"/>
      <c r="M88" s="65"/>
    </row>
    <row r="89" spans="1:13" x14ac:dyDescent="0.25">
      <c r="A89" s="30"/>
      <c r="B89" s="69"/>
      <c r="C89" s="25"/>
      <c r="D89" s="65"/>
      <c r="E89" s="65"/>
      <c r="F89" s="65"/>
      <c r="G89" s="65"/>
      <c r="H89" s="65"/>
      <c r="I89" s="65"/>
      <c r="J89" s="65"/>
      <c r="K89" s="65"/>
      <c r="L89" s="65"/>
      <c r="M89" s="65"/>
    </row>
    <row r="90" spans="1:13" x14ac:dyDescent="0.25">
      <c r="A90" s="30"/>
      <c r="B90" s="69"/>
      <c r="C90" s="25"/>
      <c r="D90" s="65"/>
      <c r="E90" s="65"/>
      <c r="F90" s="65"/>
      <c r="G90" s="65"/>
      <c r="H90" s="65"/>
      <c r="I90" s="65"/>
      <c r="J90" s="65"/>
      <c r="K90" s="65"/>
      <c r="L90" s="65"/>
      <c r="M90" s="65"/>
    </row>
    <row r="91" spans="1:13" x14ac:dyDescent="0.25">
      <c r="A91" s="178" t="s">
        <v>64</v>
      </c>
      <c r="B91" s="179"/>
      <c r="C91" s="180"/>
      <c r="D91" s="64">
        <f t="shared" ref="D91" si="53">SUM(D92:D99)</f>
        <v>0</v>
      </c>
      <c r="E91" s="64">
        <f t="shared" ref="E91" si="54">SUM(E92:E99)</f>
        <v>0</v>
      </c>
      <c r="F91" s="64">
        <f t="shared" ref="F91" si="55">SUM(F92:F99)</f>
        <v>0</v>
      </c>
      <c r="G91" s="64">
        <f t="shared" ref="G91" si="56">SUM(G92:G99)</f>
        <v>0</v>
      </c>
      <c r="H91" s="64">
        <f t="shared" ref="H91" si="57">SUM(H92:H99)</f>
        <v>0</v>
      </c>
      <c r="I91" s="64">
        <f t="shared" ref="I91" si="58">SUM(I92:I99)</f>
        <v>0</v>
      </c>
      <c r="J91" s="64">
        <f t="shared" ref="J91" si="59">SUM(J92:J99)</f>
        <v>0</v>
      </c>
      <c r="K91" s="64">
        <f t="shared" ref="K91" si="60">SUM(K92:K99)</f>
        <v>0</v>
      </c>
      <c r="L91" s="64">
        <f t="shared" ref="L91" si="61">SUM(L92:L99)</f>
        <v>0</v>
      </c>
      <c r="M91" s="64">
        <f t="shared" ref="M91" si="62">SUM(M92:M99)</f>
        <v>0</v>
      </c>
    </row>
    <row r="92" spans="1:13" x14ac:dyDescent="0.25">
      <c r="A92" s="30"/>
      <c r="B92" s="69"/>
      <c r="C92" s="25"/>
      <c r="D92" s="65"/>
      <c r="E92" s="65"/>
      <c r="F92" s="65"/>
      <c r="G92" s="65"/>
      <c r="H92" s="65"/>
      <c r="I92" s="65"/>
      <c r="J92" s="65"/>
      <c r="K92" s="65"/>
      <c r="L92" s="65"/>
      <c r="M92" s="65"/>
    </row>
    <row r="93" spans="1:13" x14ac:dyDescent="0.25">
      <c r="A93" s="30"/>
      <c r="B93" s="69"/>
      <c r="C93" s="25"/>
      <c r="D93" s="65"/>
      <c r="E93" s="65"/>
      <c r="F93" s="65"/>
      <c r="G93" s="65"/>
      <c r="H93" s="65"/>
      <c r="I93" s="65"/>
      <c r="J93" s="65"/>
      <c r="K93" s="65"/>
      <c r="L93" s="65"/>
      <c r="M93" s="65"/>
    </row>
    <row r="94" spans="1:13" x14ac:dyDescent="0.25">
      <c r="A94" s="30"/>
      <c r="B94" s="69"/>
      <c r="C94" s="25"/>
      <c r="D94" s="65"/>
      <c r="E94" s="65"/>
      <c r="F94" s="65"/>
      <c r="G94" s="65"/>
      <c r="H94" s="65"/>
      <c r="I94" s="65"/>
      <c r="J94" s="65"/>
      <c r="K94" s="65"/>
      <c r="L94" s="65"/>
      <c r="M94" s="65"/>
    </row>
    <row r="95" spans="1:13" x14ac:dyDescent="0.25">
      <c r="A95" s="30"/>
      <c r="B95" s="69"/>
      <c r="C95" s="25"/>
      <c r="D95" s="65"/>
      <c r="E95" s="65"/>
      <c r="F95" s="65"/>
      <c r="G95" s="65"/>
      <c r="H95" s="65"/>
      <c r="I95" s="65"/>
      <c r="J95" s="65"/>
      <c r="K95" s="65"/>
      <c r="L95" s="65"/>
      <c r="M95" s="65"/>
    </row>
    <row r="96" spans="1:13" x14ac:dyDescent="0.25">
      <c r="A96" s="30"/>
      <c r="B96" s="69"/>
      <c r="C96" s="25"/>
      <c r="D96" s="65"/>
      <c r="E96" s="65"/>
      <c r="F96" s="65"/>
      <c r="G96" s="65"/>
      <c r="H96" s="65"/>
      <c r="I96" s="65"/>
      <c r="J96" s="65"/>
      <c r="K96" s="65"/>
      <c r="L96" s="65"/>
      <c r="M96" s="65"/>
    </row>
    <row r="97" spans="1:13" x14ac:dyDescent="0.25">
      <c r="A97" s="30"/>
      <c r="B97" s="69"/>
      <c r="C97" s="25"/>
      <c r="D97" s="65"/>
      <c r="E97" s="65"/>
      <c r="F97" s="65"/>
      <c r="G97" s="65"/>
      <c r="H97" s="65"/>
      <c r="I97" s="65"/>
      <c r="J97" s="65"/>
      <c r="K97" s="65"/>
      <c r="L97" s="65"/>
      <c r="M97" s="65"/>
    </row>
    <row r="98" spans="1:13" x14ac:dyDescent="0.25">
      <c r="A98" s="30"/>
      <c r="B98" s="69"/>
      <c r="C98" s="25"/>
      <c r="D98" s="65"/>
      <c r="E98" s="65"/>
      <c r="F98" s="65"/>
      <c r="G98" s="65"/>
      <c r="H98" s="65"/>
      <c r="I98" s="65"/>
      <c r="J98" s="65"/>
      <c r="K98" s="65"/>
      <c r="L98" s="65"/>
      <c r="M98" s="65"/>
    </row>
    <row r="99" spans="1:13" x14ac:dyDescent="0.25">
      <c r="A99" s="30"/>
      <c r="B99" s="69"/>
      <c r="C99" s="25"/>
      <c r="D99" s="65"/>
      <c r="E99" s="65"/>
      <c r="F99" s="65"/>
      <c r="G99" s="65"/>
      <c r="H99" s="65"/>
      <c r="I99" s="65"/>
      <c r="J99" s="65"/>
      <c r="K99" s="65"/>
      <c r="L99" s="65"/>
      <c r="M99" s="65"/>
    </row>
    <row r="100" spans="1:13" x14ac:dyDescent="0.25">
      <c r="A100" s="178" t="s">
        <v>65</v>
      </c>
      <c r="B100" s="179"/>
      <c r="C100" s="180"/>
      <c r="D100" s="64">
        <f t="shared" ref="D100" si="63">SUM(D101:D108)</f>
        <v>0</v>
      </c>
      <c r="E100" s="64">
        <f t="shared" ref="E100" si="64">SUM(E101:E108)</f>
        <v>0</v>
      </c>
      <c r="F100" s="64">
        <f t="shared" ref="F100" si="65">SUM(F101:F108)</f>
        <v>0</v>
      </c>
      <c r="G100" s="64">
        <f t="shared" ref="G100" si="66">SUM(G101:G108)</f>
        <v>0</v>
      </c>
      <c r="H100" s="64">
        <f t="shared" ref="H100" si="67">SUM(H101:H108)</f>
        <v>0</v>
      </c>
      <c r="I100" s="64">
        <f t="shared" ref="I100" si="68">SUM(I101:I108)</f>
        <v>0</v>
      </c>
      <c r="J100" s="64">
        <f t="shared" ref="J100" si="69">SUM(J101:J108)</f>
        <v>0</v>
      </c>
      <c r="K100" s="64">
        <f t="shared" ref="K100" si="70">SUM(K101:K108)</f>
        <v>0</v>
      </c>
      <c r="L100" s="64">
        <f t="shared" ref="L100" si="71">SUM(L101:L108)</f>
        <v>0</v>
      </c>
      <c r="M100" s="64">
        <f t="shared" ref="M100" si="72">SUM(M101:M108)</f>
        <v>0</v>
      </c>
    </row>
    <row r="101" spans="1:13" x14ac:dyDescent="0.25">
      <c r="A101" s="30"/>
      <c r="B101" s="69"/>
      <c r="C101" s="25"/>
      <c r="D101" s="65"/>
      <c r="E101" s="65"/>
      <c r="F101" s="65"/>
      <c r="G101" s="65"/>
      <c r="H101" s="65"/>
      <c r="I101" s="65"/>
      <c r="J101" s="65"/>
      <c r="K101" s="65"/>
      <c r="L101" s="65"/>
      <c r="M101" s="65"/>
    </row>
    <row r="102" spans="1:13" x14ac:dyDescent="0.25">
      <c r="A102" s="30"/>
      <c r="B102" s="69"/>
      <c r="C102" s="25"/>
      <c r="D102" s="65"/>
      <c r="E102" s="65"/>
      <c r="F102" s="65"/>
      <c r="G102" s="65"/>
      <c r="H102" s="65"/>
      <c r="I102" s="65"/>
      <c r="J102" s="65"/>
      <c r="K102" s="65"/>
      <c r="L102" s="65"/>
      <c r="M102" s="65"/>
    </row>
    <row r="103" spans="1:13" x14ac:dyDescent="0.25">
      <c r="A103" s="30"/>
      <c r="B103" s="69"/>
      <c r="C103" s="25"/>
      <c r="D103" s="65"/>
      <c r="E103" s="65"/>
      <c r="F103" s="65"/>
      <c r="G103" s="65"/>
      <c r="H103" s="65"/>
      <c r="I103" s="65"/>
      <c r="J103" s="65"/>
      <c r="K103" s="65"/>
      <c r="L103" s="65"/>
      <c r="M103" s="65"/>
    </row>
    <row r="104" spans="1:13" x14ac:dyDescent="0.25">
      <c r="A104" s="30"/>
      <c r="B104" s="69"/>
      <c r="C104" s="25"/>
      <c r="D104" s="65"/>
      <c r="E104" s="65"/>
      <c r="F104" s="65"/>
      <c r="G104" s="65"/>
      <c r="H104" s="65"/>
      <c r="I104" s="65"/>
      <c r="J104" s="65"/>
      <c r="K104" s="65"/>
      <c r="L104" s="65"/>
      <c r="M104" s="65"/>
    </row>
    <row r="105" spans="1:13" x14ac:dyDescent="0.25">
      <c r="A105" s="30"/>
      <c r="B105" s="69"/>
      <c r="C105" s="25"/>
      <c r="D105" s="65"/>
      <c r="E105" s="65"/>
      <c r="F105" s="65"/>
      <c r="G105" s="65"/>
      <c r="H105" s="65"/>
      <c r="I105" s="65"/>
      <c r="J105" s="65"/>
      <c r="K105" s="65"/>
      <c r="L105" s="65"/>
      <c r="M105" s="65"/>
    </row>
    <row r="106" spans="1:13" x14ac:dyDescent="0.25">
      <c r="A106" s="30"/>
      <c r="B106" s="69"/>
      <c r="C106" s="25"/>
      <c r="D106" s="65"/>
      <c r="E106" s="65"/>
      <c r="F106" s="65"/>
      <c r="G106" s="65"/>
      <c r="H106" s="65"/>
      <c r="I106" s="65"/>
      <c r="J106" s="65"/>
      <c r="K106" s="65"/>
      <c r="L106" s="65"/>
      <c r="M106" s="65"/>
    </row>
    <row r="107" spans="1:13" x14ac:dyDescent="0.25">
      <c r="A107" s="30"/>
      <c r="B107" s="69"/>
      <c r="C107" s="25"/>
      <c r="D107" s="65"/>
      <c r="E107" s="65"/>
      <c r="F107" s="65"/>
      <c r="G107" s="65"/>
      <c r="H107" s="65"/>
      <c r="I107" s="65"/>
      <c r="J107" s="65"/>
      <c r="K107" s="65"/>
      <c r="L107" s="65"/>
      <c r="M107" s="65"/>
    </row>
    <row r="108" spans="1:13" x14ac:dyDescent="0.25">
      <c r="A108" s="30"/>
      <c r="B108" s="69"/>
      <c r="C108" s="25"/>
      <c r="D108" s="65"/>
      <c r="E108" s="65"/>
      <c r="F108" s="65"/>
      <c r="G108" s="65"/>
      <c r="H108" s="65"/>
      <c r="I108" s="65"/>
      <c r="J108" s="65"/>
      <c r="K108" s="65"/>
      <c r="L108" s="65"/>
      <c r="M108" s="65"/>
    </row>
    <row r="109" spans="1:13" x14ac:dyDescent="0.25">
      <c r="A109" s="178" t="s">
        <v>66</v>
      </c>
      <c r="B109" s="179"/>
      <c r="C109" s="180"/>
      <c r="D109" s="64">
        <f t="shared" ref="D109" si="73">SUM(D110:D117)</f>
        <v>0</v>
      </c>
      <c r="E109" s="64">
        <f t="shared" ref="E109" si="74">SUM(E110:E117)</f>
        <v>0</v>
      </c>
      <c r="F109" s="64">
        <f t="shared" ref="F109" si="75">SUM(F110:F117)</f>
        <v>0</v>
      </c>
      <c r="G109" s="64">
        <f t="shared" ref="G109" si="76">SUM(G110:G117)</f>
        <v>0</v>
      </c>
      <c r="H109" s="64">
        <f t="shared" ref="H109" si="77">SUM(H110:H117)</f>
        <v>0</v>
      </c>
      <c r="I109" s="64">
        <f t="shared" ref="I109" si="78">SUM(I110:I117)</f>
        <v>0</v>
      </c>
      <c r="J109" s="64">
        <f t="shared" ref="J109" si="79">SUM(J110:J117)</f>
        <v>0</v>
      </c>
      <c r="K109" s="64">
        <f t="shared" ref="K109" si="80">SUM(K110:K117)</f>
        <v>0</v>
      </c>
      <c r="L109" s="64">
        <f t="shared" ref="L109" si="81">SUM(L110:L117)</f>
        <v>0</v>
      </c>
      <c r="M109" s="64">
        <f t="shared" ref="M109" si="82">SUM(M110:M117)</f>
        <v>0</v>
      </c>
    </row>
    <row r="110" spans="1:13" x14ac:dyDescent="0.25">
      <c r="A110" s="30"/>
      <c r="B110" s="69"/>
      <c r="C110" s="25"/>
      <c r="D110" s="65"/>
      <c r="E110" s="65"/>
      <c r="F110" s="65"/>
      <c r="G110" s="65"/>
      <c r="H110" s="65"/>
      <c r="I110" s="65"/>
      <c r="J110" s="65"/>
      <c r="K110" s="65"/>
      <c r="L110" s="65"/>
      <c r="M110" s="65"/>
    </row>
    <row r="111" spans="1:13" x14ac:dyDescent="0.25">
      <c r="A111" s="30"/>
      <c r="B111" s="69"/>
      <c r="C111" s="25"/>
      <c r="D111" s="65"/>
      <c r="E111" s="65"/>
      <c r="F111" s="65"/>
      <c r="G111" s="65"/>
      <c r="H111" s="65"/>
      <c r="I111" s="65"/>
      <c r="J111" s="65"/>
      <c r="K111" s="65"/>
      <c r="L111" s="65"/>
      <c r="M111" s="65"/>
    </row>
    <row r="112" spans="1:13" x14ac:dyDescent="0.25">
      <c r="A112" s="30"/>
      <c r="B112" s="69"/>
      <c r="C112" s="25"/>
      <c r="D112" s="65"/>
      <c r="E112" s="65"/>
      <c r="F112" s="65"/>
      <c r="G112" s="65"/>
      <c r="H112" s="65"/>
      <c r="I112" s="65"/>
      <c r="J112" s="65"/>
      <c r="K112" s="65"/>
      <c r="L112" s="65"/>
      <c r="M112" s="65"/>
    </row>
    <row r="113" spans="1:13" x14ac:dyDescent="0.25">
      <c r="A113" s="30"/>
      <c r="B113" s="69"/>
      <c r="C113" s="25"/>
      <c r="D113" s="65"/>
      <c r="E113" s="65"/>
      <c r="F113" s="65"/>
      <c r="G113" s="65"/>
      <c r="H113" s="65"/>
      <c r="I113" s="65"/>
      <c r="J113" s="65"/>
      <c r="K113" s="65"/>
      <c r="L113" s="65"/>
      <c r="M113" s="65"/>
    </row>
    <row r="114" spans="1:13" x14ac:dyDescent="0.25">
      <c r="A114" s="30"/>
      <c r="B114" s="69"/>
      <c r="C114" s="25"/>
      <c r="D114" s="65"/>
      <c r="E114" s="65"/>
      <c r="F114" s="65"/>
      <c r="G114" s="65"/>
      <c r="H114" s="65"/>
      <c r="I114" s="65"/>
      <c r="J114" s="65"/>
      <c r="K114" s="65"/>
      <c r="L114" s="65"/>
      <c r="M114" s="65"/>
    </row>
    <row r="115" spans="1:13" x14ac:dyDescent="0.25">
      <c r="A115" s="30"/>
      <c r="B115" s="69"/>
      <c r="C115" s="25"/>
      <c r="D115" s="65"/>
      <c r="E115" s="65"/>
      <c r="F115" s="65"/>
      <c r="G115" s="65"/>
      <c r="H115" s="65"/>
      <c r="I115" s="65"/>
      <c r="J115" s="65"/>
      <c r="K115" s="65"/>
      <c r="L115" s="65"/>
      <c r="M115" s="65"/>
    </row>
    <row r="116" spans="1:13" x14ac:dyDescent="0.25">
      <c r="A116" s="30"/>
      <c r="B116" s="69"/>
      <c r="C116" s="25"/>
      <c r="D116" s="65"/>
      <c r="E116" s="65"/>
      <c r="F116" s="65"/>
      <c r="G116" s="65"/>
      <c r="H116" s="65"/>
      <c r="I116" s="65"/>
      <c r="J116" s="65"/>
      <c r="K116" s="65"/>
      <c r="L116" s="65"/>
      <c r="M116" s="65"/>
    </row>
    <row r="117" spans="1:13" x14ac:dyDescent="0.25">
      <c r="A117" s="30"/>
      <c r="B117" s="69"/>
      <c r="C117" s="25"/>
      <c r="D117" s="65"/>
      <c r="E117" s="65"/>
      <c r="F117" s="65"/>
      <c r="G117" s="65"/>
      <c r="H117" s="65"/>
      <c r="I117" s="65"/>
      <c r="J117" s="65"/>
      <c r="K117" s="65"/>
      <c r="L117" s="65"/>
      <c r="M117" s="65"/>
    </row>
    <row r="118" spans="1:13" x14ac:dyDescent="0.25">
      <c r="A118" s="178" t="s">
        <v>67</v>
      </c>
      <c r="B118" s="179"/>
      <c r="C118" s="180"/>
      <c r="D118" s="64">
        <f t="shared" ref="D118" si="83">SUM(D119:D126)</f>
        <v>0</v>
      </c>
      <c r="E118" s="64">
        <f t="shared" ref="E118" si="84">SUM(E119:E126)</f>
        <v>0</v>
      </c>
      <c r="F118" s="64">
        <f t="shared" ref="F118" si="85">SUM(F119:F126)</f>
        <v>0</v>
      </c>
      <c r="G118" s="64">
        <f t="shared" ref="G118" si="86">SUM(G119:G126)</f>
        <v>0</v>
      </c>
      <c r="H118" s="64">
        <f t="shared" ref="H118" si="87">SUM(H119:H126)</f>
        <v>0</v>
      </c>
      <c r="I118" s="64">
        <f t="shared" ref="I118" si="88">SUM(I119:I126)</f>
        <v>0</v>
      </c>
      <c r="J118" s="64">
        <f t="shared" ref="J118" si="89">SUM(J119:J126)</f>
        <v>0</v>
      </c>
      <c r="K118" s="64">
        <f t="shared" ref="K118" si="90">SUM(K119:K126)</f>
        <v>0</v>
      </c>
      <c r="L118" s="64">
        <f t="shared" ref="L118" si="91">SUM(L119:L126)</f>
        <v>0</v>
      </c>
      <c r="M118" s="64">
        <f t="shared" ref="M118" si="92">SUM(M119:M126)</f>
        <v>0</v>
      </c>
    </row>
    <row r="119" spans="1:13" x14ac:dyDescent="0.25">
      <c r="A119" s="30"/>
      <c r="B119" s="69"/>
      <c r="C119" s="25"/>
      <c r="D119" s="65"/>
      <c r="E119" s="65"/>
      <c r="F119" s="65"/>
      <c r="G119" s="65"/>
      <c r="H119" s="65"/>
      <c r="I119" s="65"/>
      <c r="J119" s="65"/>
      <c r="K119" s="65"/>
      <c r="L119" s="65"/>
      <c r="M119" s="65"/>
    </row>
    <row r="120" spans="1:13" x14ac:dyDescent="0.25">
      <c r="A120" s="30"/>
      <c r="B120" s="69"/>
      <c r="C120" s="25"/>
      <c r="D120" s="65"/>
      <c r="E120" s="65"/>
      <c r="F120" s="65"/>
      <c r="G120" s="65"/>
      <c r="H120" s="65"/>
      <c r="I120" s="65"/>
      <c r="J120" s="65"/>
      <c r="K120" s="65"/>
      <c r="L120" s="65"/>
      <c r="M120" s="65"/>
    </row>
    <row r="121" spans="1:13" x14ac:dyDescent="0.25">
      <c r="A121" s="30"/>
      <c r="B121" s="69"/>
      <c r="C121" s="25"/>
      <c r="D121" s="65"/>
      <c r="E121" s="65"/>
      <c r="F121" s="65"/>
      <c r="G121" s="65"/>
      <c r="H121" s="65"/>
      <c r="I121" s="65"/>
      <c r="J121" s="65"/>
      <c r="K121" s="65"/>
      <c r="L121" s="65"/>
      <c r="M121" s="65"/>
    </row>
    <row r="122" spans="1:13" x14ac:dyDescent="0.25">
      <c r="A122" s="30"/>
      <c r="B122" s="69"/>
      <c r="C122" s="25"/>
      <c r="D122" s="65"/>
      <c r="E122" s="65"/>
      <c r="F122" s="65"/>
      <c r="G122" s="65"/>
      <c r="H122" s="65"/>
      <c r="I122" s="65"/>
      <c r="J122" s="65"/>
      <c r="K122" s="65"/>
      <c r="L122" s="65"/>
      <c r="M122" s="65"/>
    </row>
    <row r="123" spans="1:13" x14ac:dyDescent="0.25">
      <c r="A123" s="30"/>
      <c r="B123" s="69"/>
      <c r="C123" s="25"/>
      <c r="D123" s="65"/>
      <c r="E123" s="65"/>
      <c r="F123" s="65"/>
      <c r="G123" s="65"/>
      <c r="H123" s="65"/>
      <c r="I123" s="65"/>
      <c r="J123" s="65"/>
      <c r="K123" s="65"/>
      <c r="L123" s="65"/>
      <c r="M123" s="65"/>
    </row>
    <row r="124" spans="1:13" x14ac:dyDescent="0.25">
      <c r="A124" s="30"/>
      <c r="B124" s="69"/>
      <c r="C124" s="25"/>
      <c r="D124" s="65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13" x14ac:dyDescent="0.25">
      <c r="A125" s="30"/>
      <c r="B125" s="69"/>
      <c r="C125" s="25"/>
      <c r="D125" s="65"/>
      <c r="E125" s="65"/>
      <c r="F125" s="65"/>
      <c r="G125" s="65"/>
      <c r="H125" s="65"/>
      <c r="I125" s="65"/>
      <c r="J125" s="65"/>
      <c r="K125" s="65"/>
      <c r="L125" s="65"/>
      <c r="M125" s="65"/>
    </row>
    <row r="126" spans="1:13" x14ac:dyDescent="0.25">
      <c r="A126" s="30"/>
      <c r="B126" s="69"/>
      <c r="C126" s="25"/>
      <c r="D126" s="65"/>
      <c r="E126" s="65"/>
      <c r="F126" s="65"/>
      <c r="G126" s="65"/>
      <c r="H126" s="65"/>
      <c r="I126" s="65"/>
      <c r="J126" s="65"/>
      <c r="K126" s="65"/>
      <c r="L126" s="65"/>
      <c r="M126" s="65"/>
    </row>
    <row r="127" spans="1:13" x14ac:dyDescent="0.25">
      <c r="A127" s="178" t="s">
        <v>68</v>
      </c>
      <c r="B127" s="179"/>
      <c r="C127" s="180"/>
      <c r="D127" s="64">
        <f t="shared" ref="D127" si="93">SUM(D128:D135)</f>
        <v>0</v>
      </c>
      <c r="E127" s="64">
        <f t="shared" ref="E127" si="94">SUM(E128:E135)</f>
        <v>0</v>
      </c>
      <c r="F127" s="64">
        <f t="shared" ref="F127" si="95">SUM(F128:F135)</f>
        <v>0</v>
      </c>
      <c r="G127" s="64">
        <f t="shared" ref="G127" si="96">SUM(G128:G135)</f>
        <v>0</v>
      </c>
      <c r="H127" s="64">
        <f t="shared" ref="H127" si="97">SUM(H128:H135)</f>
        <v>0</v>
      </c>
      <c r="I127" s="64">
        <f t="shared" ref="I127" si="98">SUM(I128:I135)</f>
        <v>0</v>
      </c>
      <c r="J127" s="64">
        <f t="shared" ref="J127" si="99">SUM(J128:J135)</f>
        <v>0</v>
      </c>
      <c r="K127" s="64">
        <f t="shared" ref="K127" si="100">SUM(K128:K135)</f>
        <v>0</v>
      </c>
      <c r="L127" s="64">
        <f t="shared" ref="L127" si="101">SUM(L128:L135)</f>
        <v>0</v>
      </c>
      <c r="M127" s="64">
        <f t="shared" ref="M127" si="102">SUM(M128:M135)</f>
        <v>0</v>
      </c>
    </row>
    <row r="128" spans="1:13" x14ac:dyDescent="0.25">
      <c r="A128" s="30"/>
      <c r="B128" s="69"/>
      <c r="C128" s="25"/>
      <c r="D128" s="65"/>
      <c r="E128" s="65"/>
      <c r="F128" s="65"/>
      <c r="G128" s="65"/>
      <c r="H128" s="65"/>
      <c r="I128" s="65"/>
      <c r="J128" s="65"/>
      <c r="K128" s="65"/>
      <c r="L128" s="65"/>
      <c r="M128" s="65"/>
    </row>
    <row r="129" spans="1:13" x14ac:dyDescent="0.25">
      <c r="A129" s="30"/>
      <c r="B129" s="69"/>
      <c r="C129" s="25"/>
      <c r="D129" s="65"/>
      <c r="E129" s="65"/>
      <c r="F129" s="65"/>
      <c r="G129" s="65"/>
      <c r="H129" s="65"/>
      <c r="I129" s="65"/>
      <c r="J129" s="65"/>
      <c r="K129" s="65"/>
      <c r="L129" s="65"/>
      <c r="M129" s="65"/>
    </row>
    <row r="130" spans="1:13" x14ac:dyDescent="0.25">
      <c r="A130" s="30"/>
      <c r="B130" s="69"/>
      <c r="C130" s="25"/>
      <c r="D130" s="65"/>
      <c r="E130" s="65"/>
      <c r="F130" s="65"/>
      <c r="G130" s="65"/>
      <c r="H130" s="65"/>
      <c r="I130" s="65"/>
      <c r="J130" s="65"/>
      <c r="K130" s="65"/>
      <c r="L130" s="65"/>
      <c r="M130" s="65"/>
    </row>
    <row r="131" spans="1:13" x14ac:dyDescent="0.25">
      <c r="A131" s="30"/>
      <c r="B131" s="69"/>
      <c r="C131" s="25"/>
      <c r="D131" s="65"/>
      <c r="E131" s="65"/>
      <c r="F131" s="65"/>
      <c r="G131" s="65"/>
      <c r="H131" s="65"/>
      <c r="I131" s="65"/>
      <c r="J131" s="65"/>
      <c r="K131" s="65"/>
      <c r="L131" s="65"/>
      <c r="M131" s="65"/>
    </row>
    <row r="132" spans="1:13" x14ac:dyDescent="0.25">
      <c r="A132" s="30"/>
      <c r="B132" s="69"/>
      <c r="C132" s="25"/>
      <c r="D132" s="65"/>
      <c r="E132" s="65"/>
      <c r="F132" s="65"/>
      <c r="G132" s="65"/>
      <c r="H132" s="65"/>
      <c r="I132" s="65"/>
      <c r="J132" s="65"/>
      <c r="K132" s="65"/>
      <c r="L132" s="65"/>
      <c r="M132" s="65"/>
    </row>
    <row r="133" spans="1:13" x14ac:dyDescent="0.25">
      <c r="A133" s="30"/>
      <c r="B133" s="69"/>
      <c r="C133" s="25"/>
      <c r="D133" s="65"/>
      <c r="E133" s="65"/>
      <c r="F133" s="65"/>
      <c r="G133" s="65"/>
      <c r="H133" s="65"/>
      <c r="I133" s="65"/>
      <c r="J133" s="65"/>
      <c r="K133" s="65"/>
      <c r="L133" s="65"/>
      <c r="M133" s="65"/>
    </row>
    <row r="134" spans="1:13" x14ac:dyDescent="0.25">
      <c r="A134" s="30"/>
      <c r="B134" s="69"/>
      <c r="C134" s="25"/>
      <c r="D134" s="65"/>
      <c r="E134" s="65"/>
      <c r="F134" s="65"/>
      <c r="G134" s="65"/>
      <c r="H134" s="65"/>
      <c r="I134" s="65"/>
      <c r="J134" s="65"/>
      <c r="K134" s="65"/>
      <c r="L134" s="65"/>
      <c r="M134" s="65"/>
    </row>
    <row r="135" spans="1:13" x14ac:dyDescent="0.25">
      <c r="A135" s="30"/>
      <c r="B135" s="69"/>
      <c r="C135" s="25"/>
      <c r="D135" s="65"/>
      <c r="E135" s="65"/>
      <c r="F135" s="65"/>
      <c r="G135" s="65"/>
      <c r="H135" s="65"/>
      <c r="I135" s="65"/>
      <c r="J135" s="65"/>
      <c r="K135" s="65"/>
      <c r="L135" s="65"/>
      <c r="M135" s="65"/>
    </row>
    <row r="136" spans="1:13" x14ac:dyDescent="0.25">
      <c r="A136" s="178" t="s">
        <v>69</v>
      </c>
      <c r="B136" s="179"/>
      <c r="C136" s="180"/>
      <c r="D136" s="64">
        <f t="shared" ref="D136" si="103">SUM(D137:D144)</f>
        <v>0</v>
      </c>
      <c r="E136" s="64">
        <f t="shared" ref="E136" si="104">SUM(E137:E144)</f>
        <v>0</v>
      </c>
      <c r="F136" s="64">
        <f t="shared" ref="F136" si="105">SUM(F137:F144)</f>
        <v>0</v>
      </c>
      <c r="G136" s="64">
        <f t="shared" ref="G136" si="106">SUM(G137:G144)</f>
        <v>0</v>
      </c>
      <c r="H136" s="64">
        <f t="shared" ref="H136" si="107">SUM(H137:H144)</f>
        <v>0</v>
      </c>
      <c r="I136" s="64">
        <f t="shared" ref="I136" si="108">SUM(I137:I144)</f>
        <v>0</v>
      </c>
      <c r="J136" s="64">
        <f t="shared" ref="J136" si="109">SUM(J137:J144)</f>
        <v>0</v>
      </c>
      <c r="K136" s="64">
        <f t="shared" ref="K136" si="110">SUM(K137:K144)</f>
        <v>0</v>
      </c>
      <c r="L136" s="64">
        <f t="shared" ref="L136" si="111">SUM(L137:L144)</f>
        <v>0</v>
      </c>
      <c r="M136" s="64">
        <f t="shared" ref="M136" si="112">SUM(M137:M144)</f>
        <v>0</v>
      </c>
    </row>
    <row r="137" spans="1:13" x14ac:dyDescent="0.25">
      <c r="A137" s="30"/>
      <c r="B137" s="69"/>
      <c r="C137" s="25"/>
      <c r="D137" s="65"/>
      <c r="E137" s="65"/>
      <c r="F137" s="65"/>
      <c r="G137" s="65"/>
      <c r="H137" s="65"/>
      <c r="I137" s="65"/>
      <c r="J137" s="65"/>
      <c r="K137" s="65"/>
      <c r="L137" s="65"/>
      <c r="M137" s="65"/>
    </row>
    <row r="138" spans="1:13" x14ac:dyDescent="0.25">
      <c r="A138" s="30"/>
      <c r="B138" s="69"/>
      <c r="C138" s="25"/>
      <c r="D138" s="65"/>
      <c r="E138" s="65"/>
      <c r="F138" s="65"/>
      <c r="G138" s="65"/>
      <c r="H138" s="65"/>
      <c r="I138" s="65"/>
      <c r="J138" s="65"/>
      <c r="K138" s="65"/>
      <c r="L138" s="65"/>
      <c r="M138" s="65"/>
    </row>
    <row r="139" spans="1:13" x14ac:dyDescent="0.25">
      <c r="A139" s="30"/>
      <c r="B139" s="69"/>
      <c r="C139" s="25"/>
      <c r="D139" s="65"/>
      <c r="E139" s="65"/>
      <c r="F139" s="65"/>
      <c r="G139" s="65"/>
      <c r="H139" s="65"/>
      <c r="I139" s="65"/>
      <c r="J139" s="65"/>
      <c r="K139" s="65"/>
      <c r="L139" s="65"/>
      <c r="M139" s="65"/>
    </row>
    <row r="140" spans="1:13" x14ac:dyDescent="0.25">
      <c r="A140" s="30"/>
      <c r="B140" s="69"/>
      <c r="C140" s="25"/>
      <c r="D140" s="65"/>
      <c r="E140" s="65"/>
      <c r="F140" s="65"/>
      <c r="G140" s="65"/>
      <c r="H140" s="65"/>
      <c r="I140" s="65"/>
      <c r="J140" s="65"/>
      <c r="K140" s="65"/>
      <c r="L140" s="65"/>
      <c r="M140" s="65"/>
    </row>
    <row r="141" spans="1:13" x14ac:dyDescent="0.25">
      <c r="A141" s="30"/>
      <c r="B141" s="69"/>
      <c r="C141" s="25"/>
      <c r="D141" s="65"/>
      <c r="E141" s="65"/>
      <c r="F141" s="65"/>
      <c r="G141" s="65"/>
      <c r="H141" s="65"/>
      <c r="I141" s="65"/>
      <c r="J141" s="65"/>
      <c r="K141" s="65"/>
      <c r="L141" s="65"/>
      <c r="M141" s="65"/>
    </row>
    <row r="142" spans="1:13" x14ac:dyDescent="0.25">
      <c r="A142" s="30"/>
      <c r="B142" s="69"/>
      <c r="C142" s="25"/>
      <c r="D142" s="65"/>
      <c r="E142" s="65"/>
      <c r="F142" s="65"/>
      <c r="G142" s="65"/>
      <c r="H142" s="65"/>
      <c r="I142" s="65"/>
      <c r="J142" s="65"/>
      <c r="K142" s="65"/>
      <c r="L142" s="65"/>
      <c r="M142" s="65"/>
    </row>
    <row r="143" spans="1:13" x14ac:dyDescent="0.25">
      <c r="A143" s="30"/>
      <c r="B143" s="69"/>
      <c r="C143" s="25"/>
      <c r="D143" s="65"/>
      <c r="E143" s="65"/>
      <c r="F143" s="65"/>
      <c r="G143" s="65"/>
      <c r="H143" s="65"/>
      <c r="I143" s="65"/>
      <c r="J143" s="65"/>
      <c r="K143" s="65"/>
      <c r="L143" s="65"/>
      <c r="M143" s="65"/>
    </row>
    <row r="144" spans="1:13" x14ac:dyDescent="0.25">
      <c r="A144" s="30"/>
      <c r="B144" s="69"/>
      <c r="C144" s="25"/>
      <c r="D144" s="65"/>
      <c r="E144" s="65"/>
      <c r="F144" s="65"/>
      <c r="G144" s="65"/>
      <c r="H144" s="65"/>
      <c r="I144" s="65"/>
      <c r="J144" s="65"/>
      <c r="K144" s="65"/>
      <c r="L144" s="65"/>
      <c r="M144" s="65"/>
    </row>
    <row r="145" spans="1:13" x14ac:dyDescent="0.25">
      <c r="A145" s="178" t="s">
        <v>70</v>
      </c>
      <c r="B145" s="179"/>
      <c r="C145" s="180"/>
      <c r="D145" s="64">
        <f t="shared" ref="D145" si="113">SUM(D146:D153)</f>
        <v>0</v>
      </c>
      <c r="E145" s="64">
        <f t="shared" ref="E145" si="114">SUM(E146:E153)</f>
        <v>0</v>
      </c>
      <c r="F145" s="64">
        <f t="shared" ref="F145" si="115">SUM(F146:F153)</f>
        <v>0</v>
      </c>
      <c r="G145" s="64">
        <f t="shared" ref="G145" si="116">SUM(G146:G153)</f>
        <v>0</v>
      </c>
      <c r="H145" s="64">
        <f t="shared" ref="H145" si="117">SUM(H146:H153)</f>
        <v>0</v>
      </c>
      <c r="I145" s="64">
        <f t="shared" ref="I145" si="118">SUM(I146:I153)</f>
        <v>0</v>
      </c>
      <c r="J145" s="64">
        <f t="shared" ref="J145" si="119">SUM(J146:J153)</f>
        <v>0</v>
      </c>
      <c r="K145" s="64">
        <f t="shared" ref="K145" si="120">SUM(K146:K153)</f>
        <v>0</v>
      </c>
      <c r="L145" s="64">
        <f t="shared" ref="L145" si="121">SUM(L146:L153)</f>
        <v>0</v>
      </c>
      <c r="M145" s="64">
        <f t="shared" ref="M145" si="122">SUM(M146:M153)</f>
        <v>0</v>
      </c>
    </row>
    <row r="146" spans="1:13" x14ac:dyDescent="0.25">
      <c r="A146" s="30"/>
      <c r="B146" s="69"/>
      <c r="C146" s="25"/>
      <c r="D146" s="65"/>
      <c r="E146" s="65"/>
      <c r="F146" s="65"/>
      <c r="G146" s="65"/>
      <c r="H146" s="65"/>
      <c r="I146" s="65"/>
      <c r="J146" s="65"/>
      <c r="K146" s="65"/>
      <c r="L146" s="65"/>
      <c r="M146" s="65"/>
    </row>
    <row r="147" spans="1:13" x14ac:dyDescent="0.25">
      <c r="A147" s="30"/>
      <c r="B147" s="69"/>
      <c r="C147" s="25"/>
      <c r="D147" s="65"/>
      <c r="E147" s="65"/>
      <c r="F147" s="65"/>
      <c r="G147" s="65"/>
      <c r="H147" s="65"/>
      <c r="I147" s="65"/>
      <c r="J147" s="65"/>
      <c r="K147" s="65"/>
      <c r="L147" s="65"/>
      <c r="M147" s="65"/>
    </row>
    <row r="148" spans="1:13" x14ac:dyDescent="0.25">
      <c r="A148" s="30"/>
      <c r="B148" s="69"/>
      <c r="C148" s="25"/>
      <c r="D148" s="65"/>
      <c r="E148" s="65"/>
      <c r="F148" s="65"/>
      <c r="G148" s="65"/>
      <c r="H148" s="65"/>
      <c r="I148" s="65"/>
      <c r="J148" s="65"/>
      <c r="K148" s="65"/>
      <c r="L148" s="65"/>
      <c r="M148" s="65"/>
    </row>
    <row r="149" spans="1:13" x14ac:dyDescent="0.25">
      <c r="A149" s="30"/>
      <c r="B149" s="69"/>
      <c r="C149" s="25"/>
      <c r="D149" s="65"/>
      <c r="E149" s="65"/>
      <c r="F149" s="65"/>
      <c r="G149" s="65"/>
      <c r="H149" s="65"/>
      <c r="I149" s="65"/>
      <c r="J149" s="65"/>
      <c r="K149" s="65"/>
      <c r="L149" s="65"/>
      <c r="M149" s="65"/>
    </row>
    <row r="150" spans="1:13" x14ac:dyDescent="0.25">
      <c r="A150" s="30"/>
      <c r="B150" s="69"/>
      <c r="C150" s="25"/>
      <c r="D150" s="65"/>
      <c r="E150" s="65"/>
      <c r="F150" s="65"/>
      <c r="G150" s="65"/>
      <c r="H150" s="65"/>
      <c r="I150" s="65"/>
      <c r="J150" s="65"/>
      <c r="K150" s="65"/>
      <c r="L150" s="65"/>
      <c r="M150" s="65"/>
    </row>
    <row r="151" spans="1:13" x14ac:dyDescent="0.25">
      <c r="A151" s="30"/>
      <c r="B151" s="69"/>
      <c r="C151" s="25"/>
      <c r="D151" s="65"/>
      <c r="E151" s="65"/>
      <c r="F151" s="65"/>
      <c r="G151" s="65"/>
      <c r="H151" s="65"/>
      <c r="I151" s="65"/>
      <c r="J151" s="65"/>
      <c r="K151" s="65"/>
      <c r="L151" s="65"/>
      <c r="M151" s="65"/>
    </row>
    <row r="152" spans="1:13" x14ac:dyDescent="0.25">
      <c r="A152" s="30"/>
      <c r="B152" s="69"/>
      <c r="C152" s="25"/>
      <c r="D152" s="65"/>
      <c r="E152" s="65"/>
      <c r="F152" s="65"/>
      <c r="G152" s="65"/>
      <c r="H152" s="65"/>
      <c r="I152" s="65"/>
      <c r="J152" s="65"/>
      <c r="K152" s="65"/>
      <c r="L152" s="65"/>
      <c r="M152" s="65"/>
    </row>
    <row r="153" spans="1:13" x14ac:dyDescent="0.25">
      <c r="A153" s="30"/>
      <c r="B153" s="69"/>
      <c r="C153" s="25"/>
      <c r="D153" s="65"/>
      <c r="E153" s="65"/>
      <c r="F153" s="65"/>
      <c r="G153" s="65"/>
      <c r="H153" s="65"/>
      <c r="I153" s="65"/>
      <c r="J153" s="65"/>
      <c r="K153" s="65"/>
      <c r="L153" s="65"/>
      <c r="M153" s="65"/>
    </row>
    <row r="154" spans="1:13" x14ac:dyDescent="0.25">
      <c r="A154" s="178" t="s">
        <v>71</v>
      </c>
      <c r="B154" s="179"/>
      <c r="C154" s="180"/>
      <c r="D154" s="64">
        <f t="shared" ref="D154" si="123">SUM(D155:D162)</f>
        <v>0</v>
      </c>
      <c r="E154" s="64">
        <f t="shared" ref="E154" si="124">SUM(E155:E162)</f>
        <v>0</v>
      </c>
      <c r="F154" s="64">
        <f t="shared" ref="F154" si="125">SUM(F155:F162)</f>
        <v>0</v>
      </c>
      <c r="G154" s="64">
        <f t="shared" ref="G154" si="126">SUM(G155:G162)</f>
        <v>0</v>
      </c>
      <c r="H154" s="64">
        <f t="shared" ref="H154" si="127">SUM(H155:H162)</f>
        <v>0</v>
      </c>
      <c r="I154" s="64">
        <f t="shared" ref="I154" si="128">SUM(I155:I162)</f>
        <v>0</v>
      </c>
      <c r="J154" s="64">
        <f t="shared" ref="J154" si="129">SUM(J155:J162)</f>
        <v>0</v>
      </c>
      <c r="K154" s="64">
        <f t="shared" ref="K154" si="130">SUM(K155:K162)</f>
        <v>0</v>
      </c>
      <c r="L154" s="64">
        <f t="shared" ref="L154" si="131">SUM(L155:L162)</f>
        <v>0</v>
      </c>
      <c r="M154" s="64">
        <f t="shared" ref="M154" si="132">SUM(M155:M162)</f>
        <v>0</v>
      </c>
    </row>
    <row r="155" spans="1:13" x14ac:dyDescent="0.25">
      <c r="A155" s="30"/>
      <c r="B155" s="69"/>
      <c r="C155" s="25"/>
      <c r="D155" s="65"/>
      <c r="E155" s="65"/>
      <c r="F155" s="65"/>
      <c r="G155" s="65"/>
      <c r="H155" s="65"/>
      <c r="I155" s="65"/>
      <c r="J155" s="65"/>
      <c r="K155" s="65"/>
      <c r="L155" s="65"/>
      <c r="M155" s="65"/>
    </row>
    <row r="156" spans="1:13" x14ac:dyDescent="0.25">
      <c r="A156" s="30"/>
      <c r="B156" s="69"/>
      <c r="C156" s="25"/>
      <c r="D156" s="65"/>
      <c r="E156" s="65"/>
      <c r="F156" s="65"/>
      <c r="G156" s="65"/>
      <c r="H156" s="65"/>
      <c r="I156" s="65"/>
      <c r="J156" s="65"/>
      <c r="K156" s="65"/>
      <c r="L156" s="65"/>
      <c r="M156" s="65"/>
    </row>
    <row r="157" spans="1:13" x14ac:dyDescent="0.25">
      <c r="A157" s="30"/>
      <c r="B157" s="69"/>
      <c r="C157" s="25"/>
      <c r="D157" s="65"/>
      <c r="E157" s="65"/>
      <c r="F157" s="65"/>
      <c r="G157" s="65"/>
      <c r="H157" s="65"/>
      <c r="I157" s="65"/>
      <c r="J157" s="65"/>
      <c r="K157" s="65"/>
      <c r="L157" s="65"/>
      <c r="M157" s="65"/>
    </row>
    <row r="158" spans="1:13" x14ac:dyDescent="0.25">
      <c r="A158" s="30"/>
      <c r="B158" s="69"/>
      <c r="C158" s="25"/>
      <c r="D158" s="65"/>
      <c r="E158" s="65"/>
      <c r="F158" s="65"/>
      <c r="G158" s="65"/>
      <c r="H158" s="65"/>
      <c r="I158" s="65"/>
      <c r="J158" s="65"/>
      <c r="K158" s="65"/>
      <c r="L158" s="65"/>
      <c r="M158" s="65"/>
    </row>
    <row r="159" spans="1:13" x14ac:dyDescent="0.25">
      <c r="A159" s="30"/>
      <c r="B159" s="69"/>
      <c r="C159" s="25"/>
      <c r="D159" s="65"/>
      <c r="E159" s="65"/>
      <c r="F159" s="65"/>
      <c r="G159" s="65"/>
      <c r="H159" s="65"/>
      <c r="I159" s="65"/>
      <c r="J159" s="65"/>
      <c r="K159" s="65"/>
      <c r="L159" s="65"/>
      <c r="M159" s="65"/>
    </row>
    <row r="160" spans="1:13" x14ac:dyDescent="0.25">
      <c r="A160" s="30"/>
      <c r="B160" s="69"/>
      <c r="C160" s="25"/>
      <c r="D160" s="65"/>
      <c r="E160" s="65"/>
      <c r="F160" s="65"/>
      <c r="G160" s="65"/>
      <c r="H160" s="65"/>
      <c r="I160" s="65"/>
      <c r="J160" s="65"/>
      <c r="K160" s="65"/>
      <c r="L160" s="65"/>
      <c r="M160" s="65"/>
    </row>
    <row r="161" spans="1:13" x14ac:dyDescent="0.25">
      <c r="A161" s="30"/>
      <c r="B161" s="69"/>
      <c r="C161" s="25"/>
      <c r="D161" s="65"/>
      <c r="E161" s="65"/>
      <c r="F161" s="65"/>
      <c r="G161" s="65"/>
      <c r="H161" s="65"/>
      <c r="I161" s="65"/>
      <c r="J161" s="65"/>
      <c r="K161" s="65"/>
      <c r="L161" s="65"/>
      <c r="M161" s="65"/>
    </row>
    <row r="162" spans="1:13" x14ac:dyDescent="0.25">
      <c r="A162" s="30"/>
      <c r="B162" s="69"/>
      <c r="C162" s="25"/>
      <c r="D162" s="65"/>
      <c r="E162" s="65"/>
      <c r="F162" s="65"/>
      <c r="G162" s="65"/>
      <c r="H162" s="65"/>
      <c r="I162" s="65"/>
      <c r="J162" s="65"/>
      <c r="K162" s="65"/>
      <c r="L162" s="65"/>
      <c r="M162" s="65"/>
    </row>
    <row r="163" spans="1:13" x14ac:dyDescent="0.25">
      <c r="A163" s="115" t="s">
        <v>61</v>
      </c>
      <c r="B163" s="15"/>
      <c r="C163" s="100"/>
      <c r="D163" s="63">
        <f t="shared" ref="D163:M163" si="133">D154+D145+D136+D127+D118+D109+D100+D91+D82+D73</f>
        <v>0</v>
      </c>
      <c r="E163" s="63">
        <f t="shared" si="133"/>
        <v>0</v>
      </c>
      <c r="F163" s="63">
        <f t="shared" si="133"/>
        <v>0</v>
      </c>
      <c r="G163" s="63">
        <f t="shared" si="133"/>
        <v>0</v>
      </c>
      <c r="H163" s="63">
        <f t="shared" si="133"/>
        <v>0</v>
      </c>
      <c r="I163" s="63">
        <f t="shared" si="133"/>
        <v>0</v>
      </c>
      <c r="J163" s="63">
        <f t="shared" si="133"/>
        <v>0</v>
      </c>
      <c r="K163" s="63">
        <f t="shared" si="133"/>
        <v>0</v>
      </c>
      <c r="L163" s="63">
        <f t="shared" si="133"/>
        <v>0</v>
      </c>
      <c r="M163" s="63">
        <f t="shared" si="133"/>
        <v>0</v>
      </c>
    </row>
  </sheetData>
  <sheetProtection sheet="1" objects="1" scenarios="1"/>
  <phoneticPr fontId="6" type="noConversion"/>
  <dataValidations count="1">
    <dataValidation type="list" allowBlank="1" showInputMessage="1" showErrorMessage="1" promptTitle="Veränderung Erfolgsrechnung" prompt="_x000a_2-stellige Artennummer eingeben. _x000a__x000a_Bei mehreren Nummern Schwerpunktsprinzip anwenden." sqref="A74:A81 A83:A90 A92:A99 A101:A108 A110:A117 A119:A126 A128:A135 A137:A144 A146:A153 A155:A162" xr:uid="{0036B5FD-72C4-475E-A854-9E85BC0D9A06}">
      <formula1>"30,31,34,35,36,41,42,43,44,45,46"</formula1>
    </dataValidation>
  </dataValidations>
  <pageMargins left="0.7" right="0.7" top="0.78740157499999996" bottom="0.78740157499999996" header="0.3" footer="0.3"/>
  <pageSetup paperSize="9" scale="69" fitToHeight="0" orientation="landscape" r:id="rId1"/>
  <ignoredErrors>
    <ignoredError sqref="D15:M15 D26:M26 D41:M41 D33:M33 D18:M18 C64:M6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70DFF-0AEE-4073-A884-34959DD460D0}">
  <sheetPr codeName="Tabelle3">
    <tabColor theme="9" tint="0.59999389629810485"/>
    <pageSetUpPr fitToPage="1"/>
  </sheetPr>
  <dimension ref="A1:X64"/>
  <sheetViews>
    <sheetView showGridLines="0" zoomScale="80" zoomScaleNormal="80" workbookViewId="0">
      <pane ySplit="6" topLeftCell="A7" activePane="bottomLeft" state="frozen"/>
      <selection pane="bottomLeft" activeCell="E66" sqref="E66"/>
    </sheetView>
  </sheetViews>
  <sheetFormatPr baseColWidth="10" defaultColWidth="11" defaultRowHeight="14.25" outlineLevelRow="1" x14ac:dyDescent="0.25"/>
  <cols>
    <col min="1" max="1" width="7.125" style="1" customWidth="1"/>
    <col min="2" max="2" width="8.625" style="1" customWidth="1"/>
    <col min="3" max="4" width="11" style="1"/>
    <col min="5" max="5" width="35.375" style="1" customWidth="1"/>
    <col min="6" max="6" width="56.25" style="1" customWidth="1"/>
    <col min="7" max="7" width="10.5" style="1" customWidth="1"/>
    <col min="8" max="8" width="9" style="1" bestFit="1" customWidth="1"/>
    <col min="9" max="22" width="11" style="1"/>
    <col min="23" max="23" width="18.75" style="1" customWidth="1"/>
    <col min="24" max="24" width="38.5" style="1" customWidth="1"/>
    <col min="25" max="16384" width="11" style="1"/>
  </cols>
  <sheetData>
    <row r="1" spans="1:24" ht="25.5" x14ac:dyDescent="0.5">
      <c r="A1" s="2" t="s">
        <v>143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4" spans="1:24" x14ac:dyDescent="0.25">
      <c r="A4" s="116" t="s">
        <v>220</v>
      </c>
      <c r="B4" s="116" t="s">
        <v>72</v>
      </c>
      <c r="C4" s="116" t="s">
        <v>145</v>
      </c>
      <c r="D4" s="116" t="s">
        <v>250</v>
      </c>
      <c r="E4" s="117" t="s">
        <v>73</v>
      </c>
      <c r="F4" s="117" t="s">
        <v>181</v>
      </c>
      <c r="G4" s="117" t="s">
        <v>148</v>
      </c>
      <c r="H4" s="117" t="s">
        <v>154</v>
      </c>
      <c r="I4" s="117" t="s">
        <v>247</v>
      </c>
      <c r="J4" s="117" t="s">
        <v>236</v>
      </c>
      <c r="K4" s="118" t="s">
        <v>153</v>
      </c>
      <c r="L4" s="119"/>
      <c r="M4" s="119"/>
      <c r="N4" s="119"/>
      <c r="O4" s="119"/>
      <c r="P4" s="119"/>
      <c r="Q4" s="119"/>
      <c r="R4" s="119"/>
      <c r="S4" s="119"/>
      <c r="T4" s="119"/>
      <c r="U4" s="120"/>
      <c r="V4" s="117" t="s">
        <v>234</v>
      </c>
      <c r="W4" s="117"/>
    </row>
    <row r="5" spans="1:24" x14ac:dyDescent="0.25">
      <c r="A5" s="121" t="s">
        <v>219</v>
      </c>
      <c r="B5" s="121"/>
      <c r="C5" s="121" t="s">
        <v>147</v>
      </c>
      <c r="D5" s="121" t="s">
        <v>237</v>
      </c>
      <c r="E5" s="122"/>
      <c r="F5" s="122"/>
      <c r="G5" s="122" t="s">
        <v>249</v>
      </c>
      <c r="H5" s="122" t="s">
        <v>149</v>
      </c>
      <c r="I5" s="122" t="s">
        <v>248</v>
      </c>
      <c r="J5" s="122" t="s">
        <v>74</v>
      </c>
      <c r="K5" s="13">
        <f>Ausgangslage!I7-1</f>
        <v>2026</v>
      </c>
      <c r="L5" s="13">
        <f>K5+1</f>
        <v>2027</v>
      </c>
      <c r="M5" s="13">
        <f t="shared" ref="M5:U5" si="0">L5+1</f>
        <v>2028</v>
      </c>
      <c r="N5" s="13">
        <f t="shared" si="0"/>
        <v>2029</v>
      </c>
      <c r="O5" s="13">
        <f t="shared" si="0"/>
        <v>2030</v>
      </c>
      <c r="P5" s="13">
        <f t="shared" si="0"/>
        <v>2031</v>
      </c>
      <c r="Q5" s="13">
        <f t="shared" si="0"/>
        <v>2032</v>
      </c>
      <c r="R5" s="13">
        <f t="shared" si="0"/>
        <v>2033</v>
      </c>
      <c r="S5" s="13">
        <f t="shared" si="0"/>
        <v>2034</v>
      </c>
      <c r="T5" s="13">
        <f t="shared" si="0"/>
        <v>2035</v>
      </c>
      <c r="U5" s="13">
        <f t="shared" si="0"/>
        <v>2036</v>
      </c>
      <c r="V5" s="122" t="s">
        <v>235</v>
      </c>
      <c r="W5" s="122"/>
    </row>
    <row r="6" spans="1:24" x14ac:dyDescent="0.25">
      <c r="A6" s="123"/>
      <c r="B6" s="123"/>
      <c r="C6" s="123" t="s">
        <v>150</v>
      </c>
      <c r="D6" s="123"/>
      <c r="E6" s="124"/>
      <c r="F6" s="124"/>
      <c r="G6" s="125" t="s">
        <v>151</v>
      </c>
      <c r="H6" s="124"/>
      <c r="I6" s="124"/>
      <c r="J6" s="124"/>
      <c r="K6" s="13" t="s">
        <v>238</v>
      </c>
      <c r="L6" s="13" t="s">
        <v>28</v>
      </c>
      <c r="M6" s="13" t="s">
        <v>29</v>
      </c>
      <c r="N6" s="13" t="s">
        <v>30</v>
      </c>
      <c r="O6" s="13" t="s">
        <v>31</v>
      </c>
      <c r="P6" s="13" t="s">
        <v>32</v>
      </c>
      <c r="Q6" s="13" t="s">
        <v>33</v>
      </c>
      <c r="R6" s="13" t="s">
        <v>34</v>
      </c>
      <c r="S6" s="13" t="s">
        <v>35</v>
      </c>
      <c r="T6" s="13" t="s">
        <v>36</v>
      </c>
      <c r="U6" s="13" t="s">
        <v>37</v>
      </c>
      <c r="V6" s="124"/>
      <c r="W6" s="124" t="s">
        <v>256</v>
      </c>
      <c r="X6" s="126" t="s">
        <v>152</v>
      </c>
    </row>
    <row r="7" spans="1:24" x14ac:dyDescent="0.25">
      <c r="A7" s="107"/>
      <c r="B7" s="110"/>
      <c r="C7" s="108"/>
      <c r="D7" s="109"/>
      <c r="E7" s="110"/>
      <c r="F7" s="107"/>
      <c r="G7" s="111" t="str">
        <f>IF(ISBLANK(F7),"", VLOOKUP(F7,Kalkulation!$B$110:$C$138,2,FALSE))</f>
        <v/>
      </c>
      <c r="H7" s="107"/>
      <c r="I7" s="112"/>
      <c r="J7" s="112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104">
        <f>SUM(J7:U7)</f>
        <v>0</v>
      </c>
      <c r="W7" s="103" t="str">
        <f>IF(V7&lt;&gt;0,IF(V7&gt;I7,"mit "&amp;V7-I7&amp;" überschritten","mit "&amp;I7-V7&amp;" unterschritten"),"")</f>
        <v/>
      </c>
      <c r="X7" s="107"/>
    </row>
    <row r="8" spans="1:24" x14ac:dyDescent="0.25">
      <c r="A8" s="107"/>
      <c r="B8" s="110"/>
      <c r="C8" s="108"/>
      <c r="D8" s="109"/>
      <c r="E8" s="110"/>
      <c r="F8" s="107"/>
      <c r="G8" s="111" t="str">
        <f>IF(ISBLANK(F8),"", VLOOKUP(F8,Kalkulation!$B$110:$C$138,2,FALSE))</f>
        <v/>
      </c>
      <c r="H8" s="107"/>
      <c r="I8" s="112"/>
      <c r="J8" s="112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104">
        <f t="shared" ref="V8:V51" si="1">SUM(J8:U8)</f>
        <v>0</v>
      </c>
      <c r="W8" s="103" t="str">
        <f t="shared" ref="W8:W51" si="2">IF(V8&lt;&gt;0,IF(V8&gt;I8,"mit "&amp;V8-I8&amp;" überschritten","mit "&amp;I8-V8&amp;" unterschritten"),"")</f>
        <v/>
      </c>
      <c r="X8" s="107"/>
    </row>
    <row r="9" spans="1:24" x14ac:dyDescent="0.25">
      <c r="A9" s="107"/>
      <c r="B9" s="110"/>
      <c r="C9" s="108"/>
      <c r="D9" s="109"/>
      <c r="E9" s="110"/>
      <c r="F9" s="107"/>
      <c r="G9" s="111" t="str">
        <f>IF(ISBLANK(F9),"", VLOOKUP(F9,Kalkulation!$B$110:$C$138,2,FALSE))</f>
        <v/>
      </c>
      <c r="H9" s="107"/>
      <c r="I9" s="112"/>
      <c r="J9" s="112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104">
        <f t="shared" si="1"/>
        <v>0</v>
      </c>
      <c r="W9" s="103" t="str">
        <f t="shared" si="2"/>
        <v/>
      </c>
      <c r="X9" s="107"/>
    </row>
    <row r="10" spans="1:24" x14ac:dyDescent="0.25">
      <c r="A10" s="107"/>
      <c r="B10" s="110"/>
      <c r="C10" s="108"/>
      <c r="D10" s="109"/>
      <c r="E10" s="110"/>
      <c r="F10" s="107"/>
      <c r="G10" s="111" t="str">
        <f>IF(ISBLANK(F10),"", VLOOKUP(F10,Kalkulation!$B$110:$C$138,2,FALSE))</f>
        <v/>
      </c>
      <c r="H10" s="107"/>
      <c r="I10" s="112"/>
      <c r="J10" s="112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104">
        <f t="shared" si="1"/>
        <v>0</v>
      </c>
      <c r="W10" s="103" t="str">
        <f t="shared" si="2"/>
        <v/>
      </c>
      <c r="X10" s="107"/>
    </row>
    <row r="11" spans="1:24" x14ac:dyDescent="0.25">
      <c r="A11" s="107"/>
      <c r="B11" s="110"/>
      <c r="C11" s="108"/>
      <c r="D11" s="109"/>
      <c r="E11" s="110"/>
      <c r="F11" s="107"/>
      <c r="G11" s="111" t="str">
        <f>IF(ISBLANK(F11),"", VLOOKUP(F11,Kalkulation!$B$110:$C$138,2,FALSE))</f>
        <v/>
      </c>
      <c r="H11" s="107"/>
      <c r="I11" s="112"/>
      <c r="J11" s="112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104">
        <f t="shared" si="1"/>
        <v>0</v>
      </c>
      <c r="W11" s="103" t="str">
        <f t="shared" si="2"/>
        <v/>
      </c>
      <c r="X11" s="107"/>
    </row>
    <row r="12" spans="1:24" x14ac:dyDescent="0.25">
      <c r="A12" s="107"/>
      <c r="B12" s="110"/>
      <c r="C12" s="108"/>
      <c r="D12" s="109"/>
      <c r="E12" s="110"/>
      <c r="F12" s="107"/>
      <c r="G12" s="111" t="str">
        <f>IF(ISBLANK(F12),"", VLOOKUP(F12,Kalkulation!$B$110:$C$138,2,FALSE))</f>
        <v/>
      </c>
      <c r="H12" s="107"/>
      <c r="I12" s="112"/>
      <c r="J12" s="112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104">
        <f t="shared" si="1"/>
        <v>0</v>
      </c>
      <c r="W12" s="103" t="str">
        <f t="shared" si="2"/>
        <v/>
      </c>
      <c r="X12" s="107"/>
    </row>
    <row r="13" spans="1:24" x14ac:dyDescent="0.25">
      <c r="A13" s="107"/>
      <c r="B13" s="110"/>
      <c r="C13" s="108"/>
      <c r="D13" s="109"/>
      <c r="E13" s="110"/>
      <c r="F13" s="107"/>
      <c r="G13" s="111" t="str">
        <f>IF(ISBLANK(F13),"", VLOOKUP(F13,Kalkulation!$B$110:$C$138,2,FALSE))</f>
        <v/>
      </c>
      <c r="H13" s="107"/>
      <c r="I13" s="112"/>
      <c r="J13" s="112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104">
        <f t="shared" si="1"/>
        <v>0</v>
      </c>
      <c r="W13" s="103" t="str">
        <f t="shared" si="2"/>
        <v/>
      </c>
      <c r="X13" s="107"/>
    </row>
    <row r="14" spans="1:24" x14ac:dyDescent="0.25">
      <c r="A14" s="107"/>
      <c r="B14" s="110"/>
      <c r="C14" s="108"/>
      <c r="D14" s="109"/>
      <c r="E14" s="110"/>
      <c r="F14" s="107"/>
      <c r="G14" s="111" t="str">
        <f>IF(ISBLANK(F14),"", VLOOKUP(F14,Kalkulation!$B$110:$C$138,2,FALSE))</f>
        <v/>
      </c>
      <c r="H14" s="107"/>
      <c r="I14" s="112"/>
      <c r="J14" s="112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104">
        <f t="shared" si="1"/>
        <v>0</v>
      </c>
      <c r="W14" s="103" t="str">
        <f t="shared" si="2"/>
        <v/>
      </c>
      <c r="X14" s="107"/>
    </row>
    <row r="15" spans="1:24" x14ac:dyDescent="0.25">
      <c r="A15" s="107"/>
      <c r="B15" s="110"/>
      <c r="C15" s="108"/>
      <c r="D15" s="109"/>
      <c r="E15" s="110"/>
      <c r="F15" s="107"/>
      <c r="G15" s="111" t="str">
        <f>IF(ISBLANK(F15),"", VLOOKUP(F15,Kalkulation!$B$110:$C$138,2,FALSE))</f>
        <v/>
      </c>
      <c r="H15" s="107"/>
      <c r="I15" s="112"/>
      <c r="J15" s="112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104">
        <f t="shared" si="1"/>
        <v>0</v>
      </c>
      <c r="W15" s="103" t="str">
        <f t="shared" si="2"/>
        <v/>
      </c>
      <c r="X15" s="107"/>
    </row>
    <row r="16" spans="1:24" x14ac:dyDescent="0.25">
      <c r="A16" s="107"/>
      <c r="B16" s="110"/>
      <c r="C16" s="108"/>
      <c r="D16" s="109"/>
      <c r="E16" s="110"/>
      <c r="F16" s="107"/>
      <c r="G16" s="111" t="str">
        <f>IF(ISBLANK(F16),"", VLOOKUP(F16,Kalkulation!$B$110:$C$138,2,FALSE))</f>
        <v/>
      </c>
      <c r="H16" s="107"/>
      <c r="I16" s="112"/>
      <c r="J16" s="112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104">
        <f t="shared" si="1"/>
        <v>0</v>
      </c>
      <c r="W16" s="103" t="str">
        <f t="shared" si="2"/>
        <v/>
      </c>
      <c r="X16" s="107"/>
    </row>
    <row r="17" spans="1:24" x14ac:dyDescent="0.25">
      <c r="A17" s="107"/>
      <c r="B17" s="110"/>
      <c r="C17" s="108"/>
      <c r="D17" s="109"/>
      <c r="E17" s="110"/>
      <c r="F17" s="107"/>
      <c r="G17" s="111" t="str">
        <f>IF(ISBLANK(F17),"", VLOOKUP(F17,Kalkulation!$B$110:$C$138,2,FALSE))</f>
        <v/>
      </c>
      <c r="H17" s="107"/>
      <c r="I17" s="112"/>
      <c r="J17" s="112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104">
        <f t="shared" si="1"/>
        <v>0</v>
      </c>
      <c r="W17" s="103" t="str">
        <f t="shared" si="2"/>
        <v/>
      </c>
      <c r="X17" s="107"/>
    </row>
    <row r="18" spans="1:24" x14ac:dyDescent="0.25">
      <c r="A18" s="107"/>
      <c r="B18" s="110"/>
      <c r="C18" s="108"/>
      <c r="D18" s="109"/>
      <c r="E18" s="110"/>
      <c r="F18" s="107"/>
      <c r="G18" s="111" t="str">
        <f>IF(ISBLANK(F18),"", VLOOKUP(F18,Kalkulation!$B$110:$C$138,2,FALSE))</f>
        <v/>
      </c>
      <c r="H18" s="107"/>
      <c r="I18" s="112"/>
      <c r="J18" s="112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104">
        <f t="shared" si="1"/>
        <v>0</v>
      </c>
      <c r="W18" s="103" t="str">
        <f t="shared" si="2"/>
        <v/>
      </c>
      <c r="X18" s="107"/>
    </row>
    <row r="19" spans="1:24" x14ac:dyDescent="0.25">
      <c r="A19" s="107"/>
      <c r="B19" s="110"/>
      <c r="C19" s="108"/>
      <c r="D19" s="109"/>
      <c r="E19" s="110"/>
      <c r="F19" s="107"/>
      <c r="G19" s="111" t="str">
        <f>IF(ISBLANK(F19),"", VLOOKUP(F19,Kalkulation!$B$110:$C$138,2,FALSE))</f>
        <v/>
      </c>
      <c r="H19" s="107"/>
      <c r="I19" s="112"/>
      <c r="J19" s="112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104">
        <f t="shared" si="1"/>
        <v>0</v>
      </c>
      <c r="W19" s="103" t="str">
        <f t="shared" si="2"/>
        <v/>
      </c>
      <c r="X19" s="107"/>
    </row>
    <row r="20" spans="1:24" x14ac:dyDescent="0.25">
      <c r="A20" s="107"/>
      <c r="B20" s="110"/>
      <c r="C20" s="108"/>
      <c r="D20" s="109"/>
      <c r="E20" s="110"/>
      <c r="F20" s="107"/>
      <c r="G20" s="111" t="str">
        <f>IF(ISBLANK(F20),"", VLOOKUP(F20,Kalkulation!$B$110:$C$138,2,FALSE))</f>
        <v/>
      </c>
      <c r="H20" s="107"/>
      <c r="I20" s="112"/>
      <c r="J20" s="112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104">
        <f t="shared" si="1"/>
        <v>0</v>
      </c>
      <c r="W20" s="103" t="str">
        <f t="shared" si="2"/>
        <v/>
      </c>
      <c r="X20" s="107"/>
    </row>
    <row r="21" spans="1:24" x14ac:dyDescent="0.25">
      <c r="A21" s="107"/>
      <c r="B21" s="110"/>
      <c r="C21" s="108"/>
      <c r="D21" s="109"/>
      <c r="E21" s="110"/>
      <c r="F21" s="107"/>
      <c r="G21" s="111" t="str">
        <f>IF(ISBLANK(F21),"", VLOOKUP(F21,Kalkulation!$B$110:$C$138,2,FALSE))</f>
        <v/>
      </c>
      <c r="H21" s="107"/>
      <c r="I21" s="112"/>
      <c r="J21" s="112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104">
        <f t="shared" si="1"/>
        <v>0</v>
      </c>
      <c r="W21" s="103" t="str">
        <f t="shared" si="2"/>
        <v/>
      </c>
      <c r="X21" s="107"/>
    </row>
    <row r="22" spans="1:24" x14ac:dyDescent="0.25">
      <c r="A22" s="107"/>
      <c r="B22" s="110"/>
      <c r="C22" s="108"/>
      <c r="D22" s="109"/>
      <c r="E22" s="110"/>
      <c r="F22" s="107"/>
      <c r="G22" s="111" t="str">
        <f>IF(ISBLANK(F22),"", VLOOKUP(F22,Kalkulation!$B$110:$C$138,2,FALSE))</f>
        <v/>
      </c>
      <c r="H22" s="107"/>
      <c r="I22" s="112"/>
      <c r="J22" s="112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104">
        <f t="shared" si="1"/>
        <v>0</v>
      </c>
      <c r="W22" s="103" t="str">
        <f t="shared" si="2"/>
        <v/>
      </c>
      <c r="X22" s="107"/>
    </row>
    <row r="23" spans="1:24" x14ac:dyDescent="0.25">
      <c r="A23" s="107"/>
      <c r="B23" s="110"/>
      <c r="C23" s="108"/>
      <c r="D23" s="109"/>
      <c r="E23" s="110"/>
      <c r="F23" s="107"/>
      <c r="G23" s="111" t="str">
        <f>IF(ISBLANK(F23),"", VLOOKUP(F23,Kalkulation!$B$110:$C$138,2,FALSE))</f>
        <v/>
      </c>
      <c r="H23" s="107"/>
      <c r="I23" s="112"/>
      <c r="J23" s="112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104">
        <f t="shared" si="1"/>
        <v>0</v>
      </c>
      <c r="W23" s="103" t="str">
        <f t="shared" si="2"/>
        <v/>
      </c>
      <c r="X23" s="107"/>
    </row>
    <row r="24" spans="1:24" x14ac:dyDescent="0.25">
      <c r="A24" s="107"/>
      <c r="B24" s="110"/>
      <c r="C24" s="108"/>
      <c r="D24" s="109"/>
      <c r="E24" s="110"/>
      <c r="F24" s="107"/>
      <c r="G24" s="111" t="str">
        <f>IF(ISBLANK(F24),"", VLOOKUP(F24,Kalkulation!$B$110:$C$138,2,FALSE))</f>
        <v/>
      </c>
      <c r="H24" s="107"/>
      <c r="I24" s="112"/>
      <c r="J24" s="112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104">
        <f t="shared" si="1"/>
        <v>0</v>
      </c>
      <c r="W24" s="103" t="str">
        <f t="shared" si="2"/>
        <v/>
      </c>
      <c r="X24" s="107"/>
    </row>
    <row r="25" spans="1:24" x14ac:dyDescent="0.25">
      <c r="A25" s="107"/>
      <c r="B25" s="110"/>
      <c r="C25" s="108"/>
      <c r="D25" s="109"/>
      <c r="E25" s="110"/>
      <c r="F25" s="107"/>
      <c r="G25" s="111" t="str">
        <f>IF(ISBLANK(F25),"", VLOOKUP(F25,Kalkulation!$B$110:$C$138,2,FALSE))</f>
        <v/>
      </c>
      <c r="H25" s="107"/>
      <c r="I25" s="112"/>
      <c r="J25" s="112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104">
        <f t="shared" si="1"/>
        <v>0</v>
      </c>
      <c r="W25" s="103" t="str">
        <f t="shared" si="2"/>
        <v/>
      </c>
      <c r="X25" s="107"/>
    </row>
    <row r="26" spans="1:24" x14ac:dyDescent="0.25">
      <c r="A26" s="107"/>
      <c r="B26" s="110"/>
      <c r="C26" s="108"/>
      <c r="D26" s="109"/>
      <c r="E26" s="110"/>
      <c r="F26" s="107"/>
      <c r="G26" s="111" t="str">
        <f>IF(ISBLANK(F26),"", VLOOKUP(F26,Kalkulation!$B$110:$C$138,2,FALSE))</f>
        <v/>
      </c>
      <c r="H26" s="107"/>
      <c r="I26" s="112"/>
      <c r="J26" s="112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104">
        <f t="shared" si="1"/>
        <v>0</v>
      </c>
      <c r="W26" s="103" t="str">
        <f t="shared" si="2"/>
        <v/>
      </c>
      <c r="X26" s="107"/>
    </row>
    <row r="27" spans="1:24" hidden="1" outlineLevel="1" x14ac:dyDescent="0.25">
      <c r="A27" s="107"/>
      <c r="B27" s="110"/>
      <c r="C27" s="108"/>
      <c r="D27" s="109"/>
      <c r="E27" s="110"/>
      <c r="F27" s="107"/>
      <c r="G27" s="111" t="str">
        <f>IF(ISBLANK(F27),"", VLOOKUP(F27,Kalkulation!$B$110:$C$138,2,FALSE))</f>
        <v/>
      </c>
      <c r="H27" s="107"/>
      <c r="I27" s="112"/>
      <c r="J27" s="112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104">
        <f t="shared" si="1"/>
        <v>0</v>
      </c>
      <c r="W27" s="103" t="str">
        <f t="shared" si="2"/>
        <v/>
      </c>
      <c r="X27" s="107"/>
    </row>
    <row r="28" spans="1:24" hidden="1" outlineLevel="1" x14ac:dyDescent="0.25">
      <c r="A28" s="107"/>
      <c r="B28" s="110"/>
      <c r="C28" s="108"/>
      <c r="D28" s="109"/>
      <c r="E28" s="110"/>
      <c r="F28" s="107"/>
      <c r="G28" s="111" t="str">
        <f>IF(ISBLANK(F28),"", VLOOKUP(F28,Kalkulation!$B$110:$C$138,2,FALSE))</f>
        <v/>
      </c>
      <c r="H28" s="107"/>
      <c r="I28" s="112"/>
      <c r="J28" s="112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104">
        <f t="shared" si="1"/>
        <v>0</v>
      </c>
      <c r="W28" s="103" t="str">
        <f t="shared" si="2"/>
        <v/>
      </c>
      <c r="X28" s="107"/>
    </row>
    <row r="29" spans="1:24" hidden="1" outlineLevel="1" x14ac:dyDescent="0.25">
      <c r="A29" s="107"/>
      <c r="B29" s="110"/>
      <c r="C29" s="108"/>
      <c r="D29" s="109"/>
      <c r="E29" s="110"/>
      <c r="F29" s="107"/>
      <c r="G29" s="111" t="str">
        <f>IF(ISBLANK(F29),"", VLOOKUP(F29,Kalkulation!$B$110:$C$138,2,FALSE))</f>
        <v/>
      </c>
      <c r="H29" s="107"/>
      <c r="I29" s="112"/>
      <c r="J29" s="112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104">
        <f t="shared" si="1"/>
        <v>0</v>
      </c>
      <c r="W29" s="103" t="str">
        <f t="shared" si="2"/>
        <v/>
      </c>
      <c r="X29" s="107"/>
    </row>
    <row r="30" spans="1:24" hidden="1" outlineLevel="1" x14ac:dyDescent="0.25">
      <c r="A30" s="107"/>
      <c r="B30" s="110"/>
      <c r="C30" s="108"/>
      <c r="D30" s="109"/>
      <c r="E30" s="110"/>
      <c r="F30" s="107"/>
      <c r="G30" s="111" t="str">
        <f>IF(ISBLANK(F30),"", VLOOKUP(F30,Kalkulation!$B$110:$C$138,2,FALSE))</f>
        <v/>
      </c>
      <c r="H30" s="107"/>
      <c r="I30" s="112"/>
      <c r="J30" s="112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104">
        <f t="shared" si="1"/>
        <v>0</v>
      </c>
      <c r="W30" s="103" t="str">
        <f t="shared" si="2"/>
        <v/>
      </c>
      <c r="X30" s="107"/>
    </row>
    <row r="31" spans="1:24" hidden="1" outlineLevel="1" x14ac:dyDescent="0.25">
      <c r="A31" s="107"/>
      <c r="B31" s="110"/>
      <c r="C31" s="108"/>
      <c r="D31" s="109"/>
      <c r="E31" s="110"/>
      <c r="F31" s="107"/>
      <c r="G31" s="111" t="str">
        <f>IF(ISBLANK(F31),"", VLOOKUP(F31,Kalkulation!$B$110:$C$138,2,FALSE))</f>
        <v/>
      </c>
      <c r="H31" s="107"/>
      <c r="I31" s="112"/>
      <c r="J31" s="112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104">
        <f t="shared" si="1"/>
        <v>0</v>
      </c>
      <c r="W31" s="103" t="str">
        <f t="shared" si="2"/>
        <v/>
      </c>
      <c r="X31" s="107"/>
    </row>
    <row r="32" spans="1:24" hidden="1" outlineLevel="1" x14ac:dyDescent="0.25">
      <c r="A32" s="107"/>
      <c r="B32" s="110"/>
      <c r="C32" s="108"/>
      <c r="D32" s="109"/>
      <c r="E32" s="110"/>
      <c r="F32" s="107"/>
      <c r="G32" s="111" t="str">
        <f>IF(ISBLANK(F32),"", VLOOKUP(F32,Kalkulation!$B$110:$C$138,2,FALSE))</f>
        <v/>
      </c>
      <c r="H32" s="107"/>
      <c r="I32" s="112"/>
      <c r="J32" s="112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104">
        <f t="shared" si="1"/>
        <v>0</v>
      </c>
      <c r="W32" s="103" t="str">
        <f t="shared" si="2"/>
        <v/>
      </c>
      <c r="X32" s="107"/>
    </row>
    <row r="33" spans="1:24" hidden="1" outlineLevel="1" x14ac:dyDescent="0.25">
      <c r="A33" s="107"/>
      <c r="B33" s="110"/>
      <c r="C33" s="108"/>
      <c r="D33" s="109"/>
      <c r="E33" s="110"/>
      <c r="F33" s="107"/>
      <c r="G33" s="111" t="str">
        <f>IF(ISBLANK(F33),"", VLOOKUP(F33,Kalkulation!$B$110:$C$138,2,FALSE))</f>
        <v/>
      </c>
      <c r="H33" s="107"/>
      <c r="I33" s="112"/>
      <c r="J33" s="112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104">
        <f t="shared" si="1"/>
        <v>0</v>
      </c>
      <c r="W33" s="103" t="str">
        <f t="shared" si="2"/>
        <v/>
      </c>
      <c r="X33" s="107"/>
    </row>
    <row r="34" spans="1:24" hidden="1" outlineLevel="1" x14ac:dyDescent="0.25">
      <c r="A34" s="107"/>
      <c r="B34" s="110"/>
      <c r="C34" s="108"/>
      <c r="D34" s="109"/>
      <c r="E34" s="110"/>
      <c r="F34" s="107"/>
      <c r="G34" s="111" t="str">
        <f>IF(ISBLANK(F34),"", VLOOKUP(F34,Kalkulation!$B$110:$C$138,2,FALSE))</f>
        <v/>
      </c>
      <c r="H34" s="107"/>
      <c r="I34" s="112"/>
      <c r="J34" s="112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104">
        <f t="shared" si="1"/>
        <v>0</v>
      </c>
      <c r="W34" s="103" t="str">
        <f t="shared" si="2"/>
        <v/>
      </c>
      <c r="X34" s="107"/>
    </row>
    <row r="35" spans="1:24" hidden="1" outlineLevel="1" x14ac:dyDescent="0.25">
      <c r="A35" s="107"/>
      <c r="B35" s="110"/>
      <c r="C35" s="108"/>
      <c r="D35" s="109"/>
      <c r="E35" s="110"/>
      <c r="F35" s="107"/>
      <c r="G35" s="111" t="str">
        <f>IF(ISBLANK(F35),"", VLOOKUP(F35,Kalkulation!$B$110:$C$138,2,FALSE))</f>
        <v/>
      </c>
      <c r="H35" s="107"/>
      <c r="I35" s="112"/>
      <c r="J35" s="112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104">
        <f t="shared" si="1"/>
        <v>0</v>
      </c>
      <c r="W35" s="103" t="str">
        <f t="shared" si="2"/>
        <v/>
      </c>
      <c r="X35" s="107"/>
    </row>
    <row r="36" spans="1:24" hidden="1" outlineLevel="1" x14ac:dyDescent="0.25">
      <c r="A36" s="107"/>
      <c r="B36" s="110"/>
      <c r="C36" s="108"/>
      <c r="D36" s="109"/>
      <c r="E36" s="110"/>
      <c r="F36" s="107"/>
      <c r="G36" s="111" t="str">
        <f>IF(ISBLANK(F36),"", VLOOKUP(F36,Kalkulation!$B$110:$C$138,2,FALSE))</f>
        <v/>
      </c>
      <c r="H36" s="107"/>
      <c r="I36" s="112"/>
      <c r="J36" s="112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104">
        <f t="shared" si="1"/>
        <v>0</v>
      </c>
      <c r="W36" s="103" t="str">
        <f t="shared" si="2"/>
        <v/>
      </c>
      <c r="X36" s="107"/>
    </row>
    <row r="37" spans="1:24" hidden="1" outlineLevel="1" x14ac:dyDescent="0.25">
      <c r="A37" s="107"/>
      <c r="B37" s="110"/>
      <c r="C37" s="108"/>
      <c r="D37" s="109"/>
      <c r="E37" s="110"/>
      <c r="F37" s="107"/>
      <c r="G37" s="111" t="str">
        <f>IF(ISBLANK(F37),"", VLOOKUP(F37,Kalkulation!$B$110:$C$138,2,FALSE))</f>
        <v/>
      </c>
      <c r="H37" s="107"/>
      <c r="I37" s="112"/>
      <c r="J37" s="112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104">
        <f t="shared" si="1"/>
        <v>0</v>
      </c>
      <c r="W37" s="103" t="str">
        <f t="shared" si="2"/>
        <v/>
      </c>
      <c r="X37" s="107"/>
    </row>
    <row r="38" spans="1:24" hidden="1" outlineLevel="1" x14ac:dyDescent="0.25">
      <c r="A38" s="107"/>
      <c r="B38" s="110"/>
      <c r="C38" s="108"/>
      <c r="D38" s="109"/>
      <c r="E38" s="110"/>
      <c r="F38" s="107"/>
      <c r="G38" s="111" t="str">
        <f>IF(ISBLANK(F38),"", VLOOKUP(F38,Kalkulation!$B$110:$C$138,2,FALSE))</f>
        <v/>
      </c>
      <c r="H38" s="107"/>
      <c r="I38" s="112"/>
      <c r="J38" s="112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104">
        <f t="shared" si="1"/>
        <v>0</v>
      </c>
      <c r="W38" s="103" t="str">
        <f t="shared" si="2"/>
        <v/>
      </c>
      <c r="X38" s="107"/>
    </row>
    <row r="39" spans="1:24" hidden="1" outlineLevel="1" x14ac:dyDescent="0.25">
      <c r="A39" s="107"/>
      <c r="B39" s="110"/>
      <c r="C39" s="108"/>
      <c r="D39" s="109"/>
      <c r="E39" s="110"/>
      <c r="F39" s="107"/>
      <c r="G39" s="111" t="str">
        <f>IF(ISBLANK(F39),"", VLOOKUP(F39,Kalkulation!$B$110:$C$138,2,FALSE))</f>
        <v/>
      </c>
      <c r="H39" s="107"/>
      <c r="I39" s="112"/>
      <c r="J39" s="112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104">
        <f t="shared" si="1"/>
        <v>0</v>
      </c>
      <c r="W39" s="103" t="str">
        <f t="shared" si="2"/>
        <v/>
      </c>
      <c r="X39" s="107"/>
    </row>
    <row r="40" spans="1:24" hidden="1" outlineLevel="1" x14ac:dyDescent="0.25">
      <c r="A40" s="107"/>
      <c r="B40" s="110"/>
      <c r="C40" s="108"/>
      <c r="D40" s="109"/>
      <c r="E40" s="110"/>
      <c r="F40" s="107"/>
      <c r="G40" s="111" t="str">
        <f>IF(ISBLANK(F40),"", VLOOKUP(F40,Kalkulation!$B$110:$C$138,2,FALSE))</f>
        <v/>
      </c>
      <c r="H40" s="107"/>
      <c r="I40" s="112"/>
      <c r="J40" s="112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104">
        <f t="shared" si="1"/>
        <v>0</v>
      </c>
      <c r="W40" s="103" t="str">
        <f t="shared" si="2"/>
        <v/>
      </c>
      <c r="X40" s="107"/>
    </row>
    <row r="41" spans="1:24" hidden="1" outlineLevel="1" x14ac:dyDescent="0.25">
      <c r="A41" s="107"/>
      <c r="B41" s="110"/>
      <c r="C41" s="108"/>
      <c r="D41" s="109"/>
      <c r="E41" s="110"/>
      <c r="F41" s="107"/>
      <c r="G41" s="111" t="str">
        <f>IF(ISBLANK(F41),"", VLOOKUP(F41,Kalkulation!$B$110:$C$138,2,FALSE))</f>
        <v/>
      </c>
      <c r="H41" s="107"/>
      <c r="I41" s="112"/>
      <c r="J41" s="112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104">
        <f t="shared" si="1"/>
        <v>0</v>
      </c>
      <c r="W41" s="103" t="str">
        <f t="shared" si="2"/>
        <v/>
      </c>
      <c r="X41" s="107"/>
    </row>
    <row r="42" spans="1:24" hidden="1" outlineLevel="1" x14ac:dyDescent="0.25">
      <c r="A42" s="107"/>
      <c r="B42" s="110"/>
      <c r="C42" s="108"/>
      <c r="D42" s="109"/>
      <c r="E42" s="110"/>
      <c r="F42" s="107"/>
      <c r="G42" s="111" t="str">
        <f>IF(ISBLANK(F42),"", VLOOKUP(F42,Kalkulation!$B$110:$C$138,2,FALSE))</f>
        <v/>
      </c>
      <c r="H42" s="107"/>
      <c r="I42" s="112"/>
      <c r="J42" s="112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104">
        <f t="shared" si="1"/>
        <v>0</v>
      </c>
      <c r="W42" s="103" t="str">
        <f t="shared" si="2"/>
        <v/>
      </c>
      <c r="X42" s="107"/>
    </row>
    <row r="43" spans="1:24" hidden="1" outlineLevel="1" x14ac:dyDescent="0.25">
      <c r="A43" s="107"/>
      <c r="B43" s="110"/>
      <c r="C43" s="108"/>
      <c r="D43" s="109"/>
      <c r="E43" s="110"/>
      <c r="F43" s="107"/>
      <c r="G43" s="111" t="str">
        <f>IF(ISBLANK(F43),"", VLOOKUP(F43,Kalkulation!$B$110:$C$138,2,FALSE))</f>
        <v/>
      </c>
      <c r="H43" s="107"/>
      <c r="I43" s="112"/>
      <c r="J43" s="112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104">
        <f t="shared" si="1"/>
        <v>0</v>
      </c>
      <c r="W43" s="103" t="str">
        <f t="shared" si="2"/>
        <v/>
      </c>
      <c r="X43" s="107"/>
    </row>
    <row r="44" spans="1:24" hidden="1" outlineLevel="1" x14ac:dyDescent="0.25">
      <c r="A44" s="107"/>
      <c r="B44" s="110"/>
      <c r="C44" s="108"/>
      <c r="D44" s="109"/>
      <c r="E44" s="110"/>
      <c r="F44" s="107"/>
      <c r="G44" s="111" t="str">
        <f>IF(ISBLANK(F44),"", VLOOKUP(F44,Kalkulation!$B$110:$C$138,2,FALSE))</f>
        <v/>
      </c>
      <c r="H44" s="107"/>
      <c r="I44" s="112"/>
      <c r="J44" s="112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104">
        <f t="shared" si="1"/>
        <v>0</v>
      </c>
      <c r="W44" s="103" t="str">
        <f t="shared" si="2"/>
        <v/>
      </c>
      <c r="X44" s="107"/>
    </row>
    <row r="45" spans="1:24" hidden="1" outlineLevel="1" x14ac:dyDescent="0.25">
      <c r="A45" s="107"/>
      <c r="B45" s="110"/>
      <c r="C45" s="108"/>
      <c r="D45" s="109"/>
      <c r="E45" s="110"/>
      <c r="F45" s="107"/>
      <c r="G45" s="111" t="str">
        <f>IF(ISBLANK(F45),"", VLOOKUP(F45,Kalkulation!$B$110:$C$138,2,FALSE))</f>
        <v/>
      </c>
      <c r="H45" s="107"/>
      <c r="I45" s="112"/>
      <c r="J45" s="112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104">
        <f t="shared" si="1"/>
        <v>0</v>
      </c>
      <c r="W45" s="103" t="str">
        <f t="shared" si="2"/>
        <v/>
      </c>
      <c r="X45" s="107"/>
    </row>
    <row r="46" spans="1:24" hidden="1" outlineLevel="1" x14ac:dyDescent="0.25">
      <c r="A46" s="107"/>
      <c r="B46" s="110"/>
      <c r="C46" s="108"/>
      <c r="D46" s="109"/>
      <c r="E46" s="110"/>
      <c r="F46" s="107"/>
      <c r="G46" s="111" t="str">
        <f>IF(ISBLANK(F46),"", VLOOKUP(F46,Kalkulation!$B$110:$C$138,2,FALSE))</f>
        <v/>
      </c>
      <c r="H46" s="107"/>
      <c r="I46" s="112"/>
      <c r="J46" s="112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104">
        <f t="shared" si="1"/>
        <v>0</v>
      </c>
      <c r="W46" s="103" t="str">
        <f t="shared" si="2"/>
        <v/>
      </c>
      <c r="X46" s="107"/>
    </row>
    <row r="47" spans="1:24" hidden="1" outlineLevel="1" x14ac:dyDescent="0.25">
      <c r="A47" s="107"/>
      <c r="B47" s="110"/>
      <c r="C47" s="108"/>
      <c r="D47" s="109"/>
      <c r="E47" s="110"/>
      <c r="F47" s="107"/>
      <c r="G47" s="111" t="str">
        <f>IF(ISBLANK(F47),"", VLOOKUP(F47,Kalkulation!$B$110:$C$138,2,FALSE))</f>
        <v/>
      </c>
      <c r="H47" s="107"/>
      <c r="I47" s="112"/>
      <c r="J47" s="112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104">
        <f t="shared" si="1"/>
        <v>0</v>
      </c>
      <c r="W47" s="103" t="str">
        <f t="shared" si="2"/>
        <v/>
      </c>
      <c r="X47" s="107"/>
    </row>
    <row r="48" spans="1:24" hidden="1" outlineLevel="1" x14ac:dyDescent="0.25">
      <c r="A48" s="107"/>
      <c r="B48" s="110"/>
      <c r="C48" s="108"/>
      <c r="D48" s="109"/>
      <c r="E48" s="110"/>
      <c r="F48" s="107"/>
      <c r="G48" s="111" t="str">
        <f>IF(ISBLANK(F48),"", VLOOKUP(F48,Kalkulation!$B$110:$C$138,2,FALSE))</f>
        <v/>
      </c>
      <c r="H48" s="107"/>
      <c r="I48" s="112"/>
      <c r="J48" s="112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104">
        <f t="shared" si="1"/>
        <v>0</v>
      </c>
      <c r="W48" s="103" t="str">
        <f t="shared" si="2"/>
        <v/>
      </c>
      <c r="X48" s="107"/>
    </row>
    <row r="49" spans="1:24" hidden="1" outlineLevel="1" x14ac:dyDescent="0.25">
      <c r="A49" s="107"/>
      <c r="B49" s="110"/>
      <c r="C49" s="108"/>
      <c r="D49" s="109"/>
      <c r="E49" s="110"/>
      <c r="F49" s="107"/>
      <c r="G49" s="111" t="str">
        <f>IF(ISBLANK(F49),"", VLOOKUP(F49,Kalkulation!$B$110:$C$138,2,FALSE))</f>
        <v/>
      </c>
      <c r="H49" s="107"/>
      <c r="I49" s="112"/>
      <c r="J49" s="112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104">
        <f t="shared" si="1"/>
        <v>0</v>
      </c>
      <c r="W49" s="103" t="str">
        <f t="shared" si="2"/>
        <v/>
      </c>
      <c r="X49" s="107"/>
    </row>
    <row r="50" spans="1:24" hidden="1" outlineLevel="1" x14ac:dyDescent="0.25">
      <c r="A50" s="107"/>
      <c r="B50" s="110"/>
      <c r="C50" s="108"/>
      <c r="D50" s="109"/>
      <c r="E50" s="110"/>
      <c r="F50" s="107"/>
      <c r="G50" s="111" t="str">
        <f>IF(ISBLANK(F50),"", VLOOKUP(F50,Kalkulation!$B$110:$C$138,2,FALSE))</f>
        <v/>
      </c>
      <c r="H50" s="107"/>
      <c r="I50" s="112"/>
      <c r="J50" s="112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104">
        <f t="shared" si="1"/>
        <v>0</v>
      </c>
      <c r="W50" s="103" t="str">
        <f t="shared" si="2"/>
        <v/>
      </c>
      <c r="X50" s="107"/>
    </row>
    <row r="51" spans="1:24" hidden="1" outlineLevel="1" x14ac:dyDescent="0.25">
      <c r="A51" s="107"/>
      <c r="B51" s="110"/>
      <c r="C51" s="108"/>
      <c r="D51" s="109"/>
      <c r="E51" s="110"/>
      <c r="F51" s="107"/>
      <c r="G51" s="111" t="str">
        <f>IF(ISBLANK(F51),"", VLOOKUP(F51,Kalkulation!$B$110:$C$138,2,FALSE))</f>
        <v/>
      </c>
      <c r="H51" s="107"/>
      <c r="I51" s="112"/>
      <c r="J51" s="112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104">
        <f t="shared" si="1"/>
        <v>0</v>
      </c>
      <c r="W51" s="103" t="str">
        <f t="shared" si="2"/>
        <v/>
      </c>
      <c r="X51" s="107"/>
    </row>
    <row r="52" spans="1:24" collapsed="1" x14ac:dyDescent="0.25">
      <c r="A52" s="127"/>
      <c r="B52" s="127"/>
      <c r="C52" s="127"/>
      <c r="D52" s="127"/>
      <c r="E52" s="127"/>
      <c r="F52" s="115" t="s">
        <v>214</v>
      </c>
      <c r="G52" s="16"/>
      <c r="H52" s="16"/>
      <c r="I52" s="128"/>
      <c r="J52" s="129"/>
      <c r="K52" s="70">
        <f>SUM(K7:K51)</f>
        <v>0</v>
      </c>
      <c r="L52" s="70">
        <f t="shared" ref="L52:U52" si="3">SUM(L7:L51)</f>
        <v>0</v>
      </c>
      <c r="M52" s="70">
        <f t="shared" si="3"/>
        <v>0</v>
      </c>
      <c r="N52" s="70">
        <f t="shared" si="3"/>
        <v>0</v>
      </c>
      <c r="O52" s="70">
        <f t="shared" si="3"/>
        <v>0</v>
      </c>
      <c r="P52" s="70">
        <f t="shared" si="3"/>
        <v>0</v>
      </c>
      <c r="Q52" s="70">
        <f t="shared" si="3"/>
        <v>0</v>
      </c>
      <c r="R52" s="70">
        <f t="shared" si="3"/>
        <v>0</v>
      </c>
      <c r="S52" s="70">
        <f t="shared" si="3"/>
        <v>0</v>
      </c>
      <c r="T52" s="70">
        <f t="shared" si="3"/>
        <v>0</v>
      </c>
      <c r="U52" s="70">
        <f t="shared" si="3"/>
        <v>0</v>
      </c>
      <c r="V52" s="130"/>
      <c r="W52" s="127"/>
      <c r="X52" s="127"/>
    </row>
    <row r="55" spans="1:24" x14ac:dyDescent="0.25">
      <c r="K55" s="131">
        <f>K5</f>
        <v>2026</v>
      </c>
      <c r="L55" s="131">
        <f t="shared" ref="L55:U55" si="4">L5</f>
        <v>2027</v>
      </c>
      <c r="M55" s="131">
        <f t="shared" si="4"/>
        <v>2028</v>
      </c>
      <c r="N55" s="131">
        <f t="shared" si="4"/>
        <v>2029</v>
      </c>
      <c r="O55" s="131">
        <f t="shared" si="4"/>
        <v>2030</v>
      </c>
      <c r="P55" s="131">
        <f t="shared" si="4"/>
        <v>2031</v>
      </c>
      <c r="Q55" s="131">
        <f t="shared" si="4"/>
        <v>2032</v>
      </c>
      <c r="R55" s="131">
        <f t="shared" si="4"/>
        <v>2033</v>
      </c>
      <c r="S55" s="131">
        <f t="shared" si="4"/>
        <v>2034</v>
      </c>
      <c r="T55" s="131">
        <f t="shared" si="4"/>
        <v>2035</v>
      </c>
      <c r="U55" s="131">
        <f t="shared" si="4"/>
        <v>2036</v>
      </c>
    </row>
    <row r="56" spans="1:24" x14ac:dyDescent="0.25">
      <c r="E56" s="132">
        <v>33</v>
      </c>
      <c r="F56" s="9" t="s">
        <v>75</v>
      </c>
      <c r="G56" s="9"/>
      <c r="H56" s="9"/>
      <c r="I56" s="9"/>
      <c r="J56" s="10"/>
      <c r="K56" s="60">
        <f>K57+K58</f>
        <v>0</v>
      </c>
      <c r="L56" s="60">
        <f t="shared" ref="L56:U56" si="5">L57+L58</f>
        <v>0</v>
      </c>
      <c r="M56" s="60">
        <f t="shared" si="5"/>
        <v>0</v>
      </c>
      <c r="N56" s="60">
        <f t="shared" si="5"/>
        <v>0</v>
      </c>
      <c r="O56" s="60">
        <f t="shared" si="5"/>
        <v>0</v>
      </c>
      <c r="P56" s="60">
        <f t="shared" si="5"/>
        <v>0</v>
      </c>
      <c r="Q56" s="60">
        <f t="shared" si="5"/>
        <v>0</v>
      </c>
      <c r="R56" s="60">
        <f t="shared" si="5"/>
        <v>0</v>
      </c>
      <c r="S56" s="60">
        <f t="shared" si="5"/>
        <v>0</v>
      </c>
      <c r="T56" s="60">
        <f t="shared" si="5"/>
        <v>0</v>
      </c>
      <c r="U56" s="60">
        <f t="shared" si="5"/>
        <v>0</v>
      </c>
    </row>
    <row r="57" spans="1:24" x14ac:dyDescent="0.25">
      <c r="E57" s="132"/>
      <c r="F57" s="9" t="s">
        <v>76</v>
      </c>
      <c r="G57" s="9"/>
      <c r="H57" s="9"/>
      <c r="I57" s="9"/>
      <c r="J57" s="10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</row>
    <row r="58" spans="1:24" x14ac:dyDescent="0.25">
      <c r="E58" s="132"/>
      <c r="F58" s="9" t="s">
        <v>222</v>
      </c>
      <c r="G58" s="9"/>
      <c r="H58" s="9"/>
      <c r="I58" s="9"/>
      <c r="J58" s="10"/>
      <c r="K58" s="60">
        <f>Kalkulation!F52</f>
        <v>0</v>
      </c>
      <c r="L58" s="60">
        <f>Kalkulation!G52</f>
        <v>0</v>
      </c>
      <c r="M58" s="60">
        <f>Kalkulation!H52</f>
        <v>0</v>
      </c>
      <c r="N58" s="60">
        <f>Kalkulation!I52</f>
        <v>0</v>
      </c>
      <c r="O58" s="60">
        <f>Kalkulation!J52</f>
        <v>0</v>
      </c>
      <c r="P58" s="60">
        <f>Kalkulation!K52</f>
        <v>0</v>
      </c>
      <c r="Q58" s="60">
        <f>Kalkulation!L52</f>
        <v>0</v>
      </c>
      <c r="R58" s="60">
        <f>Kalkulation!M52</f>
        <v>0</v>
      </c>
      <c r="S58" s="60">
        <f>Kalkulation!N52</f>
        <v>0</v>
      </c>
      <c r="T58" s="60">
        <f>Kalkulation!O52</f>
        <v>0</v>
      </c>
      <c r="U58" s="60">
        <f>Kalkulation!P52</f>
        <v>0</v>
      </c>
    </row>
    <row r="60" spans="1:24" x14ac:dyDescent="0.25">
      <c r="E60" s="132">
        <v>366</v>
      </c>
      <c r="F60" s="9" t="s">
        <v>77</v>
      </c>
      <c r="G60" s="9"/>
      <c r="H60" s="9"/>
      <c r="I60" s="9"/>
      <c r="J60" s="10"/>
      <c r="K60" s="60">
        <f>K61+K62</f>
        <v>0</v>
      </c>
      <c r="L60" s="60">
        <f t="shared" ref="L60:U60" si="6">L61+L62</f>
        <v>0</v>
      </c>
      <c r="M60" s="60">
        <f t="shared" si="6"/>
        <v>0</v>
      </c>
      <c r="N60" s="60">
        <f t="shared" si="6"/>
        <v>0</v>
      </c>
      <c r="O60" s="60">
        <f t="shared" si="6"/>
        <v>0</v>
      </c>
      <c r="P60" s="60">
        <f t="shared" si="6"/>
        <v>0</v>
      </c>
      <c r="Q60" s="60">
        <f t="shared" si="6"/>
        <v>0</v>
      </c>
      <c r="R60" s="60">
        <f t="shared" si="6"/>
        <v>0</v>
      </c>
      <c r="S60" s="60">
        <f t="shared" si="6"/>
        <v>0</v>
      </c>
      <c r="T60" s="60">
        <f t="shared" si="6"/>
        <v>0</v>
      </c>
      <c r="U60" s="60">
        <f t="shared" si="6"/>
        <v>0</v>
      </c>
    </row>
    <row r="61" spans="1:24" x14ac:dyDescent="0.25">
      <c r="E61" s="132"/>
      <c r="F61" s="9" t="s">
        <v>78</v>
      </c>
      <c r="G61" s="9"/>
      <c r="H61" s="9"/>
      <c r="I61" s="9"/>
      <c r="J61" s="10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</row>
    <row r="62" spans="1:24" x14ac:dyDescent="0.25">
      <c r="E62" s="132"/>
      <c r="F62" s="9" t="s">
        <v>223</v>
      </c>
      <c r="G62" s="9"/>
      <c r="H62" s="9"/>
      <c r="I62" s="9"/>
      <c r="J62" s="10"/>
      <c r="K62" s="60">
        <f>Kalkulation!F104</f>
        <v>0</v>
      </c>
      <c r="L62" s="60">
        <f>Kalkulation!G104</f>
        <v>0</v>
      </c>
      <c r="M62" s="60">
        <f>Kalkulation!H104</f>
        <v>0</v>
      </c>
      <c r="N62" s="60">
        <f>Kalkulation!I104</f>
        <v>0</v>
      </c>
      <c r="O62" s="60">
        <f>Kalkulation!J104</f>
        <v>0</v>
      </c>
      <c r="P62" s="60">
        <f>Kalkulation!K104</f>
        <v>0</v>
      </c>
      <c r="Q62" s="60">
        <f>Kalkulation!L104</f>
        <v>0</v>
      </c>
      <c r="R62" s="60">
        <f>Kalkulation!M104</f>
        <v>0</v>
      </c>
      <c r="S62" s="60">
        <f>Kalkulation!N104</f>
        <v>0</v>
      </c>
      <c r="T62" s="60">
        <f>Kalkulation!O104</f>
        <v>0</v>
      </c>
      <c r="U62" s="60">
        <f>Kalkulation!P104</f>
        <v>0</v>
      </c>
    </row>
    <row r="64" spans="1:24" x14ac:dyDescent="0.25">
      <c r="F64" s="115" t="s">
        <v>178</v>
      </c>
      <c r="G64" s="16"/>
      <c r="H64" s="16"/>
      <c r="I64" s="16"/>
      <c r="J64" s="133"/>
      <c r="K64" s="70">
        <f>K56+K60</f>
        <v>0</v>
      </c>
      <c r="L64" s="70">
        <f t="shared" ref="L64:U64" si="7">L56+L60</f>
        <v>0</v>
      </c>
      <c r="M64" s="70">
        <f t="shared" si="7"/>
        <v>0</v>
      </c>
      <c r="N64" s="70">
        <f t="shared" si="7"/>
        <v>0</v>
      </c>
      <c r="O64" s="70">
        <f t="shared" si="7"/>
        <v>0</v>
      </c>
      <c r="P64" s="70">
        <f t="shared" si="7"/>
        <v>0</v>
      </c>
      <c r="Q64" s="70">
        <f t="shared" si="7"/>
        <v>0</v>
      </c>
      <c r="R64" s="70">
        <f t="shared" si="7"/>
        <v>0</v>
      </c>
      <c r="S64" s="70">
        <f t="shared" si="7"/>
        <v>0</v>
      </c>
      <c r="T64" s="70">
        <f t="shared" si="7"/>
        <v>0</v>
      </c>
      <c r="U64" s="70">
        <f t="shared" si="7"/>
        <v>0</v>
      </c>
    </row>
  </sheetData>
  <sheetProtection sheet="1" objects="1" scenarios="1"/>
  <conditionalFormatting sqref="V7:V51">
    <cfRule type="cellIs" dxfId="3" priority="4" operator="notEqual">
      <formula>0</formula>
    </cfRule>
  </conditionalFormatting>
  <conditionalFormatting sqref="W7:W51">
    <cfRule type="containsText" dxfId="2" priority="5" operator="containsText" text="unterschritten">
      <formula>NOT(ISERROR(SEARCH("unterschritten",W7)))</formula>
    </cfRule>
    <cfRule type="containsText" dxfId="1" priority="6" operator="containsText" text="überschritten">
      <formula>NOT(ISERROR(SEARCH("überschritten",W7)))</formula>
    </cfRule>
  </conditionalFormatting>
  <dataValidations count="2">
    <dataValidation type="list" allowBlank="1" showInputMessage="1" showErrorMessage="1" errorTitle="Fehler" error="keine Zahl von 1-3" promptTitle="Codes" prompt="1 = geplant_x000a_2 = beschlossen_x000a_3 = im Bau" sqref="C7:C51" xr:uid="{4C682B48-31E7-4243-A9AB-0CD0586FE842}">
      <formula1>"1,2,3"</formula1>
    </dataValidation>
    <dataValidation type="list" allowBlank="1" showInputMessage="1" showErrorMessage="1" promptTitle="Investitionsbeitrag" prompt="&quot;Ja&quot; oder &quot;Nein&quot; - hat einen Einfluss auf die Berechnung der Abschreibungen." sqref="A7:A51" xr:uid="{C9BD5EEC-1E26-412B-938B-C539E87F0E19}">
      <formula1>"Ja,Nein"</formula1>
    </dataValidation>
  </dataValidations>
  <pageMargins left="0.7" right="0.7" top="0.78740157499999996" bottom="0.78740157499999996" header="0.3" footer="0.3"/>
  <pageSetup paperSize="9" scale="38" fitToHeight="0" orientation="landscape" r:id="rId1"/>
  <ignoredErrors>
    <ignoredError sqref="G7:G51" unlockedFormula="1"/>
    <ignoredError sqref="V7:V51" formulaRange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Anlagekategorie" xr:uid="{CA3FBCC7-43B5-4E7C-A592-D7CBB544711E}">
          <x14:formula1>
            <xm:f>Kalkulation!$B$110:$B$138</xm:f>
          </x14:formula1>
          <xm:sqref>F7:F51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74FF2-BCA2-46AE-B2F7-0EA0733F4D28}">
  <sheetPr codeName="Tabelle4">
    <tabColor theme="9" tint="0.59999389629810485"/>
    <pageSetUpPr fitToPage="1"/>
  </sheetPr>
  <dimension ref="A1:M76"/>
  <sheetViews>
    <sheetView showGridLines="0"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2" sqref="C62"/>
    </sheetView>
  </sheetViews>
  <sheetFormatPr baseColWidth="10" defaultColWidth="11" defaultRowHeight="14.25" x14ac:dyDescent="0.25"/>
  <cols>
    <col min="1" max="1" width="56.25" style="1" bestFit="1" customWidth="1"/>
    <col min="2" max="16384" width="11" style="1"/>
  </cols>
  <sheetData>
    <row r="1" spans="1:13" ht="25.5" x14ac:dyDescent="0.5">
      <c r="A1" s="2" t="s">
        <v>225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25">
      <c r="C4" s="13">
        <f>Ausgangslage!I7-1</f>
        <v>2026</v>
      </c>
      <c r="D4" s="13">
        <f>C4+1</f>
        <v>2027</v>
      </c>
      <c r="E4" s="13">
        <f t="shared" ref="E4:M4" si="0">D4+1</f>
        <v>2028</v>
      </c>
      <c r="F4" s="13">
        <f t="shared" si="0"/>
        <v>2029</v>
      </c>
      <c r="G4" s="13">
        <f t="shared" si="0"/>
        <v>2030</v>
      </c>
      <c r="H4" s="13">
        <f t="shared" si="0"/>
        <v>2031</v>
      </c>
      <c r="I4" s="13">
        <f t="shared" si="0"/>
        <v>2032</v>
      </c>
      <c r="J4" s="13">
        <f t="shared" si="0"/>
        <v>2033</v>
      </c>
      <c r="K4" s="13">
        <f t="shared" si="0"/>
        <v>2034</v>
      </c>
      <c r="L4" s="13">
        <f t="shared" si="0"/>
        <v>2035</v>
      </c>
      <c r="M4" s="13">
        <f t="shared" si="0"/>
        <v>2036</v>
      </c>
    </row>
    <row r="5" spans="1:13" x14ac:dyDescent="0.25">
      <c r="C5" s="13" t="s">
        <v>238</v>
      </c>
      <c r="D5" s="13" t="s">
        <v>28</v>
      </c>
      <c r="E5" s="13" t="s">
        <v>29</v>
      </c>
      <c r="F5" s="13" t="s">
        <v>30</v>
      </c>
      <c r="G5" s="13" t="s">
        <v>31</v>
      </c>
      <c r="H5" s="13" t="s">
        <v>32</v>
      </c>
      <c r="I5" s="13" t="s">
        <v>33</v>
      </c>
      <c r="J5" s="13" t="s">
        <v>34</v>
      </c>
      <c r="K5" s="13" t="s">
        <v>35</v>
      </c>
      <c r="L5" s="13" t="s">
        <v>36</v>
      </c>
      <c r="M5" s="13" t="s">
        <v>37</v>
      </c>
    </row>
    <row r="6" spans="1:13" x14ac:dyDescent="0.25">
      <c r="A6" s="7" t="s">
        <v>79</v>
      </c>
      <c r="B6" s="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1:13" x14ac:dyDescent="0.25">
      <c r="A7" s="19" t="s">
        <v>80</v>
      </c>
      <c r="B7" s="15"/>
      <c r="C7" s="63">
        <f>-Investitionsplan!K52</f>
        <v>0</v>
      </c>
      <c r="D7" s="63">
        <f>-Investitionsplan!L52</f>
        <v>0</v>
      </c>
      <c r="E7" s="63">
        <f>-Investitionsplan!M52</f>
        <v>0</v>
      </c>
      <c r="F7" s="63">
        <f>-Investitionsplan!N52</f>
        <v>0</v>
      </c>
      <c r="G7" s="63">
        <f>-Investitionsplan!O52</f>
        <v>0</v>
      </c>
      <c r="H7" s="63">
        <f>-Investitionsplan!P52</f>
        <v>0</v>
      </c>
      <c r="I7" s="63">
        <f>-Investitionsplan!Q52</f>
        <v>0</v>
      </c>
      <c r="J7" s="63">
        <f>-Investitionsplan!R52</f>
        <v>0</v>
      </c>
      <c r="K7" s="63">
        <f>-Investitionsplan!S52</f>
        <v>0</v>
      </c>
      <c r="L7" s="63">
        <f>-Investitionsplan!T52</f>
        <v>0</v>
      </c>
      <c r="M7" s="63">
        <f>-Investitionsplan!U52</f>
        <v>0</v>
      </c>
    </row>
    <row r="8" spans="1:13" x14ac:dyDescent="0.25">
      <c r="A8" s="31" t="s">
        <v>81</v>
      </c>
      <c r="B8" s="10"/>
      <c r="C8" s="60">
        <f>Übersicht!B42</f>
        <v>0</v>
      </c>
      <c r="D8" s="60">
        <f>Übersicht!C42</f>
        <v>0</v>
      </c>
      <c r="E8" s="60">
        <f>Übersicht!D42</f>
        <v>0</v>
      </c>
      <c r="F8" s="60">
        <f>Übersicht!E42</f>
        <v>0</v>
      </c>
      <c r="G8" s="60">
        <f>Übersicht!F42</f>
        <v>0</v>
      </c>
      <c r="H8" s="60">
        <f>Übersicht!G42</f>
        <v>0</v>
      </c>
      <c r="I8" s="60">
        <f>Übersicht!H42</f>
        <v>0</v>
      </c>
      <c r="J8" s="60">
        <f>Übersicht!I42</f>
        <v>0</v>
      </c>
      <c r="K8" s="60">
        <f>Übersicht!J42</f>
        <v>0</v>
      </c>
      <c r="L8" s="60">
        <f>Übersicht!K42</f>
        <v>0</v>
      </c>
      <c r="M8" s="60">
        <f>Übersicht!L42</f>
        <v>0</v>
      </c>
    </row>
    <row r="9" spans="1:13" x14ac:dyDescent="0.25">
      <c r="A9" s="31" t="s">
        <v>107</v>
      </c>
      <c r="B9" s="10"/>
      <c r="C9" s="60">
        <f>Übersicht!B12</f>
        <v>0</v>
      </c>
      <c r="D9" s="60">
        <f>Übersicht!C12</f>
        <v>0</v>
      </c>
      <c r="E9" s="60">
        <f>Übersicht!D12</f>
        <v>0</v>
      </c>
      <c r="F9" s="60">
        <f>Übersicht!E12</f>
        <v>0</v>
      </c>
      <c r="G9" s="60">
        <f>Übersicht!F12</f>
        <v>0</v>
      </c>
      <c r="H9" s="60">
        <f>Übersicht!G12</f>
        <v>0</v>
      </c>
      <c r="I9" s="60">
        <f>Übersicht!H12</f>
        <v>0</v>
      </c>
      <c r="J9" s="60">
        <f>Übersicht!I12</f>
        <v>0</v>
      </c>
      <c r="K9" s="60">
        <f>Übersicht!J12</f>
        <v>0</v>
      </c>
      <c r="L9" s="60">
        <f>Übersicht!K12</f>
        <v>0</v>
      </c>
      <c r="M9" s="60">
        <f>Übersicht!L12</f>
        <v>0</v>
      </c>
    </row>
    <row r="10" spans="1:13" x14ac:dyDescent="0.25">
      <c r="A10" s="31" t="s">
        <v>82</v>
      </c>
      <c r="B10" s="10"/>
      <c r="C10" s="60">
        <f>Übersicht!B13-Übersicht!B27</f>
        <v>0</v>
      </c>
      <c r="D10" s="60">
        <f>Übersicht!C13-Übersicht!C27</f>
        <v>0</v>
      </c>
      <c r="E10" s="60">
        <f>Übersicht!D13-Übersicht!D27</f>
        <v>0</v>
      </c>
      <c r="F10" s="60">
        <f>Übersicht!E13-Übersicht!E27</f>
        <v>0</v>
      </c>
      <c r="G10" s="60">
        <f>Übersicht!F13-Übersicht!F27</f>
        <v>0</v>
      </c>
      <c r="H10" s="60">
        <f>Übersicht!G13-Übersicht!G27</f>
        <v>0</v>
      </c>
      <c r="I10" s="60">
        <f>Übersicht!H13-Übersicht!H27</f>
        <v>0</v>
      </c>
      <c r="J10" s="60">
        <f>Übersicht!I13-Übersicht!I27</f>
        <v>0</v>
      </c>
      <c r="K10" s="60">
        <f>Übersicht!J13-Übersicht!J27</f>
        <v>0</v>
      </c>
      <c r="L10" s="60">
        <f>Übersicht!K13-Übersicht!K27</f>
        <v>0</v>
      </c>
      <c r="M10" s="60">
        <f>Übersicht!L13-Übersicht!L27</f>
        <v>0</v>
      </c>
    </row>
    <row r="11" spans="1:13" x14ac:dyDescent="0.25">
      <c r="A11" s="31" t="s">
        <v>83</v>
      </c>
      <c r="B11" s="10"/>
      <c r="C11" s="60">
        <f>'Plan Erfolgsrechnung'!C68</f>
        <v>0</v>
      </c>
      <c r="D11" s="60">
        <f>'Plan Erfolgsrechnung'!D68</f>
        <v>0</v>
      </c>
      <c r="E11" s="60">
        <f>'Plan Erfolgsrechnung'!E68</f>
        <v>0</v>
      </c>
      <c r="F11" s="60">
        <f>'Plan Erfolgsrechnung'!F68</f>
        <v>0</v>
      </c>
      <c r="G11" s="60">
        <f>'Plan Erfolgsrechnung'!G68</f>
        <v>0</v>
      </c>
      <c r="H11" s="60">
        <f>'Plan Erfolgsrechnung'!H68</f>
        <v>0</v>
      </c>
      <c r="I11" s="60">
        <f>'Plan Erfolgsrechnung'!I68</f>
        <v>0</v>
      </c>
      <c r="J11" s="60">
        <f>'Plan Erfolgsrechnung'!J68</f>
        <v>0</v>
      </c>
      <c r="K11" s="60">
        <f>'Plan Erfolgsrechnung'!K68</f>
        <v>0</v>
      </c>
      <c r="L11" s="60">
        <f>'Plan Erfolgsrechnung'!L68</f>
        <v>0</v>
      </c>
      <c r="M11" s="60">
        <f>'Plan Erfolgsrechnung'!M68</f>
        <v>0</v>
      </c>
    </row>
    <row r="12" spans="1:13" x14ac:dyDescent="0.25">
      <c r="A12" s="31" t="s">
        <v>84</v>
      </c>
      <c r="B12" s="10"/>
      <c r="C12" s="60">
        <f>-'Plan Erfolgsrechnung'!C70</f>
        <v>0</v>
      </c>
      <c r="D12" s="60">
        <f>-'Plan Erfolgsrechnung'!D70</f>
        <v>0</v>
      </c>
      <c r="E12" s="60">
        <f>-'Plan Erfolgsrechnung'!E70</f>
        <v>0</v>
      </c>
      <c r="F12" s="60">
        <f>-'Plan Erfolgsrechnung'!F70</f>
        <v>0</v>
      </c>
      <c r="G12" s="60">
        <f>-'Plan Erfolgsrechnung'!G70</f>
        <v>0</v>
      </c>
      <c r="H12" s="60">
        <f>-'Plan Erfolgsrechnung'!H70</f>
        <v>0</v>
      </c>
      <c r="I12" s="60">
        <f>-'Plan Erfolgsrechnung'!I70</f>
        <v>0</v>
      </c>
      <c r="J12" s="60">
        <f>-'Plan Erfolgsrechnung'!J70</f>
        <v>0</v>
      </c>
      <c r="K12" s="60">
        <f>-'Plan Erfolgsrechnung'!K70</f>
        <v>0</v>
      </c>
      <c r="L12" s="60">
        <f>-'Plan Erfolgsrechnung'!L70</f>
        <v>0</v>
      </c>
      <c r="M12" s="60">
        <f>-'Plan Erfolgsrechnung'!M70</f>
        <v>0</v>
      </c>
    </row>
    <row r="13" spans="1:13" x14ac:dyDescent="0.25">
      <c r="A13" s="19" t="s">
        <v>10</v>
      </c>
      <c r="B13" s="15"/>
      <c r="C13" s="63">
        <f>SUM(C8:C12)</f>
        <v>0</v>
      </c>
      <c r="D13" s="63">
        <f t="shared" ref="D13:M13" si="1">SUM(D8:D12)</f>
        <v>0</v>
      </c>
      <c r="E13" s="63">
        <f t="shared" si="1"/>
        <v>0</v>
      </c>
      <c r="F13" s="63">
        <f t="shared" si="1"/>
        <v>0</v>
      </c>
      <c r="G13" s="63">
        <f t="shared" si="1"/>
        <v>0</v>
      </c>
      <c r="H13" s="63">
        <f t="shared" si="1"/>
        <v>0</v>
      </c>
      <c r="I13" s="63">
        <f t="shared" si="1"/>
        <v>0</v>
      </c>
      <c r="J13" s="63">
        <f t="shared" si="1"/>
        <v>0</v>
      </c>
      <c r="K13" s="63">
        <f t="shared" si="1"/>
        <v>0</v>
      </c>
      <c r="L13" s="63">
        <f t="shared" si="1"/>
        <v>0</v>
      </c>
      <c r="M13" s="63">
        <f t="shared" si="1"/>
        <v>0</v>
      </c>
    </row>
    <row r="14" spans="1:13" x14ac:dyDescent="0.25">
      <c r="A14" s="115" t="s">
        <v>85</v>
      </c>
      <c r="B14" s="133"/>
      <c r="C14" s="70">
        <f>C13+C7</f>
        <v>0</v>
      </c>
      <c r="D14" s="70">
        <f t="shared" ref="D14:M14" si="2">D13+D7</f>
        <v>0</v>
      </c>
      <c r="E14" s="70">
        <f t="shared" si="2"/>
        <v>0</v>
      </c>
      <c r="F14" s="70">
        <f t="shared" si="2"/>
        <v>0</v>
      </c>
      <c r="G14" s="70">
        <f t="shared" si="2"/>
        <v>0</v>
      </c>
      <c r="H14" s="70">
        <f t="shared" si="2"/>
        <v>0</v>
      </c>
      <c r="I14" s="70">
        <f t="shared" si="2"/>
        <v>0</v>
      </c>
      <c r="J14" s="70">
        <f t="shared" si="2"/>
        <v>0</v>
      </c>
      <c r="K14" s="70">
        <f t="shared" si="2"/>
        <v>0</v>
      </c>
      <c r="L14" s="70">
        <f t="shared" si="2"/>
        <v>0</v>
      </c>
      <c r="M14" s="70">
        <f t="shared" si="2"/>
        <v>0</v>
      </c>
    </row>
    <row r="16" spans="1:13" x14ac:dyDescent="0.25">
      <c r="A16" s="7" t="s">
        <v>86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x14ac:dyDescent="0.25">
      <c r="A17" s="9"/>
      <c r="B17" s="9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</row>
    <row r="18" spans="1:13" x14ac:dyDescent="0.25">
      <c r="A18" s="25" t="s">
        <v>263</v>
      </c>
      <c r="B18" s="25" t="s">
        <v>18</v>
      </c>
      <c r="C18" s="136">
        <f t="shared" ref="C18:M18" si="3">SUM(C19:C26)</f>
        <v>0</v>
      </c>
      <c r="D18" s="136">
        <f t="shared" si="3"/>
        <v>0</v>
      </c>
      <c r="E18" s="136">
        <f t="shared" si="3"/>
        <v>0</v>
      </c>
      <c r="F18" s="136">
        <f t="shared" si="3"/>
        <v>0</v>
      </c>
      <c r="G18" s="136">
        <f t="shared" si="3"/>
        <v>0</v>
      </c>
      <c r="H18" s="136">
        <f t="shared" si="3"/>
        <v>0</v>
      </c>
      <c r="I18" s="136">
        <f t="shared" si="3"/>
        <v>0</v>
      </c>
      <c r="J18" s="136">
        <f t="shared" si="3"/>
        <v>0</v>
      </c>
      <c r="K18" s="136">
        <f t="shared" si="3"/>
        <v>0</v>
      </c>
      <c r="L18" s="136">
        <f t="shared" si="3"/>
        <v>0</v>
      </c>
      <c r="M18" s="136">
        <f t="shared" si="3"/>
        <v>0</v>
      </c>
    </row>
    <row r="19" spans="1:13" x14ac:dyDescent="0.25">
      <c r="A19" s="30"/>
      <c r="B19" s="67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</row>
    <row r="20" spans="1:13" x14ac:dyDescent="0.25">
      <c r="A20" s="30"/>
      <c r="B20" s="67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1:13" x14ac:dyDescent="0.25">
      <c r="A21" s="30"/>
      <c r="B21" s="67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3" x14ac:dyDescent="0.25">
      <c r="A22" s="30"/>
      <c r="B22" s="67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3" x14ac:dyDescent="0.25">
      <c r="A23" s="30"/>
      <c r="B23" s="67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1:13" x14ac:dyDescent="0.25">
      <c r="A24" s="30"/>
      <c r="B24" s="67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3" x14ac:dyDescent="0.25">
      <c r="A25" s="30"/>
      <c r="B25" s="67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3" x14ac:dyDescent="0.25">
      <c r="A26" s="30"/>
      <c r="B26" s="67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3" x14ac:dyDescent="0.25">
      <c r="A27" s="19" t="s">
        <v>89</v>
      </c>
      <c r="B27" s="15"/>
      <c r="C27" s="25"/>
      <c r="D27" s="63" cm="1">
        <f t="array" ref="D27">ROUND(-SUM(C19:C26*$B19:$B26),0)</f>
        <v>0</v>
      </c>
      <c r="E27" s="63" cm="1">
        <f t="array" ref="E27">ROUND(-SUM(D19:D26*$B19:$B26),0)</f>
        <v>0</v>
      </c>
      <c r="F27" s="63" cm="1">
        <f t="array" ref="F27">ROUND(-SUM(E19:E26*$B19:$B26),0)</f>
        <v>0</v>
      </c>
      <c r="G27" s="63" cm="1">
        <f t="array" ref="G27">ROUND(-SUM(F19:F26*$B19:$B26),0)</f>
        <v>0</v>
      </c>
      <c r="H27" s="63" cm="1">
        <f t="array" ref="H27">ROUND(-SUM(G19:G26*$B19:$B26),0)</f>
        <v>0</v>
      </c>
      <c r="I27" s="63" cm="1">
        <f t="array" ref="I27">ROUND(-SUM(H19:H26*$B19:$B26),0)</f>
        <v>0</v>
      </c>
      <c r="J27" s="63" cm="1">
        <f t="array" ref="J27">ROUND(-SUM(I19:I26*$B19:$B26),0)</f>
        <v>0</v>
      </c>
      <c r="K27" s="63" cm="1">
        <f t="array" ref="K27">ROUND(-SUM(J19:J26*$B19:$B26),0)</f>
        <v>0</v>
      </c>
      <c r="L27" s="63" cm="1">
        <f t="array" ref="L27">ROUND(-SUM(K19:K26*$B19:$B26),0)</f>
        <v>0</v>
      </c>
      <c r="M27" s="63" cm="1">
        <f t="array" ref="M27">ROUND(-SUM(L19:L26*$B19:$B26),0)</f>
        <v>0</v>
      </c>
    </row>
    <row r="28" spans="1:13" x14ac:dyDescent="0.25">
      <c r="A28" s="9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</row>
    <row r="29" spans="1:13" x14ac:dyDescent="0.25">
      <c r="A29" s="137" t="s">
        <v>251</v>
      </c>
      <c r="B29" s="138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</row>
    <row r="30" spans="1:13" x14ac:dyDescent="0.25">
      <c r="A30" s="140" t="s">
        <v>90</v>
      </c>
      <c r="B30" s="25" t="s">
        <v>155</v>
      </c>
      <c r="C30" s="136">
        <f>SUM(C31:C38)</f>
        <v>0</v>
      </c>
      <c r="D30" s="136">
        <f t="shared" ref="D30" si="4">SUM(D31:D38)</f>
        <v>0</v>
      </c>
      <c r="E30" s="136">
        <f t="shared" ref="E30" si="5">SUM(E31:E38)</f>
        <v>0</v>
      </c>
      <c r="F30" s="136">
        <f t="shared" ref="F30" si="6">SUM(F31:F38)</f>
        <v>0</v>
      </c>
      <c r="G30" s="136">
        <f t="shared" ref="G30" si="7">SUM(G31:G38)</f>
        <v>0</v>
      </c>
      <c r="H30" s="136">
        <f t="shared" ref="H30" si="8">SUM(H31:H38)</f>
        <v>0</v>
      </c>
      <c r="I30" s="136">
        <f t="shared" ref="I30" si="9">SUM(I31:I38)</f>
        <v>0</v>
      </c>
      <c r="J30" s="136">
        <f t="shared" ref="J30" si="10">SUM(J31:J38)</f>
        <v>0</v>
      </c>
      <c r="K30" s="136">
        <f t="shared" ref="K30" si="11">SUM(K31:K38)</f>
        <v>0</v>
      </c>
      <c r="L30" s="136">
        <f t="shared" ref="L30" si="12">SUM(L31:L38)</f>
        <v>0</v>
      </c>
      <c r="M30" s="136">
        <f t="shared" ref="M30" si="13">SUM(M31:M38)</f>
        <v>0</v>
      </c>
    </row>
    <row r="31" spans="1:13" x14ac:dyDescent="0.25">
      <c r="A31" s="30"/>
      <c r="B31" s="30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</row>
    <row r="32" spans="1:13" x14ac:dyDescent="0.25">
      <c r="A32" s="30"/>
      <c r="B32" s="30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</row>
    <row r="33" spans="1:13" x14ac:dyDescent="0.25">
      <c r="A33" s="30"/>
      <c r="B33" s="30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</row>
    <row r="34" spans="1:13" x14ac:dyDescent="0.25">
      <c r="A34" s="30"/>
      <c r="B34" s="30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3" x14ac:dyDescent="0.25">
      <c r="A35" s="30"/>
      <c r="B35" s="30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</row>
    <row r="36" spans="1:13" x14ac:dyDescent="0.25">
      <c r="A36" s="30"/>
      <c r="B36" s="30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</row>
    <row r="37" spans="1:13" x14ac:dyDescent="0.25">
      <c r="A37" s="30"/>
      <c r="B37" s="30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1:13" x14ac:dyDescent="0.25">
      <c r="A38" s="30"/>
      <c r="B38" s="30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</row>
    <row r="39" spans="1:13" x14ac:dyDescent="0.25">
      <c r="A39" s="19" t="s">
        <v>91</v>
      </c>
      <c r="B39" s="15"/>
      <c r="C39" s="25"/>
      <c r="D39" s="63" cm="1">
        <f t="array" ref="D39">ROUND(-SUM(C31:C38*$B31:$B38),0)</f>
        <v>0</v>
      </c>
      <c r="E39" s="63" cm="1">
        <f t="array" ref="E39">ROUND(-SUM(D31:D38*$B31:$B38),0)</f>
        <v>0</v>
      </c>
      <c r="F39" s="63" cm="1">
        <f t="array" ref="F39">ROUND(-SUM(E31:E38*$B31:$B38),0)</f>
        <v>0</v>
      </c>
      <c r="G39" s="63" cm="1">
        <f t="array" ref="G39">ROUND(-SUM(F31:F38*$B31:$B38),0)</f>
        <v>0</v>
      </c>
      <c r="H39" s="63" cm="1">
        <f t="array" ref="H39">ROUND(-SUM(G31:G38*$B31:$B38),0)</f>
        <v>0</v>
      </c>
      <c r="I39" s="63" cm="1">
        <f t="array" ref="I39">ROUND(-SUM(H31:H38*$B31:$B38),0)</f>
        <v>0</v>
      </c>
      <c r="J39" s="63" cm="1">
        <f t="array" ref="J39">ROUND(-SUM(I31:I38*$B31:$B38),0)</f>
        <v>0</v>
      </c>
      <c r="K39" s="63" cm="1">
        <f t="array" ref="K39">ROUND(-SUM(J31:J38*$B31:$B38),0)</f>
        <v>0</v>
      </c>
      <c r="L39" s="63" cm="1">
        <f t="array" ref="L39">ROUND(-SUM(K31:K38*$B31:$B38),0)</f>
        <v>0</v>
      </c>
      <c r="M39" s="63" cm="1">
        <f t="array" ref="M39">ROUND(-SUM(L31:L38*$B31:$B38),0)</f>
        <v>0</v>
      </c>
    </row>
    <row r="40" spans="1:13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x14ac:dyDescent="0.25">
      <c r="A41" s="25" t="s">
        <v>264</v>
      </c>
      <c r="B41" s="25" t="s">
        <v>155</v>
      </c>
      <c r="C41" s="136">
        <f>SUM(C42:C49)</f>
        <v>0</v>
      </c>
      <c r="D41" s="136">
        <f t="shared" ref="D41" si="14">SUM(D42:D49)</f>
        <v>0</v>
      </c>
      <c r="E41" s="136">
        <f t="shared" ref="E41" si="15">SUM(E42:E49)</f>
        <v>0</v>
      </c>
      <c r="F41" s="136">
        <f t="shared" ref="F41" si="16">SUM(F42:F49)</f>
        <v>0</v>
      </c>
      <c r="G41" s="136">
        <f t="shared" ref="G41" si="17">SUM(G42:G49)</f>
        <v>0</v>
      </c>
      <c r="H41" s="136">
        <f t="shared" ref="H41" si="18">SUM(H42:H49)</f>
        <v>0</v>
      </c>
      <c r="I41" s="136">
        <f t="shared" ref="I41" si="19">SUM(I42:I49)</f>
        <v>0</v>
      </c>
      <c r="J41" s="136">
        <f t="shared" ref="J41" si="20">SUM(J42:J49)</f>
        <v>0</v>
      </c>
      <c r="K41" s="136">
        <f t="shared" ref="K41" si="21">SUM(K42:K49)</f>
        <v>0</v>
      </c>
      <c r="L41" s="136">
        <f t="shared" ref="L41" si="22">SUM(L42:L49)</f>
        <v>0</v>
      </c>
      <c r="M41" s="136">
        <f t="shared" ref="M41" si="23">SUM(M42:M49)</f>
        <v>0</v>
      </c>
    </row>
    <row r="42" spans="1:13" x14ac:dyDescent="0.25">
      <c r="A42" s="30"/>
      <c r="B42" s="30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</row>
    <row r="43" spans="1:13" x14ac:dyDescent="0.25">
      <c r="A43" s="30"/>
      <c r="B43" s="30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</row>
    <row r="44" spans="1:13" x14ac:dyDescent="0.25">
      <c r="A44" s="30"/>
      <c r="B44" s="30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</row>
    <row r="45" spans="1:13" x14ac:dyDescent="0.25">
      <c r="A45" s="30"/>
      <c r="B45" s="30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</row>
    <row r="46" spans="1:13" x14ac:dyDescent="0.25">
      <c r="A46" s="30"/>
      <c r="B46" s="30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7" spans="1:13" x14ac:dyDescent="0.25">
      <c r="A47" s="30"/>
      <c r="B47" s="30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</row>
    <row r="48" spans="1:13" x14ac:dyDescent="0.25">
      <c r="A48" s="30"/>
      <c r="B48" s="30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</row>
    <row r="49" spans="1:13" x14ac:dyDescent="0.25">
      <c r="A49" s="30"/>
      <c r="B49" s="30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</row>
    <row r="50" spans="1:13" x14ac:dyDescent="0.25">
      <c r="A50" s="19" t="s">
        <v>92</v>
      </c>
      <c r="B50" s="15"/>
      <c r="C50" s="25"/>
      <c r="D50" s="63" cm="1">
        <f t="array" ref="D50">ROUND(-SUM(C42:C49*$B42:$B49),0)</f>
        <v>0</v>
      </c>
      <c r="E50" s="63" cm="1">
        <f t="array" ref="E50">ROUND(-SUM(D42:D49*$B42:$B49),0)</f>
        <v>0</v>
      </c>
      <c r="F50" s="63" cm="1">
        <f t="array" ref="F50">ROUND(-SUM(E42:E49*$B42:$B49),0)</f>
        <v>0</v>
      </c>
      <c r="G50" s="63" cm="1">
        <f t="array" ref="G50">ROUND(-SUM(F42:F49*$B42:$B49),0)</f>
        <v>0</v>
      </c>
      <c r="H50" s="63" cm="1">
        <f t="array" ref="H50">ROUND(-SUM(G42:G49*$B42:$B49),0)</f>
        <v>0</v>
      </c>
      <c r="I50" s="63" cm="1">
        <f t="array" ref="I50">ROUND(-SUM(H42:H49*$B42:$B49),0)</f>
        <v>0</v>
      </c>
      <c r="J50" s="63" cm="1">
        <f t="array" ref="J50">ROUND(-SUM(I42:I49*$B42:$B49),0)</f>
        <v>0</v>
      </c>
      <c r="K50" s="63" cm="1">
        <f t="array" ref="K50">ROUND(-SUM(J42:J49*$B42:$B49),0)</f>
        <v>0</v>
      </c>
      <c r="L50" s="63" cm="1">
        <f t="array" ref="L50">ROUND(-SUM(K42:K49*$B42:$B49),0)</f>
        <v>0</v>
      </c>
      <c r="M50" s="63" cm="1">
        <f t="array" ref="M50">ROUND(-SUM(L42:L49*$B42:$B49),0)</f>
        <v>0</v>
      </c>
    </row>
    <row r="51" spans="1:13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3" x14ac:dyDescent="0.25">
      <c r="A52" s="25" t="s">
        <v>252</v>
      </c>
      <c r="B52" s="25" t="s">
        <v>18</v>
      </c>
      <c r="C52" s="136">
        <f>SUM(C53:C58)</f>
        <v>0</v>
      </c>
      <c r="D52" s="136">
        <f t="shared" ref="D52:M52" si="24">SUM(D53:D58)</f>
        <v>0</v>
      </c>
      <c r="E52" s="136">
        <f t="shared" si="24"/>
        <v>0</v>
      </c>
      <c r="F52" s="136">
        <f t="shared" si="24"/>
        <v>0</v>
      </c>
      <c r="G52" s="136">
        <f t="shared" si="24"/>
        <v>0</v>
      </c>
      <c r="H52" s="136">
        <f t="shared" si="24"/>
        <v>0</v>
      </c>
      <c r="I52" s="136">
        <f t="shared" si="24"/>
        <v>0</v>
      </c>
      <c r="J52" s="136">
        <f t="shared" si="24"/>
        <v>0</v>
      </c>
      <c r="K52" s="136">
        <f t="shared" si="24"/>
        <v>0</v>
      </c>
      <c r="L52" s="136">
        <f t="shared" si="24"/>
        <v>0</v>
      </c>
      <c r="M52" s="136">
        <f t="shared" si="24"/>
        <v>0</v>
      </c>
    </row>
    <row r="53" spans="1:13" x14ac:dyDescent="0.25">
      <c r="A53" s="30"/>
      <c r="B53" s="67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</row>
    <row r="54" spans="1:13" x14ac:dyDescent="0.25">
      <c r="A54" s="30"/>
      <c r="B54" s="67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</row>
    <row r="55" spans="1:13" x14ac:dyDescent="0.25">
      <c r="A55" s="30"/>
      <c r="B55" s="67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</row>
    <row r="56" spans="1:13" x14ac:dyDescent="0.25">
      <c r="A56" s="30"/>
      <c r="B56" s="67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</row>
    <row r="57" spans="1:13" x14ac:dyDescent="0.25">
      <c r="A57" s="30"/>
      <c r="B57" s="67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</row>
    <row r="58" spans="1:13" x14ac:dyDescent="0.25">
      <c r="A58" s="30"/>
      <c r="B58" s="67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</row>
    <row r="59" spans="1:13" x14ac:dyDescent="0.25">
      <c r="A59" s="19" t="s">
        <v>93</v>
      </c>
      <c r="B59" s="15"/>
      <c r="C59" s="25"/>
      <c r="D59" s="63" cm="1">
        <f t="array" ref="D59">ROUND(-SUM(C53:C58*$B53:$B58),0)</f>
        <v>0</v>
      </c>
      <c r="E59" s="63" cm="1">
        <f t="array" ref="E59">ROUND(-SUM(D53:D58*$B53:$B58),0)</f>
        <v>0</v>
      </c>
      <c r="F59" s="63" cm="1">
        <f t="array" ref="F59">ROUND(-SUM(E53:E58*$B53:$B58),0)</f>
        <v>0</v>
      </c>
      <c r="G59" s="63" cm="1">
        <f t="array" ref="G59">ROUND(-SUM(F53:F58*$B53:$B58),0)</f>
        <v>0</v>
      </c>
      <c r="H59" s="63" cm="1">
        <f t="array" ref="H59">ROUND(-SUM(G53:G58*$B53:$B58),0)</f>
        <v>0</v>
      </c>
      <c r="I59" s="63" cm="1">
        <f t="array" ref="I59">ROUND(-SUM(H53:H58*$B53:$B58),0)</f>
        <v>0</v>
      </c>
      <c r="J59" s="63" cm="1">
        <f t="array" ref="J59">ROUND(-SUM(I53:I58*$B53:$B58),0)</f>
        <v>0</v>
      </c>
      <c r="K59" s="63" cm="1">
        <f t="array" ref="K59">ROUND(-SUM(J53:J58*$B53:$B58),0)</f>
        <v>0</v>
      </c>
      <c r="L59" s="63" cm="1">
        <f t="array" ref="L59">ROUND(-SUM(K53:K58*$B53:$B58),0)</f>
        <v>0</v>
      </c>
      <c r="M59" s="63" cm="1">
        <f t="array" ref="M59">ROUND(-SUM(L53:L58*$B53:$B58),0)</f>
        <v>0</v>
      </c>
    </row>
    <row r="60" spans="1:13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x14ac:dyDescent="0.25">
      <c r="A61" s="115" t="s">
        <v>94</v>
      </c>
      <c r="B61" s="133"/>
      <c r="C61" s="70">
        <f t="shared" ref="C61:M61" si="25">-C14+C18+C30+C41+C52</f>
        <v>0</v>
      </c>
      <c r="D61" s="70">
        <f t="shared" si="25"/>
        <v>0</v>
      </c>
      <c r="E61" s="70">
        <f>-E14+E18+E30+E41+E52</f>
        <v>0</v>
      </c>
      <c r="F61" s="70">
        <f t="shared" si="25"/>
        <v>0</v>
      </c>
      <c r="G61" s="70">
        <f t="shared" si="25"/>
        <v>0</v>
      </c>
      <c r="H61" s="70">
        <f t="shared" si="25"/>
        <v>0</v>
      </c>
      <c r="I61" s="70">
        <f t="shared" si="25"/>
        <v>0</v>
      </c>
      <c r="J61" s="70">
        <f t="shared" si="25"/>
        <v>0</v>
      </c>
      <c r="K61" s="70">
        <f t="shared" si="25"/>
        <v>0</v>
      </c>
      <c r="L61" s="70">
        <f t="shared" si="25"/>
        <v>0</v>
      </c>
      <c r="M61" s="70">
        <f t="shared" si="25"/>
        <v>0</v>
      </c>
    </row>
    <row r="62" spans="1:13" x14ac:dyDescent="0.25">
      <c r="A62" s="31" t="s">
        <v>95</v>
      </c>
      <c r="B62" s="10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</row>
    <row r="63" spans="1:13" x14ac:dyDescent="0.25">
      <c r="A63" s="31" t="s">
        <v>96</v>
      </c>
      <c r="B63" s="10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</row>
    <row r="64" spans="1:13" x14ac:dyDescent="0.25">
      <c r="A64" s="8" t="s">
        <v>241</v>
      </c>
      <c r="B64" s="60">
        <f>Ausgangslage!I25</f>
        <v>0</v>
      </c>
      <c r="C64" s="60">
        <f>B64+C63</f>
        <v>0</v>
      </c>
      <c r="D64" s="60">
        <f t="shared" ref="D64:M64" si="26">C64+D63</f>
        <v>0</v>
      </c>
      <c r="E64" s="60">
        <f t="shared" si="26"/>
        <v>0</v>
      </c>
      <c r="F64" s="60">
        <f t="shared" si="26"/>
        <v>0</v>
      </c>
      <c r="G64" s="60">
        <f t="shared" si="26"/>
        <v>0</v>
      </c>
      <c r="H64" s="60">
        <f t="shared" si="26"/>
        <v>0</v>
      </c>
      <c r="I64" s="60">
        <f t="shared" si="26"/>
        <v>0</v>
      </c>
      <c r="J64" s="60">
        <f t="shared" si="26"/>
        <v>0</v>
      </c>
      <c r="K64" s="60">
        <f t="shared" si="26"/>
        <v>0</v>
      </c>
      <c r="L64" s="60">
        <f t="shared" si="26"/>
        <v>0</v>
      </c>
      <c r="M64" s="60">
        <f t="shared" si="26"/>
        <v>0</v>
      </c>
    </row>
    <row r="65" spans="1:13" x14ac:dyDescent="0.25">
      <c r="A65" s="141" t="s">
        <v>97</v>
      </c>
      <c r="B65" s="142"/>
      <c r="C65" s="143">
        <f>ROUND(C61-C62+C63,0)</f>
        <v>0</v>
      </c>
      <c r="D65" s="143">
        <f t="shared" ref="D65:M65" si="27">ROUND(D61-D62+D63,0)</f>
        <v>0</v>
      </c>
      <c r="E65" s="143">
        <f t="shared" si="27"/>
        <v>0</v>
      </c>
      <c r="F65" s="143">
        <f t="shared" si="27"/>
        <v>0</v>
      </c>
      <c r="G65" s="143">
        <f t="shared" si="27"/>
        <v>0</v>
      </c>
      <c r="H65" s="143">
        <f t="shared" si="27"/>
        <v>0</v>
      </c>
      <c r="I65" s="143">
        <f t="shared" si="27"/>
        <v>0</v>
      </c>
      <c r="J65" s="143">
        <f t="shared" si="27"/>
        <v>0</v>
      </c>
      <c r="K65" s="143">
        <f t="shared" si="27"/>
        <v>0</v>
      </c>
      <c r="L65" s="143">
        <f t="shared" si="27"/>
        <v>0</v>
      </c>
      <c r="M65" s="143">
        <f t="shared" si="27"/>
        <v>0</v>
      </c>
    </row>
    <row r="66" spans="1:13" x14ac:dyDescent="0.25">
      <c r="A66" s="144"/>
      <c r="B66" s="9"/>
      <c r="C66" s="145" t="str">
        <f t="shared" ref="C66:M66" si="28">IF(C65&lt;&gt;0,"prüfen!","")</f>
        <v/>
      </c>
      <c r="D66" s="145" t="str">
        <f t="shared" si="28"/>
        <v/>
      </c>
      <c r="E66" s="145" t="str">
        <f t="shared" si="28"/>
        <v/>
      </c>
      <c r="F66" s="145" t="str">
        <f t="shared" si="28"/>
        <v/>
      </c>
      <c r="G66" s="145" t="str">
        <f t="shared" si="28"/>
        <v/>
      </c>
      <c r="H66" s="145" t="str">
        <f t="shared" si="28"/>
        <v/>
      </c>
      <c r="I66" s="145" t="str">
        <f t="shared" si="28"/>
        <v/>
      </c>
      <c r="J66" s="145" t="str">
        <f t="shared" si="28"/>
        <v/>
      </c>
      <c r="K66" s="145" t="str">
        <f t="shared" si="28"/>
        <v/>
      </c>
      <c r="L66" s="145" t="str">
        <f t="shared" si="28"/>
        <v/>
      </c>
      <c r="M66" s="145" t="str">
        <f t="shared" si="28"/>
        <v/>
      </c>
    </row>
    <row r="67" spans="1:13" x14ac:dyDescent="0.25">
      <c r="A67" s="31" t="s">
        <v>98</v>
      </c>
      <c r="B67" s="10"/>
      <c r="C67" s="146"/>
      <c r="D67" s="60">
        <f>C62*'Plan Erfolgsrechnung'!C10</f>
        <v>0</v>
      </c>
      <c r="E67" s="60">
        <f>D62*'Plan Erfolgsrechnung'!D10</f>
        <v>0</v>
      </c>
      <c r="F67" s="60">
        <f>E62*'Plan Erfolgsrechnung'!E10</f>
        <v>0</v>
      </c>
      <c r="G67" s="60">
        <f>F62*'Plan Erfolgsrechnung'!F10</f>
        <v>0</v>
      </c>
      <c r="H67" s="60">
        <f>G62*'Plan Erfolgsrechnung'!G10</f>
        <v>0</v>
      </c>
      <c r="I67" s="60">
        <f>H62*'Plan Erfolgsrechnung'!H10</f>
        <v>0</v>
      </c>
      <c r="J67" s="60">
        <f>I62*'Plan Erfolgsrechnung'!I10</f>
        <v>0</v>
      </c>
      <c r="K67" s="60">
        <f>J62*'Plan Erfolgsrechnung'!J10</f>
        <v>0</v>
      </c>
      <c r="L67" s="60">
        <f>K62*'Plan Erfolgsrechnung'!K10</f>
        <v>0</v>
      </c>
      <c r="M67" s="60">
        <f>L62*'Plan Erfolgsrechnung'!L10</f>
        <v>0</v>
      </c>
    </row>
    <row r="68" spans="1:13" x14ac:dyDescent="0.25">
      <c r="A68" s="31" t="s">
        <v>99</v>
      </c>
      <c r="B68" s="10"/>
      <c r="C68" s="146"/>
      <c r="D68" s="60">
        <f>C63*'Plan Erfolgsrechnung'!C11</f>
        <v>0</v>
      </c>
      <c r="E68" s="60">
        <f>D63*'Plan Erfolgsrechnung'!D11</f>
        <v>0</v>
      </c>
      <c r="F68" s="60">
        <f>E63*'Plan Erfolgsrechnung'!E11</f>
        <v>0</v>
      </c>
      <c r="G68" s="60">
        <f>F63*'Plan Erfolgsrechnung'!F11</f>
        <v>0</v>
      </c>
      <c r="H68" s="60">
        <f>G63*'Plan Erfolgsrechnung'!G11</f>
        <v>0</v>
      </c>
      <c r="I68" s="60">
        <f>H63*'Plan Erfolgsrechnung'!H11</f>
        <v>0</v>
      </c>
      <c r="J68" s="60">
        <f>I63*'Plan Erfolgsrechnung'!I11</f>
        <v>0</v>
      </c>
      <c r="K68" s="60">
        <f>J63*'Plan Erfolgsrechnung'!J11</f>
        <v>0</v>
      </c>
      <c r="L68" s="60">
        <f>K63*'Plan Erfolgsrechnung'!K11</f>
        <v>0</v>
      </c>
      <c r="M68" s="60">
        <f>L63*'Plan Erfolgsrechnung'!L11</f>
        <v>0</v>
      </c>
    </row>
    <row r="69" spans="1:13" x14ac:dyDescent="0.25">
      <c r="A69" s="115" t="s">
        <v>156</v>
      </c>
      <c r="B69" s="133"/>
      <c r="C69" s="146"/>
      <c r="D69" s="70">
        <f>D27-D39-D50+D59+D67-D68</f>
        <v>0</v>
      </c>
      <c r="E69" s="70">
        <f t="shared" ref="E69:M69" si="29">E27-E39-E50+E59+E67-E68</f>
        <v>0</v>
      </c>
      <c r="F69" s="70">
        <f t="shared" si="29"/>
        <v>0</v>
      </c>
      <c r="G69" s="70">
        <f t="shared" si="29"/>
        <v>0</v>
      </c>
      <c r="H69" s="70">
        <f t="shared" si="29"/>
        <v>0</v>
      </c>
      <c r="I69" s="70">
        <f t="shared" si="29"/>
        <v>0</v>
      </c>
      <c r="J69" s="70">
        <f t="shared" si="29"/>
        <v>0</v>
      </c>
      <c r="K69" s="70">
        <f t="shared" si="29"/>
        <v>0</v>
      </c>
      <c r="L69" s="70">
        <f t="shared" si="29"/>
        <v>0</v>
      </c>
      <c r="M69" s="70">
        <f t="shared" si="29"/>
        <v>0</v>
      </c>
    </row>
    <row r="70" spans="1:13" x14ac:dyDescent="0.25">
      <c r="A70" s="115" t="str">
        <f>"Veränderung Zinsbelastung zu Budget " &amp; Ausgangslage!I7</f>
        <v>Veränderung Zinsbelastung zu Budget 2027</v>
      </c>
      <c r="B70" s="133"/>
      <c r="C70" s="146"/>
      <c r="D70" s="70">
        <f>D69</f>
        <v>0</v>
      </c>
      <c r="E70" s="70">
        <f>D70+E69</f>
        <v>0</v>
      </c>
      <c r="F70" s="70">
        <f t="shared" ref="F70:M70" si="30">E70+F69</f>
        <v>0</v>
      </c>
      <c r="G70" s="70">
        <f t="shared" si="30"/>
        <v>0</v>
      </c>
      <c r="H70" s="70">
        <f t="shared" si="30"/>
        <v>0</v>
      </c>
      <c r="I70" s="70">
        <f t="shared" si="30"/>
        <v>0</v>
      </c>
      <c r="J70" s="70">
        <f t="shared" si="30"/>
        <v>0</v>
      </c>
      <c r="K70" s="70">
        <f t="shared" si="30"/>
        <v>0</v>
      </c>
      <c r="L70" s="70">
        <f t="shared" si="30"/>
        <v>0</v>
      </c>
      <c r="M70" s="70">
        <f t="shared" si="30"/>
        <v>0</v>
      </c>
    </row>
    <row r="71" spans="1:13" x14ac:dyDescent="0.25">
      <c r="A71" s="127"/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</row>
    <row r="72" spans="1:13" x14ac:dyDescent="0.25">
      <c r="A72" s="147" t="s">
        <v>100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</row>
    <row r="73" spans="1:13" x14ac:dyDescent="0.25">
      <c r="A73" s="31" t="s">
        <v>101</v>
      </c>
      <c r="B73" s="10"/>
      <c r="C73" s="60">
        <f>Ausgangslage!I26</f>
        <v>0</v>
      </c>
      <c r="D73" s="60">
        <f>C76</f>
        <v>0</v>
      </c>
      <c r="E73" s="60">
        <f t="shared" ref="E73:M73" si="31">D76</f>
        <v>0</v>
      </c>
      <c r="F73" s="60">
        <f t="shared" si="31"/>
        <v>0</v>
      </c>
      <c r="G73" s="60">
        <f t="shared" si="31"/>
        <v>0</v>
      </c>
      <c r="H73" s="60">
        <f t="shared" si="31"/>
        <v>0</v>
      </c>
      <c r="I73" s="60">
        <f t="shared" si="31"/>
        <v>0</v>
      </c>
      <c r="J73" s="60">
        <f t="shared" si="31"/>
        <v>0</v>
      </c>
      <c r="K73" s="60">
        <f t="shared" si="31"/>
        <v>0</v>
      </c>
      <c r="L73" s="60">
        <f t="shared" si="31"/>
        <v>0</v>
      </c>
      <c r="M73" s="60">
        <f t="shared" si="31"/>
        <v>0</v>
      </c>
    </row>
    <row r="74" spans="1:13" x14ac:dyDescent="0.25">
      <c r="A74" s="31" t="s">
        <v>102</v>
      </c>
      <c r="B74" s="10"/>
      <c r="C74" s="60">
        <f t="shared" ref="C74:M74" si="32">C14</f>
        <v>0</v>
      </c>
      <c r="D74" s="60">
        <f t="shared" si="32"/>
        <v>0</v>
      </c>
      <c r="E74" s="60">
        <f t="shared" si="32"/>
        <v>0</v>
      </c>
      <c r="F74" s="60">
        <f t="shared" si="32"/>
        <v>0</v>
      </c>
      <c r="G74" s="60">
        <f t="shared" si="32"/>
        <v>0</v>
      </c>
      <c r="H74" s="60">
        <f t="shared" si="32"/>
        <v>0</v>
      </c>
      <c r="I74" s="60">
        <f t="shared" si="32"/>
        <v>0</v>
      </c>
      <c r="J74" s="60">
        <f t="shared" si="32"/>
        <v>0</v>
      </c>
      <c r="K74" s="60">
        <f t="shared" si="32"/>
        <v>0</v>
      </c>
      <c r="L74" s="60">
        <f t="shared" si="32"/>
        <v>0</v>
      </c>
      <c r="M74" s="60">
        <f t="shared" si="32"/>
        <v>0</v>
      </c>
    </row>
    <row r="75" spans="1:13" x14ac:dyDescent="0.25">
      <c r="A75" s="31" t="s">
        <v>103</v>
      </c>
      <c r="B75" s="10"/>
      <c r="C75" s="60">
        <f>-'Plan Erfolgsrechnung'!C23+'Plan Erfolgsrechnung'!C38</f>
        <v>0</v>
      </c>
      <c r="D75" s="60">
        <f>-'Plan Erfolgsrechnung'!D23+'Plan Erfolgsrechnung'!D38</f>
        <v>0</v>
      </c>
      <c r="E75" s="60">
        <f>-'Plan Erfolgsrechnung'!E23+'Plan Erfolgsrechnung'!E38</f>
        <v>0</v>
      </c>
      <c r="F75" s="60">
        <f>-'Plan Erfolgsrechnung'!F23+'Plan Erfolgsrechnung'!F38</f>
        <v>0</v>
      </c>
      <c r="G75" s="60">
        <f>-'Plan Erfolgsrechnung'!G23+'Plan Erfolgsrechnung'!G38</f>
        <v>0</v>
      </c>
      <c r="H75" s="60">
        <f>-'Plan Erfolgsrechnung'!H23+'Plan Erfolgsrechnung'!H38</f>
        <v>0</v>
      </c>
      <c r="I75" s="60">
        <f>-'Plan Erfolgsrechnung'!I23+'Plan Erfolgsrechnung'!I38</f>
        <v>0</v>
      </c>
      <c r="J75" s="60">
        <f>-'Plan Erfolgsrechnung'!J23+'Plan Erfolgsrechnung'!J38</f>
        <v>0</v>
      </c>
      <c r="K75" s="60">
        <f>-'Plan Erfolgsrechnung'!K23+'Plan Erfolgsrechnung'!K38</f>
        <v>0</v>
      </c>
      <c r="L75" s="60">
        <f>-'Plan Erfolgsrechnung'!L23+'Plan Erfolgsrechnung'!L38</f>
        <v>0</v>
      </c>
      <c r="M75" s="60">
        <f>-'Plan Erfolgsrechnung'!M23+'Plan Erfolgsrechnung'!M38</f>
        <v>0</v>
      </c>
    </row>
    <row r="76" spans="1:13" x14ac:dyDescent="0.25">
      <c r="A76" s="115" t="s">
        <v>104</v>
      </c>
      <c r="B76" s="133"/>
      <c r="C76" s="70">
        <f>C73-C74-C75</f>
        <v>0</v>
      </c>
      <c r="D76" s="70">
        <f t="shared" ref="D76:M76" si="33">D73-D74-D75</f>
        <v>0</v>
      </c>
      <c r="E76" s="70">
        <f t="shared" si="33"/>
        <v>0</v>
      </c>
      <c r="F76" s="70">
        <f t="shared" si="33"/>
        <v>0</v>
      </c>
      <c r="G76" s="70">
        <f t="shared" si="33"/>
        <v>0</v>
      </c>
      <c r="H76" s="70">
        <f t="shared" si="33"/>
        <v>0</v>
      </c>
      <c r="I76" s="70">
        <f t="shared" si="33"/>
        <v>0</v>
      </c>
      <c r="J76" s="70">
        <f t="shared" si="33"/>
        <v>0</v>
      </c>
      <c r="K76" s="70">
        <f t="shared" si="33"/>
        <v>0</v>
      </c>
      <c r="L76" s="70">
        <f t="shared" si="33"/>
        <v>0</v>
      </c>
      <c r="M76" s="70">
        <f t="shared" si="33"/>
        <v>0</v>
      </c>
    </row>
  </sheetData>
  <sheetProtection sheet="1" objects="1" scenarios="1"/>
  <pageMargins left="0.7" right="0.7" top="0.78740157499999996" bottom="0.78740157499999996" header="0.3" footer="0.3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E01A9-3919-469E-A1F5-1831DF722EB5}">
  <sheetPr codeName="Tabelle5">
    <tabColor theme="4" tint="0.39997558519241921"/>
    <pageSetUpPr fitToPage="1"/>
  </sheetPr>
  <dimension ref="A1:L72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54" sqref="I54"/>
    </sheetView>
  </sheetViews>
  <sheetFormatPr baseColWidth="10" defaultColWidth="11" defaultRowHeight="14.25" x14ac:dyDescent="0.25"/>
  <cols>
    <col min="1" max="1" width="48.125" style="1" bestFit="1" customWidth="1"/>
    <col min="2" max="16384" width="11" style="1"/>
  </cols>
  <sheetData>
    <row r="1" spans="1:12" ht="25.5" x14ac:dyDescent="0.5">
      <c r="A1" s="2" t="s">
        <v>165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4" spans="1:12" x14ac:dyDescent="0.25">
      <c r="B4" s="13">
        <f>Ausgangslage!I7-1</f>
        <v>2026</v>
      </c>
      <c r="C4" s="13">
        <f>B4+1</f>
        <v>2027</v>
      </c>
      <c r="D4" s="13">
        <f t="shared" ref="D4:L4" si="0">C4+1</f>
        <v>2028</v>
      </c>
      <c r="E4" s="13">
        <f t="shared" si="0"/>
        <v>2029</v>
      </c>
      <c r="F4" s="13">
        <f t="shared" si="0"/>
        <v>2030</v>
      </c>
      <c r="G4" s="13">
        <f t="shared" si="0"/>
        <v>2031</v>
      </c>
      <c r="H4" s="13">
        <f t="shared" si="0"/>
        <v>2032</v>
      </c>
      <c r="I4" s="13">
        <f t="shared" si="0"/>
        <v>2033</v>
      </c>
      <c r="J4" s="13">
        <f t="shared" si="0"/>
        <v>2034</v>
      </c>
      <c r="K4" s="13">
        <f t="shared" si="0"/>
        <v>2035</v>
      </c>
      <c r="L4" s="13">
        <f t="shared" si="0"/>
        <v>2036</v>
      </c>
    </row>
    <row r="5" spans="1:12" x14ac:dyDescent="0.25">
      <c r="B5" s="13" t="s">
        <v>238</v>
      </c>
      <c r="C5" s="13" t="s">
        <v>28</v>
      </c>
      <c r="D5" s="13" t="s">
        <v>29</v>
      </c>
      <c r="E5" s="13" t="s">
        <v>30</v>
      </c>
      <c r="F5" s="13" t="s">
        <v>31</v>
      </c>
      <c r="G5" s="13" t="s">
        <v>32</v>
      </c>
      <c r="H5" s="13" t="s">
        <v>33</v>
      </c>
      <c r="I5" s="13" t="s">
        <v>34</v>
      </c>
      <c r="J5" s="13" t="s">
        <v>35</v>
      </c>
      <c r="K5" s="13" t="s">
        <v>36</v>
      </c>
      <c r="L5" s="13" t="s">
        <v>37</v>
      </c>
    </row>
    <row r="6" spans="1:12" x14ac:dyDescent="0.25">
      <c r="A6" s="8" t="s">
        <v>16</v>
      </c>
      <c r="B6" s="22">
        <f>'Plan Erfolgsrechnung'!C7</f>
        <v>0</v>
      </c>
      <c r="C6" s="22">
        <f>'Plan Erfolgsrechnung'!D7</f>
        <v>0</v>
      </c>
      <c r="D6" s="22">
        <f>'Plan Erfolgsrechnung'!E7</f>
        <v>0</v>
      </c>
      <c r="E6" s="22">
        <f>'Plan Erfolgsrechnung'!F7</f>
        <v>0</v>
      </c>
      <c r="F6" s="22">
        <f>'Plan Erfolgsrechnung'!G7</f>
        <v>0</v>
      </c>
      <c r="G6" s="22">
        <f>'Plan Erfolgsrechnung'!H7</f>
        <v>0</v>
      </c>
      <c r="H6" s="22">
        <f>'Plan Erfolgsrechnung'!I7</f>
        <v>0</v>
      </c>
      <c r="I6" s="22">
        <f>'Plan Erfolgsrechnung'!J7</f>
        <v>0</v>
      </c>
      <c r="J6" s="22">
        <f>'Plan Erfolgsrechnung'!K7</f>
        <v>0</v>
      </c>
      <c r="K6" s="22">
        <f>'Plan Erfolgsrechnung'!L7</f>
        <v>0</v>
      </c>
      <c r="L6" s="22">
        <f>'Plan Erfolgsrechnung'!M7</f>
        <v>0</v>
      </c>
    </row>
    <row r="7" spans="1:12" x14ac:dyDescent="0.25">
      <c r="A7" s="8" t="s">
        <v>21</v>
      </c>
      <c r="B7" s="26">
        <f>'Plan Erfolgsrechnung'!C8</f>
        <v>0</v>
      </c>
      <c r="C7" s="26">
        <f>'Plan Erfolgsrechnung'!D8</f>
        <v>0</v>
      </c>
      <c r="D7" s="26">
        <f>'Plan Erfolgsrechnung'!E8</f>
        <v>0</v>
      </c>
      <c r="E7" s="26">
        <f>'Plan Erfolgsrechnung'!F8</f>
        <v>0</v>
      </c>
      <c r="F7" s="26">
        <f>'Plan Erfolgsrechnung'!G8</f>
        <v>0</v>
      </c>
      <c r="G7" s="26">
        <f>'Plan Erfolgsrechnung'!H8</f>
        <v>0</v>
      </c>
      <c r="H7" s="26">
        <f>'Plan Erfolgsrechnung'!I8</f>
        <v>0</v>
      </c>
      <c r="I7" s="26">
        <f>'Plan Erfolgsrechnung'!J8</f>
        <v>0</v>
      </c>
      <c r="J7" s="26">
        <f>'Plan Erfolgsrechnung'!K8</f>
        <v>0</v>
      </c>
      <c r="K7" s="26">
        <f>'Plan Erfolgsrechnung'!L8</f>
        <v>0</v>
      </c>
      <c r="L7" s="26">
        <f>'Plan Erfolgsrechnung'!M8</f>
        <v>0</v>
      </c>
    </row>
    <row r="9" spans="1:12" x14ac:dyDescent="0.25">
      <c r="A9" s="17" t="s">
        <v>13</v>
      </c>
      <c r="B9" s="28">
        <f t="shared" ref="B9:L9" si="1">SUM(B10:B14)</f>
        <v>0</v>
      </c>
      <c r="C9" s="28">
        <f t="shared" si="1"/>
        <v>0</v>
      </c>
      <c r="D9" s="28">
        <f t="shared" si="1"/>
        <v>0</v>
      </c>
      <c r="E9" s="28">
        <f t="shared" si="1"/>
        <v>0</v>
      </c>
      <c r="F9" s="28">
        <f t="shared" si="1"/>
        <v>0</v>
      </c>
      <c r="G9" s="28">
        <f t="shared" si="1"/>
        <v>0</v>
      </c>
      <c r="H9" s="28">
        <f t="shared" si="1"/>
        <v>0</v>
      </c>
      <c r="I9" s="28">
        <f t="shared" si="1"/>
        <v>0</v>
      </c>
      <c r="J9" s="28">
        <f t="shared" si="1"/>
        <v>0</v>
      </c>
      <c r="K9" s="28">
        <f t="shared" si="1"/>
        <v>0</v>
      </c>
      <c r="L9" s="28">
        <f t="shared" si="1"/>
        <v>0</v>
      </c>
    </row>
    <row r="10" spans="1:12" x14ac:dyDescent="0.25">
      <c r="A10" s="8" t="s">
        <v>105</v>
      </c>
      <c r="B10" s="22">
        <f>'Plan Erfolgsrechnung'!C15</f>
        <v>0</v>
      </c>
      <c r="C10" s="22">
        <f>'Plan Erfolgsrechnung'!D15+SUMIF('Plan Erfolgsrechnung'!$A$74:$A$162,30,'Plan Erfolgsrechnung'!D$74:D$162)</f>
        <v>0</v>
      </c>
      <c r="D10" s="22">
        <f>'Plan Erfolgsrechnung'!E15+SUMIF('Plan Erfolgsrechnung'!$A$74:$A$162,30,'Plan Erfolgsrechnung'!E$74:E$162)</f>
        <v>0</v>
      </c>
      <c r="E10" s="22">
        <f>'Plan Erfolgsrechnung'!F15+SUMIF('Plan Erfolgsrechnung'!$A$74:$A$162,30,'Plan Erfolgsrechnung'!F$74:F$162)</f>
        <v>0</v>
      </c>
      <c r="F10" s="22">
        <f>'Plan Erfolgsrechnung'!G15+SUMIF('Plan Erfolgsrechnung'!$A$74:$A$162,30,'Plan Erfolgsrechnung'!G$74:G$162)</f>
        <v>0</v>
      </c>
      <c r="G10" s="22">
        <f>'Plan Erfolgsrechnung'!H15+SUMIF('Plan Erfolgsrechnung'!$A$74:$A$162,30,'Plan Erfolgsrechnung'!H$74:H$162)</f>
        <v>0</v>
      </c>
      <c r="H10" s="22">
        <f>'Plan Erfolgsrechnung'!I15+SUMIF('Plan Erfolgsrechnung'!$A$74:$A$162,30,'Plan Erfolgsrechnung'!I$74:I$162)</f>
        <v>0</v>
      </c>
      <c r="I10" s="22">
        <f>'Plan Erfolgsrechnung'!J15+SUMIF('Plan Erfolgsrechnung'!$A$74:$A$162,30,'Plan Erfolgsrechnung'!J$74:J$162)</f>
        <v>0</v>
      </c>
      <c r="J10" s="22">
        <f>'Plan Erfolgsrechnung'!K15+SUMIF('Plan Erfolgsrechnung'!$A$74:$A$162,30,'Plan Erfolgsrechnung'!K$74:K$162)</f>
        <v>0</v>
      </c>
      <c r="K10" s="22">
        <f>'Plan Erfolgsrechnung'!L15+SUMIF('Plan Erfolgsrechnung'!$A$74:$A$162,30,'Plan Erfolgsrechnung'!L$74:L$162)</f>
        <v>0</v>
      </c>
      <c r="L10" s="22">
        <f>'Plan Erfolgsrechnung'!M15+SUMIF('Plan Erfolgsrechnung'!$A$74:$A$162,30,'Plan Erfolgsrechnung'!M$74:M$162)</f>
        <v>0</v>
      </c>
    </row>
    <row r="11" spans="1:12" x14ac:dyDescent="0.25">
      <c r="A11" s="8" t="s">
        <v>106</v>
      </c>
      <c r="B11" s="22">
        <f>'Plan Erfolgsrechnung'!C18+'Plan Erfolgsrechnung'!C48</f>
        <v>0</v>
      </c>
      <c r="C11" s="22">
        <f>'Plan Erfolgsrechnung'!D18+'Plan Erfolgsrechnung'!D48+SUMIF('Plan Erfolgsrechnung'!$A$74:$A$162,31,'Plan Erfolgsrechnung'!D$74:D$162)</f>
        <v>0</v>
      </c>
      <c r="D11" s="22">
        <f>'Plan Erfolgsrechnung'!E18+'Plan Erfolgsrechnung'!E48+SUMIF('Plan Erfolgsrechnung'!$A$74:$A$162,31,'Plan Erfolgsrechnung'!E$74:E$162)</f>
        <v>0</v>
      </c>
      <c r="E11" s="22">
        <f>'Plan Erfolgsrechnung'!F18+'Plan Erfolgsrechnung'!F48+SUMIF('Plan Erfolgsrechnung'!$A$74:$A$162,31,'Plan Erfolgsrechnung'!F$74:F$162)</f>
        <v>0</v>
      </c>
      <c r="F11" s="22">
        <f>'Plan Erfolgsrechnung'!G18+'Plan Erfolgsrechnung'!G48+SUMIF('Plan Erfolgsrechnung'!$A$74:$A$162,31,'Plan Erfolgsrechnung'!G$74:G$162)</f>
        <v>0</v>
      </c>
      <c r="G11" s="22">
        <f>'Plan Erfolgsrechnung'!H18+'Plan Erfolgsrechnung'!H48+SUMIF('Plan Erfolgsrechnung'!$A$74:$A$162,31,'Plan Erfolgsrechnung'!H$74:H$162)</f>
        <v>0</v>
      </c>
      <c r="H11" s="22">
        <f>'Plan Erfolgsrechnung'!I18+'Plan Erfolgsrechnung'!I48+SUMIF('Plan Erfolgsrechnung'!$A$74:$A$162,31,'Plan Erfolgsrechnung'!I$74:I$162)</f>
        <v>0</v>
      </c>
      <c r="I11" s="22">
        <f>'Plan Erfolgsrechnung'!J18+'Plan Erfolgsrechnung'!J48+SUMIF('Plan Erfolgsrechnung'!$A$74:$A$162,31,'Plan Erfolgsrechnung'!J$74:J$162)</f>
        <v>0</v>
      </c>
      <c r="J11" s="22">
        <f>'Plan Erfolgsrechnung'!K18+'Plan Erfolgsrechnung'!K48+SUMIF('Plan Erfolgsrechnung'!$A$74:$A$162,31,'Plan Erfolgsrechnung'!K$74:K$162)</f>
        <v>0</v>
      </c>
      <c r="K11" s="22">
        <f>'Plan Erfolgsrechnung'!L18+'Plan Erfolgsrechnung'!L48+SUMIF('Plan Erfolgsrechnung'!$A$74:$A$162,31,'Plan Erfolgsrechnung'!L$74:L$162)</f>
        <v>0</v>
      </c>
      <c r="L11" s="22">
        <f>'Plan Erfolgsrechnung'!M18+'Plan Erfolgsrechnung'!M48+SUMIF('Plan Erfolgsrechnung'!$A$74:$A$162,31,'Plan Erfolgsrechnung'!M$74:M$162)</f>
        <v>0</v>
      </c>
    </row>
    <row r="12" spans="1:12" x14ac:dyDescent="0.25">
      <c r="A12" s="8" t="s">
        <v>107</v>
      </c>
      <c r="B12" s="22">
        <f>Investitionsplan!K64</f>
        <v>0</v>
      </c>
      <c r="C12" s="22">
        <f>Investitionsplan!L64</f>
        <v>0</v>
      </c>
      <c r="D12" s="22">
        <f>Investitionsplan!M64</f>
        <v>0</v>
      </c>
      <c r="E12" s="22">
        <f>Investitionsplan!N64</f>
        <v>0</v>
      </c>
      <c r="F12" s="22">
        <f>Investitionsplan!O64</f>
        <v>0</v>
      </c>
      <c r="G12" s="22">
        <f>Investitionsplan!P64</f>
        <v>0</v>
      </c>
      <c r="H12" s="22">
        <f>Investitionsplan!Q64</f>
        <v>0</v>
      </c>
      <c r="I12" s="22">
        <f>Investitionsplan!R64</f>
        <v>0</v>
      </c>
      <c r="J12" s="22">
        <f>Investitionsplan!S64</f>
        <v>0</v>
      </c>
      <c r="K12" s="22">
        <f>Investitionsplan!T64</f>
        <v>0</v>
      </c>
      <c r="L12" s="22">
        <f>Investitionsplan!U64</f>
        <v>0</v>
      </c>
    </row>
    <row r="13" spans="1:12" x14ac:dyDescent="0.25">
      <c r="A13" s="8" t="s">
        <v>108</v>
      </c>
      <c r="B13" s="22">
        <f>'Plan Erfolgsrechnung'!C22</f>
        <v>0</v>
      </c>
      <c r="C13" s="22">
        <f>'Plan Erfolgsrechnung'!D22+SUMIF('Plan Erfolgsrechnung'!$A$74:$A$162,35,'Plan Erfolgsrechnung'!D$74:D$162)</f>
        <v>0</v>
      </c>
      <c r="D13" s="22">
        <f>'Plan Erfolgsrechnung'!E22+SUMIF('Plan Erfolgsrechnung'!$A$74:$A$162,35,'Plan Erfolgsrechnung'!E$74:E$162)</f>
        <v>0</v>
      </c>
      <c r="E13" s="22">
        <f>'Plan Erfolgsrechnung'!F22+SUMIF('Plan Erfolgsrechnung'!$A$74:$A$162,35,'Plan Erfolgsrechnung'!F$74:F$162)</f>
        <v>0</v>
      </c>
      <c r="F13" s="22">
        <f>'Plan Erfolgsrechnung'!G22+SUMIF('Plan Erfolgsrechnung'!$A$74:$A$162,35,'Plan Erfolgsrechnung'!G$74:G$162)</f>
        <v>0</v>
      </c>
      <c r="G13" s="22">
        <f>'Plan Erfolgsrechnung'!H22+SUMIF('Plan Erfolgsrechnung'!$A$74:$A$162,35,'Plan Erfolgsrechnung'!H$74:H$162)</f>
        <v>0</v>
      </c>
      <c r="H13" s="22">
        <f>'Plan Erfolgsrechnung'!I22+SUMIF('Plan Erfolgsrechnung'!$A$74:$A$162,35,'Plan Erfolgsrechnung'!I$74:I$162)</f>
        <v>0</v>
      </c>
      <c r="I13" s="22">
        <f>'Plan Erfolgsrechnung'!J22+SUMIF('Plan Erfolgsrechnung'!$A$74:$A$162,35,'Plan Erfolgsrechnung'!J$74:J$162)</f>
        <v>0</v>
      </c>
      <c r="J13" s="22">
        <f>'Plan Erfolgsrechnung'!K22+SUMIF('Plan Erfolgsrechnung'!$A$74:$A$162,35,'Plan Erfolgsrechnung'!K$74:K$162)</f>
        <v>0</v>
      </c>
      <c r="K13" s="22">
        <f>'Plan Erfolgsrechnung'!L22+SUMIF('Plan Erfolgsrechnung'!$A$74:$A$162,35,'Plan Erfolgsrechnung'!L$74:L$162)</f>
        <v>0</v>
      </c>
      <c r="L13" s="22">
        <f>'Plan Erfolgsrechnung'!M22+SUMIF('Plan Erfolgsrechnung'!$A$74:$A$162,35,'Plan Erfolgsrechnung'!M$74:M$162)</f>
        <v>0</v>
      </c>
    </row>
    <row r="14" spans="1:12" x14ac:dyDescent="0.25">
      <c r="A14" s="8" t="s">
        <v>109</v>
      </c>
      <c r="B14" s="22">
        <f>'Plan Erfolgsrechnung'!C26+'Plan Erfolgsrechnung'!C56</f>
        <v>0</v>
      </c>
      <c r="C14" s="22">
        <f>'Plan Erfolgsrechnung'!D26+'Plan Erfolgsrechnung'!D56+SUMIF('Plan Erfolgsrechnung'!$A$74:$A$162,36,'Plan Erfolgsrechnung'!D$74:D$162)</f>
        <v>0</v>
      </c>
      <c r="D14" s="22">
        <f>'Plan Erfolgsrechnung'!E26+'Plan Erfolgsrechnung'!E56+SUMIF('Plan Erfolgsrechnung'!$A$74:$A$162,36,'Plan Erfolgsrechnung'!E$74:E$162)</f>
        <v>0</v>
      </c>
      <c r="E14" s="22">
        <f>'Plan Erfolgsrechnung'!F26+'Plan Erfolgsrechnung'!F56+SUMIF('Plan Erfolgsrechnung'!$A$74:$A$162,36,'Plan Erfolgsrechnung'!F$74:F$162)</f>
        <v>0</v>
      </c>
      <c r="F14" s="22">
        <f>'Plan Erfolgsrechnung'!G26+'Plan Erfolgsrechnung'!G56+SUMIF('Plan Erfolgsrechnung'!$A$74:$A$162,36,'Plan Erfolgsrechnung'!G$74:G$162)</f>
        <v>0</v>
      </c>
      <c r="G14" s="22">
        <f>'Plan Erfolgsrechnung'!H26+'Plan Erfolgsrechnung'!H56+SUMIF('Plan Erfolgsrechnung'!$A$74:$A$162,36,'Plan Erfolgsrechnung'!H$74:H$162)</f>
        <v>0</v>
      </c>
      <c r="H14" s="22">
        <f>'Plan Erfolgsrechnung'!I26+'Plan Erfolgsrechnung'!I56+SUMIF('Plan Erfolgsrechnung'!$A$74:$A$162,36,'Plan Erfolgsrechnung'!I$74:I$162)</f>
        <v>0</v>
      </c>
      <c r="I14" s="22">
        <f>'Plan Erfolgsrechnung'!J26+'Plan Erfolgsrechnung'!J56+SUMIF('Plan Erfolgsrechnung'!$A$74:$A$162,36,'Plan Erfolgsrechnung'!J$74:J$162)</f>
        <v>0</v>
      </c>
      <c r="J14" s="22">
        <f>'Plan Erfolgsrechnung'!K26+'Plan Erfolgsrechnung'!K56+SUMIF('Plan Erfolgsrechnung'!$A$74:$A$162,36,'Plan Erfolgsrechnung'!K$74:K$162)</f>
        <v>0</v>
      </c>
      <c r="K14" s="22">
        <f>'Plan Erfolgsrechnung'!L26+'Plan Erfolgsrechnung'!L56+SUMIF('Plan Erfolgsrechnung'!$A$74:$A$162,36,'Plan Erfolgsrechnung'!L$74:L$162)</f>
        <v>0</v>
      </c>
      <c r="L14" s="22">
        <f>'Plan Erfolgsrechnung'!M26+'Plan Erfolgsrechnung'!M56+SUMIF('Plan Erfolgsrechnung'!$A$74:$A$162,36,'Plan Erfolgsrechnung'!M$74:M$162)</f>
        <v>0</v>
      </c>
    </row>
    <row r="15" spans="1:12" x14ac:dyDescent="0.25">
      <c r="A15" s="71" t="s">
        <v>110</v>
      </c>
      <c r="B15" s="42">
        <f>'Plan Erfolgsrechnung'!C56</f>
        <v>0</v>
      </c>
      <c r="C15" s="42">
        <f>'Plan Erfolgsrechnung'!D56</f>
        <v>0</v>
      </c>
      <c r="D15" s="42">
        <f>'Plan Erfolgsrechnung'!E56</f>
        <v>0</v>
      </c>
      <c r="E15" s="42">
        <f>'Plan Erfolgsrechnung'!F56</f>
        <v>0</v>
      </c>
      <c r="F15" s="42">
        <f>'Plan Erfolgsrechnung'!G56</f>
        <v>0</v>
      </c>
      <c r="G15" s="42">
        <f>'Plan Erfolgsrechnung'!H56</f>
        <v>0</v>
      </c>
      <c r="H15" s="42">
        <f>'Plan Erfolgsrechnung'!I56</f>
        <v>0</v>
      </c>
      <c r="I15" s="42">
        <f>'Plan Erfolgsrechnung'!J56</f>
        <v>0</v>
      </c>
      <c r="J15" s="42">
        <f>'Plan Erfolgsrechnung'!K56</f>
        <v>0</v>
      </c>
      <c r="K15" s="42">
        <f>'Plan Erfolgsrechnung'!L56</f>
        <v>0</v>
      </c>
      <c r="L15" s="42">
        <f>'Plan Erfolgsrechnung'!M56</f>
        <v>0</v>
      </c>
    </row>
    <row r="16" spans="1:12" x14ac:dyDescent="0.25">
      <c r="A16" s="12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</row>
    <row r="17" spans="1:12" x14ac:dyDescent="0.25">
      <c r="A17" s="17" t="s">
        <v>111</v>
      </c>
      <c r="B17" s="28">
        <f t="shared" ref="B17:L17" si="2">B18+B24+B25+B26+B27+B28</f>
        <v>0</v>
      </c>
      <c r="C17" s="28">
        <f t="shared" si="2"/>
        <v>0</v>
      </c>
      <c r="D17" s="28">
        <f t="shared" si="2"/>
        <v>0</v>
      </c>
      <c r="E17" s="28">
        <f t="shared" si="2"/>
        <v>0</v>
      </c>
      <c r="F17" s="28">
        <f t="shared" si="2"/>
        <v>0</v>
      </c>
      <c r="G17" s="28">
        <f t="shared" si="2"/>
        <v>0</v>
      </c>
      <c r="H17" s="28">
        <f t="shared" si="2"/>
        <v>0</v>
      </c>
      <c r="I17" s="28">
        <f t="shared" si="2"/>
        <v>0</v>
      </c>
      <c r="J17" s="28">
        <f t="shared" si="2"/>
        <v>0</v>
      </c>
      <c r="K17" s="28">
        <f t="shared" si="2"/>
        <v>0</v>
      </c>
      <c r="L17" s="28">
        <f t="shared" si="2"/>
        <v>0</v>
      </c>
    </row>
    <row r="18" spans="1:12" x14ac:dyDescent="0.25">
      <c r="A18" s="8" t="s">
        <v>112</v>
      </c>
      <c r="B18" s="22">
        <f>SUM(B19,B21:B23)</f>
        <v>0</v>
      </c>
      <c r="C18" s="22">
        <f t="shared" ref="C18:L18" si="3">SUM(C19,C21:C23)</f>
        <v>0</v>
      </c>
      <c r="D18" s="22">
        <f t="shared" si="3"/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</row>
    <row r="19" spans="1:12" x14ac:dyDescent="0.25">
      <c r="A19" s="71" t="s">
        <v>167</v>
      </c>
      <c r="B19" s="42">
        <f>'Plan Erfolgsrechnung'!C44</f>
        <v>0</v>
      </c>
      <c r="C19" s="42">
        <f>'Plan Erfolgsrechnung'!D44</f>
        <v>0</v>
      </c>
      <c r="D19" s="42">
        <f>'Plan Erfolgsrechnung'!E44</f>
        <v>0</v>
      </c>
      <c r="E19" s="42">
        <f>'Plan Erfolgsrechnung'!F44</f>
        <v>0</v>
      </c>
      <c r="F19" s="42">
        <f>'Plan Erfolgsrechnung'!G44</f>
        <v>0</v>
      </c>
      <c r="G19" s="42">
        <f>'Plan Erfolgsrechnung'!H44</f>
        <v>0</v>
      </c>
      <c r="H19" s="42">
        <f>'Plan Erfolgsrechnung'!I44</f>
        <v>0</v>
      </c>
      <c r="I19" s="42">
        <f>'Plan Erfolgsrechnung'!J44</f>
        <v>0</v>
      </c>
      <c r="J19" s="42">
        <f>'Plan Erfolgsrechnung'!K44</f>
        <v>0</v>
      </c>
      <c r="K19" s="42">
        <f>'Plan Erfolgsrechnung'!L44</f>
        <v>0</v>
      </c>
      <c r="L19" s="42">
        <f>'Plan Erfolgsrechnung'!M44</f>
        <v>0</v>
      </c>
    </row>
    <row r="20" spans="1:12" x14ac:dyDescent="0.25">
      <c r="A20" s="71" t="s">
        <v>42</v>
      </c>
      <c r="B20" s="42">
        <f>'Plan Erfolgsrechnung'!C48</f>
        <v>0</v>
      </c>
      <c r="C20" s="42">
        <f>'Plan Erfolgsrechnung'!D48</f>
        <v>0</v>
      </c>
      <c r="D20" s="42">
        <f>'Plan Erfolgsrechnung'!E48</f>
        <v>0</v>
      </c>
      <c r="E20" s="42">
        <f>'Plan Erfolgsrechnung'!F48</f>
        <v>0</v>
      </c>
      <c r="F20" s="42">
        <f>'Plan Erfolgsrechnung'!G48</f>
        <v>0</v>
      </c>
      <c r="G20" s="42">
        <f>'Plan Erfolgsrechnung'!H48</f>
        <v>0</v>
      </c>
      <c r="H20" s="42">
        <f>'Plan Erfolgsrechnung'!I48</f>
        <v>0</v>
      </c>
      <c r="I20" s="42">
        <f>'Plan Erfolgsrechnung'!J48</f>
        <v>0</v>
      </c>
      <c r="J20" s="42">
        <f>'Plan Erfolgsrechnung'!K48</f>
        <v>0</v>
      </c>
      <c r="K20" s="42">
        <f>'Plan Erfolgsrechnung'!L48</f>
        <v>0</v>
      </c>
      <c r="L20" s="42">
        <f>'Plan Erfolgsrechnung'!M48</f>
        <v>0</v>
      </c>
    </row>
    <row r="21" spans="1:12" x14ac:dyDescent="0.25">
      <c r="A21" s="71" t="s">
        <v>43</v>
      </c>
      <c r="B21" s="42">
        <f>'Plan Erfolgsrechnung'!C49</f>
        <v>0</v>
      </c>
      <c r="C21" s="42">
        <f>'Plan Erfolgsrechnung'!D49</f>
        <v>0</v>
      </c>
      <c r="D21" s="42">
        <f>'Plan Erfolgsrechnung'!E49</f>
        <v>0</v>
      </c>
      <c r="E21" s="42">
        <f>'Plan Erfolgsrechnung'!F49</f>
        <v>0</v>
      </c>
      <c r="F21" s="42">
        <f>'Plan Erfolgsrechnung'!G49</f>
        <v>0</v>
      </c>
      <c r="G21" s="42">
        <f>'Plan Erfolgsrechnung'!H49</f>
        <v>0</v>
      </c>
      <c r="H21" s="42">
        <f>'Plan Erfolgsrechnung'!I49</f>
        <v>0</v>
      </c>
      <c r="I21" s="42">
        <f>'Plan Erfolgsrechnung'!J49</f>
        <v>0</v>
      </c>
      <c r="J21" s="42">
        <f>'Plan Erfolgsrechnung'!K49</f>
        <v>0</v>
      </c>
      <c r="K21" s="42">
        <f>'Plan Erfolgsrechnung'!L49</f>
        <v>0</v>
      </c>
      <c r="L21" s="42">
        <f>'Plan Erfolgsrechnung'!M49</f>
        <v>0</v>
      </c>
    </row>
    <row r="22" spans="1:12" x14ac:dyDescent="0.25">
      <c r="A22" s="71" t="s">
        <v>113</v>
      </c>
      <c r="B22" s="42">
        <f>'Plan Erfolgsrechnung'!C50</f>
        <v>0</v>
      </c>
      <c r="C22" s="42">
        <f>'Plan Erfolgsrechnung'!D50</f>
        <v>0</v>
      </c>
      <c r="D22" s="42">
        <f>'Plan Erfolgsrechnung'!E50</f>
        <v>0</v>
      </c>
      <c r="E22" s="42">
        <f>'Plan Erfolgsrechnung'!F50</f>
        <v>0</v>
      </c>
      <c r="F22" s="42">
        <f>'Plan Erfolgsrechnung'!G50</f>
        <v>0</v>
      </c>
      <c r="G22" s="42">
        <f>'Plan Erfolgsrechnung'!H50</f>
        <v>0</v>
      </c>
      <c r="H22" s="42">
        <f>'Plan Erfolgsrechnung'!I50</f>
        <v>0</v>
      </c>
      <c r="I22" s="42">
        <f>'Plan Erfolgsrechnung'!J50</f>
        <v>0</v>
      </c>
      <c r="J22" s="42">
        <f>'Plan Erfolgsrechnung'!K50</f>
        <v>0</v>
      </c>
      <c r="K22" s="42">
        <f>'Plan Erfolgsrechnung'!L50</f>
        <v>0</v>
      </c>
      <c r="L22" s="42">
        <f>'Plan Erfolgsrechnung'!M50</f>
        <v>0</v>
      </c>
    </row>
    <row r="23" spans="1:12" x14ac:dyDescent="0.25">
      <c r="A23" s="71" t="s">
        <v>114</v>
      </c>
      <c r="B23" s="42">
        <f>'Plan Erfolgsrechnung'!C52+'Plan Erfolgsrechnung'!C53</f>
        <v>0</v>
      </c>
      <c r="C23" s="42">
        <f>'Plan Erfolgsrechnung'!D52+'Plan Erfolgsrechnung'!D53</f>
        <v>0</v>
      </c>
      <c r="D23" s="42">
        <f>'Plan Erfolgsrechnung'!E52+'Plan Erfolgsrechnung'!E53</f>
        <v>0</v>
      </c>
      <c r="E23" s="42">
        <f>'Plan Erfolgsrechnung'!F52+'Plan Erfolgsrechnung'!F53</f>
        <v>0</v>
      </c>
      <c r="F23" s="42">
        <f>'Plan Erfolgsrechnung'!G52+'Plan Erfolgsrechnung'!G53</f>
        <v>0</v>
      </c>
      <c r="G23" s="42">
        <f>'Plan Erfolgsrechnung'!H52+'Plan Erfolgsrechnung'!H53</f>
        <v>0</v>
      </c>
      <c r="H23" s="42">
        <f>'Plan Erfolgsrechnung'!I52+'Plan Erfolgsrechnung'!I53</f>
        <v>0</v>
      </c>
      <c r="I23" s="42">
        <f>'Plan Erfolgsrechnung'!J52+'Plan Erfolgsrechnung'!J53</f>
        <v>0</v>
      </c>
      <c r="J23" s="42">
        <f>'Plan Erfolgsrechnung'!K52+'Plan Erfolgsrechnung'!K53</f>
        <v>0</v>
      </c>
      <c r="K23" s="42">
        <f>'Plan Erfolgsrechnung'!L52+'Plan Erfolgsrechnung'!L53</f>
        <v>0</v>
      </c>
      <c r="L23" s="42">
        <f>'Plan Erfolgsrechnung'!M52+'Plan Erfolgsrechnung'!M53</f>
        <v>0</v>
      </c>
    </row>
    <row r="24" spans="1:12" x14ac:dyDescent="0.25">
      <c r="A24" s="8" t="s">
        <v>115</v>
      </c>
      <c r="B24" s="22">
        <f>'Plan Erfolgsrechnung'!C30</f>
        <v>0</v>
      </c>
      <c r="C24" s="22">
        <f>'Plan Erfolgsrechnung'!D30-SUMIF('Plan Erfolgsrechnung'!$A$74:$A$162,41,'Plan Erfolgsrechnung'!D$74:D$162)</f>
        <v>0</v>
      </c>
      <c r="D24" s="22">
        <f>'Plan Erfolgsrechnung'!E30-SUMIF('Plan Erfolgsrechnung'!$A$74:$A$162,41,'Plan Erfolgsrechnung'!E$74:E$162)</f>
        <v>0</v>
      </c>
      <c r="E24" s="22">
        <f>'Plan Erfolgsrechnung'!F30-SUMIF('Plan Erfolgsrechnung'!$A$74:$A$162,41,'Plan Erfolgsrechnung'!F$74:F$162)</f>
        <v>0</v>
      </c>
      <c r="F24" s="22">
        <f>'Plan Erfolgsrechnung'!G30-SUMIF('Plan Erfolgsrechnung'!$A$74:$A$162,41,'Plan Erfolgsrechnung'!G$74:G$162)</f>
        <v>0</v>
      </c>
      <c r="G24" s="22">
        <f>'Plan Erfolgsrechnung'!H30-SUMIF('Plan Erfolgsrechnung'!$A$74:$A$162,41,'Plan Erfolgsrechnung'!H$74:H$162)</f>
        <v>0</v>
      </c>
      <c r="H24" s="22">
        <f>'Plan Erfolgsrechnung'!I30-SUMIF('Plan Erfolgsrechnung'!$A$74:$A$162,41,'Plan Erfolgsrechnung'!I$74:I$162)</f>
        <v>0</v>
      </c>
      <c r="I24" s="22">
        <f>'Plan Erfolgsrechnung'!J30-SUMIF('Plan Erfolgsrechnung'!$A$74:$A$162,41,'Plan Erfolgsrechnung'!J$74:J$162)</f>
        <v>0</v>
      </c>
      <c r="J24" s="22">
        <f>'Plan Erfolgsrechnung'!K30-SUMIF('Plan Erfolgsrechnung'!$A$74:$A$162,41,'Plan Erfolgsrechnung'!K$74:K$162)</f>
        <v>0</v>
      </c>
      <c r="K24" s="22">
        <f>'Plan Erfolgsrechnung'!L30-SUMIF('Plan Erfolgsrechnung'!$A$74:$A$162,41,'Plan Erfolgsrechnung'!L$74:L$162)</f>
        <v>0</v>
      </c>
      <c r="L24" s="22">
        <f>'Plan Erfolgsrechnung'!M30-SUMIF('Plan Erfolgsrechnung'!$A$74:$A$162,41,'Plan Erfolgsrechnung'!M$74:M$162)</f>
        <v>0</v>
      </c>
    </row>
    <row r="25" spans="1:12" x14ac:dyDescent="0.25">
      <c r="A25" s="8" t="s">
        <v>116</v>
      </c>
      <c r="B25" s="22">
        <f>'Plan Erfolgsrechnung'!C33</f>
        <v>0</v>
      </c>
      <c r="C25" s="22">
        <f>'Plan Erfolgsrechnung'!D33-SUMIF('Plan Erfolgsrechnung'!$A$74:$A$162,42,'Plan Erfolgsrechnung'!D$74:D$162)</f>
        <v>0</v>
      </c>
      <c r="D25" s="22">
        <f>'Plan Erfolgsrechnung'!E33-SUMIF('Plan Erfolgsrechnung'!$A$74:$A$162,42,'Plan Erfolgsrechnung'!E$74:E$162)</f>
        <v>0</v>
      </c>
      <c r="E25" s="22">
        <f>'Plan Erfolgsrechnung'!F33-SUMIF('Plan Erfolgsrechnung'!$A$74:$A$162,42,'Plan Erfolgsrechnung'!F$74:F$162)</f>
        <v>0</v>
      </c>
      <c r="F25" s="22">
        <f>'Plan Erfolgsrechnung'!G33-SUMIF('Plan Erfolgsrechnung'!$A$74:$A$162,42,'Plan Erfolgsrechnung'!G$74:G$162)</f>
        <v>0</v>
      </c>
      <c r="G25" s="22">
        <f>'Plan Erfolgsrechnung'!H33-SUMIF('Plan Erfolgsrechnung'!$A$74:$A$162,42,'Plan Erfolgsrechnung'!H$74:H$162)</f>
        <v>0</v>
      </c>
      <c r="H25" s="22">
        <f>'Plan Erfolgsrechnung'!I33-SUMIF('Plan Erfolgsrechnung'!$A$74:$A$162,42,'Plan Erfolgsrechnung'!I$74:I$162)</f>
        <v>0</v>
      </c>
      <c r="I25" s="22">
        <f>'Plan Erfolgsrechnung'!J33-SUMIF('Plan Erfolgsrechnung'!$A$74:$A$162,42,'Plan Erfolgsrechnung'!J$74:J$162)</f>
        <v>0</v>
      </c>
      <c r="J25" s="22">
        <f>'Plan Erfolgsrechnung'!K33-SUMIF('Plan Erfolgsrechnung'!$A$74:$A$162,42,'Plan Erfolgsrechnung'!K$74:K$162)</f>
        <v>0</v>
      </c>
      <c r="K25" s="22">
        <f>'Plan Erfolgsrechnung'!L33-SUMIF('Plan Erfolgsrechnung'!$A$74:$A$162,42,'Plan Erfolgsrechnung'!L$74:L$162)</f>
        <v>0</v>
      </c>
      <c r="L25" s="22">
        <f>'Plan Erfolgsrechnung'!M33-SUMIF('Plan Erfolgsrechnung'!$A$74:$A$162,42,'Plan Erfolgsrechnung'!M$74:M$162)</f>
        <v>0</v>
      </c>
    </row>
    <row r="26" spans="1:12" x14ac:dyDescent="0.25">
      <c r="A26" s="8" t="s">
        <v>117</v>
      </c>
      <c r="B26" s="22">
        <f>'Plan Erfolgsrechnung'!C34</f>
        <v>0</v>
      </c>
      <c r="C26" s="22">
        <f>'Plan Erfolgsrechnung'!D34-SUMIF('Plan Erfolgsrechnung'!$A$74:$A$162,43,'Plan Erfolgsrechnung'!D$74:D$162)</f>
        <v>0</v>
      </c>
      <c r="D26" s="22">
        <f>'Plan Erfolgsrechnung'!E34-SUMIF('Plan Erfolgsrechnung'!$A$74:$A$162,43,'Plan Erfolgsrechnung'!E$74:E$162)</f>
        <v>0</v>
      </c>
      <c r="E26" s="22">
        <f>'Plan Erfolgsrechnung'!F34-SUMIF('Plan Erfolgsrechnung'!$A$74:$A$162,43,'Plan Erfolgsrechnung'!F$74:F$162)</f>
        <v>0</v>
      </c>
      <c r="F26" s="22">
        <f>'Plan Erfolgsrechnung'!G34-SUMIF('Plan Erfolgsrechnung'!$A$74:$A$162,43,'Plan Erfolgsrechnung'!G$74:G$162)</f>
        <v>0</v>
      </c>
      <c r="G26" s="22">
        <f>'Plan Erfolgsrechnung'!H34-SUMIF('Plan Erfolgsrechnung'!$A$74:$A$162,43,'Plan Erfolgsrechnung'!H$74:H$162)</f>
        <v>0</v>
      </c>
      <c r="H26" s="22">
        <f>'Plan Erfolgsrechnung'!I34-SUMIF('Plan Erfolgsrechnung'!$A$74:$A$162,43,'Plan Erfolgsrechnung'!I$74:I$162)</f>
        <v>0</v>
      </c>
      <c r="I26" s="22">
        <f>'Plan Erfolgsrechnung'!J34-SUMIF('Plan Erfolgsrechnung'!$A$74:$A$162,43,'Plan Erfolgsrechnung'!J$74:J$162)</f>
        <v>0</v>
      </c>
      <c r="J26" s="22">
        <f>'Plan Erfolgsrechnung'!K34-SUMIF('Plan Erfolgsrechnung'!$A$74:$A$162,43,'Plan Erfolgsrechnung'!K$74:K$162)</f>
        <v>0</v>
      </c>
      <c r="K26" s="22">
        <f>'Plan Erfolgsrechnung'!L34-SUMIF('Plan Erfolgsrechnung'!$A$74:$A$162,43,'Plan Erfolgsrechnung'!L$74:L$162)</f>
        <v>0</v>
      </c>
      <c r="L26" s="22">
        <f>'Plan Erfolgsrechnung'!M34-SUMIF('Plan Erfolgsrechnung'!$A$74:$A$162,43,'Plan Erfolgsrechnung'!M$74:M$162)</f>
        <v>0</v>
      </c>
    </row>
    <row r="27" spans="1:12" x14ac:dyDescent="0.25">
      <c r="A27" s="8" t="s">
        <v>118</v>
      </c>
      <c r="B27" s="22">
        <f>'Plan Erfolgsrechnung'!C37</f>
        <v>0</v>
      </c>
      <c r="C27" s="22">
        <f>'Plan Erfolgsrechnung'!D37-SUMIF('Plan Erfolgsrechnung'!$A$74:$A$162,45,'Plan Erfolgsrechnung'!D$74:D$162)</f>
        <v>0</v>
      </c>
      <c r="D27" s="22">
        <f>'Plan Erfolgsrechnung'!E37-SUMIF('Plan Erfolgsrechnung'!$A$74:$A$162,45,'Plan Erfolgsrechnung'!E$74:E$162)</f>
        <v>0</v>
      </c>
      <c r="E27" s="22">
        <f>'Plan Erfolgsrechnung'!F37-SUMIF('Plan Erfolgsrechnung'!$A$74:$A$162,45,'Plan Erfolgsrechnung'!F$74:F$162)</f>
        <v>0</v>
      </c>
      <c r="F27" s="22">
        <f>'Plan Erfolgsrechnung'!G37-SUMIF('Plan Erfolgsrechnung'!$A$74:$A$162,45,'Plan Erfolgsrechnung'!G$74:G$162)</f>
        <v>0</v>
      </c>
      <c r="G27" s="22">
        <f>'Plan Erfolgsrechnung'!H37-SUMIF('Plan Erfolgsrechnung'!$A$74:$A$162,45,'Plan Erfolgsrechnung'!H$74:H$162)</f>
        <v>0</v>
      </c>
      <c r="H27" s="22">
        <f>'Plan Erfolgsrechnung'!I37-SUMIF('Plan Erfolgsrechnung'!$A$74:$A$162,45,'Plan Erfolgsrechnung'!I$74:I$162)</f>
        <v>0</v>
      </c>
      <c r="I27" s="22">
        <f>'Plan Erfolgsrechnung'!J37-SUMIF('Plan Erfolgsrechnung'!$A$74:$A$162,45,'Plan Erfolgsrechnung'!J$74:J$162)</f>
        <v>0</v>
      </c>
      <c r="J27" s="22">
        <f>'Plan Erfolgsrechnung'!K37-SUMIF('Plan Erfolgsrechnung'!$A$74:$A$162,45,'Plan Erfolgsrechnung'!K$74:K$162)</f>
        <v>0</v>
      </c>
      <c r="K27" s="22">
        <f>'Plan Erfolgsrechnung'!L37-SUMIF('Plan Erfolgsrechnung'!$A$74:$A$162,45,'Plan Erfolgsrechnung'!L$74:L$162)</f>
        <v>0</v>
      </c>
      <c r="L27" s="22">
        <f>'Plan Erfolgsrechnung'!M37-SUMIF('Plan Erfolgsrechnung'!$A$74:$A$162,45,'Plan Erfolgsrechnung'!M$74:M$162)</f>
        <v>0</v>
      </c>
    </row>
    <row r="28" spans="1:12" x14ac:dyDescent="0.25">
      <c r="A28" s="8" t="s">
        <v>119</v>
      </c>
      <c r="B28" s="22">
        <f>'Plan Erfolgsrechnung'!C41+'Plan Erfolgsrechnung'!C57+'Plan Erfolgsrechnung'!C58+'Plan Erfolgsrechnung'!C59</f>
        <v>0</v>
      </c>
      <c r="C28" s="22">
        <f>'Plan Erfolgsrechnung'!D41+'Plan Erfolgsrechnung'!D57+'Plan Erfolgsrechnung'!D58+'Plan Erfolgsrechnung'!D59-SUMIF('Plan Erfolgsrechnung'!$A$74:$A$162,46,'Plan Erfolgsrechnung'!D$74:D$162)</f>
        <v>0</v>
      </c>
      <c r="D28" s="22">
        <f>'Plan Erfolgsrechnung'!E41+'Plan Erfolgsrechnung'!E57+'Plan Erfolgsrechnung'!E58+'Plan Erfolgsrechnung'!E59-SUMIF('Plan Erfolgsrechnung'!$A$74:$A$162,46,'Plan Erfolgsrechnung'!E$74:E$162)</f>
        <v>0</v>
      </c>
      <c r="E28" s="22">
        <f>'Plan Erfolgsrechnung'!F41+'Plan Erfolgsrechnung'!F57+'Plan Erfolgsrechnung'!F58+'Plan Erfolgsrechnung'!F59-SUMIF('Plan Erfolgsrechnung'!$A$74:$A$162,46,'Plan Erfolgsrechnung'!F$74:F$162)</f>
        <v>0</v>
      </c>
      <c r="F28" s="22">
        <f>'Plan Erfolgsrechnung'!G41+'Plan Erfolgsrechnung'!G57+'Plan Erfolgsrechnung'!G58+'Plan Erfolgsrechnung'!G59-SUMIF('Plan Erfolgsrechnung'!$A$74:$A$162,46,'Plan Erfolgsrechnung'!G$74:G$162)</f>
        <v>0</v>
      </c>
      <c r="G28" s="22">
        <f>'Plan Erfolgsrechnung'!H41+'Plan Erfolgsrechnung'!H57+'Plan Erfolgsrechnung'!H58+'Plan Erfolgsrechnung'!H59-SUMIF('Plan Erfolgsrechnung'!$A$74:$A$162,46,'Plan Erfolgsrechnung'!H$74:H$162)</f>
        <v>0</v>
      </c>
      <c r="H28" s="22">
        <f>'Plan Erfolgsrechnung'!I41+'Plan Erfolgsrechnung'!I57+'Plan Erfolgsrechnung'!I58+'Plan Erfolgsrechnung'!I59-SUMIF('Plan Erfolgsrechnung'!$A$74:$A$162,46,'Plan Erfolgsrechnung'!I$74:I$162)</f>
        <v>0</v>
      </c>
      <c r="I28" s="22">
        <f>'Plan Erfolgsrechnung'!J41+'Plan Erfolgsrechnung'!J57+'Plan Erfolgsrechnung'!J58+'Plan Erfolgsrechnung'!J59-SUMIF('Plan Erfolgsrechnung'!$A$74:$A$162,46,'Plan Erfolgsrechnung'!J$74:J$162)</f>
        <v>0</v>
      </c>
      <c r="J28" s="22">
        <f>'Plan Erfolgsrechnung'!K41+'Plan Erfolgsrechnung'!K57+'Plan Erfolgsrechnung'!K58+'Plan Erfolgsrechnung'!K59-SUMIF('Plan Erfolgsrechnung'!$A$74:$A$162,46,'Plan Erfolgsrechnung'!K$74:K$162)</f>
        <v>0</v>
      </c>
      <c r="K28" s="22">
        <f>'Plan Erfolgsrechnung'!L41+'Plan Erfolgsrechnung'!L57+'Plan Erfolgsrechnung'!L58+'Plan Erfolgsrechnung'!L59-SUMIF('Plan Erfolgsrechnung'!$A$74:$A$162,46,'Plan Erfolgsrechnung'!L$74:L$162)</f>
        <v>0</v>
      </c>
      <c r="L28" s="22">
        <f>'Plan Erfolgsrechnung'!M41+'Plan Erfolgsrechnung'!M57+'Plan Erfolgsrechnung'!M58+'Plan Erfolgsrechnung'!M59-SUMIF('Plan Erfolgsrechnung'!$A$74:$A$162,46,'Plan Erfolgsrechnung'!M$74:M$162)</f>
        <v>0</v>
      </c>
    </row>
    <row r="29" spans="1:12" x14ac:dyDescent="0.25">
      <c r="A29" s="71" t="s">
        <v>120</v>
      </c>
      <c r="B29" s="42">
        <f>'Plan Erfolgsrechnung'!C57</f>
        <v>0</v>
      </c>
      <c r="C29" s="42">
        <f>'Plan Erfolgsrechnung'!D57</f>
        <v>0</v>
      </c>
      <c r="D29" s="42">
        <f>'Plan Erfolgsrechnung'!E57</f>
        <v>0</v>
      </c>
      <c r="E29" s="42">
        <f>'Plan Erfolgsrechnung'!F57</f>
        <v>0</v>
      </c>
      <c r="F29" s="42">
        <f>'Plan Erfolgsrechnung'!G57</f>
        <v>0</v>
      </c>
      <c r="G29" s="42">
        <f>'Plan Erfolgsrechnung'!H57</f>
        <v>0</v>
      </c>
      <c r="H29" s="42">
        <f>'Plan Erfolgsrechnung'!I57</f>
        <v>0</v>
      </c>
      <c r="I29" s="42">
        <f>'Plan Erfolgsrechnung'!J57</f>
        <v>0</v>
      </c>
      <c r="J29" s="42">
        <f>'Plan Erfolgsrechnung'!K57</f>
        <v>0</v>
      </c>
      <c r="K29" s="42">
        <f>'Plan Erfolgsrechnung'!L57</f>
        <v>0</v>
      </c>
      <c r="L29" s="42">
        <f>'Plan Erfolgsrechnung'!M57</f>
        <v>0</v>
      </c>
    </row>
    <row r="30" spans="1:12" x14ac:dyDescent="0.25">
      <c r="A30" s="12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</row>
    <row r="31" spans="1:12" x14ac:dyDescent="0.25">
      <c r="A31" s="76" t="s">
        <v>121</v>
      </c>
      <c r="B31" s="27">
        <f t="shared" ref="B31:L31" si="4">B17-B9</f>
        <v>0</v>
      </c>
      <c r="C31" s="27">
        <f t="shared" si="4"/>
        <v>0</v>
      </c>
      <c r="D31" s="27">
        <f t="shared" si="4"/>
        <v>0</v>
      </c>
      <c r="E31" s="27">
        <f t="shared" si="4"/>
        <v>0</v>
      </c>
      <c r="F31" s="27">
        <f t="shared" si="4"/>
        <v>0</v>
      </c>
      <c r="G31" s="27">
        <f t="shared" si="4"/>
        <v>0</v>
      </c>
      <c r="H31" s="27">
        <f t="shared" si="4"/>
        <v>0</v>
      </c>
      <c r="I31" s="27">
        <f t="shared" si="4"/>
        <v>0</v>
      </c>
      <c r="J31" s="27">
        <f t="shared" si="4"/>
        <v>0</v>
      </c>
      <c r="K31" s="27">
        <f t="shared" si="4"/>
        <v>0</v>
      </c>
      <c r="L31" s="27">
        <f t="shared" si="4"/>
        <v>0</v>
      </c>
    </row>
    <row r="32" spans="1:12" x14ac:dyDescent="0.25">
      <c r="A32" s="9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</row>
    <row r="33" spans="1:12" x14ac:dyDescent="0.25">
      <c r="A33" s="8" t="s">
        <v>14</v>
      </c>
      <c r="B33" s="22">
        <f>'Plan Erfolgsrechnung'!C19+'Plan Erfolgsrechnung'!C20</f>
        <v>0</v>
      </c>
      <c r="C33" s="22">
        <f>'Plan Erfolgsrechnung'!D20+SUMIF('Plan Erfolgsrechnung'!$A$74:$A$162,34,'Plan Erfolgsrechnung'!D$74:D$162)+'Schulden &amp; Zinsen'!D27+'Schulden &amp; Zinsen'!D59+'Schulden &amp; Zinsen'!D67</f>
        <v>0</v>
      </c>
      <c r="D33" s="22">
        <f>'Plan Erfolgsrechnung'!E20+SUMIF('Plan Erfolgsrechnung'!$A$74:$A$162,34,'Plan Erfolgsrechnung'!E$74:E$162)+'Schulden &amp; Zinsen'!E27+'Schulden &amp; Zinsen'!E59+'Schulden &amp; Zinsen'!E67</f>
        <v>0</v>
      </c>
      <c r="E33" s="22">
        <f>'Plan Erfolgsrechnung'!F20+SUMIF('Plan Erfolgsrechnung'!$A$74:$A$162,34,'Plan Erfolgsrechnung'!F$74:F$162)+'Schulden &amp; Zinsen'!F27+'Schulden &amp; Zinsen'!F59+'Schulden &amp; Zinsen'!F67</f>
        <v>0</v>
      </c>
      <c r="F33" s="22">
        <f>'Plan Erfolgsrechnung'!G20+SUMIF('Plan Erfolgsrechnung'!$A$74:$A$162,34,'Plan Erfolgsrechnung'!G$74:G$162)+'Schulden &amp; Zinsen'!G27+'Schulden &amp; Zinsen'!G59+'Schulden &amp; Zinsen'!G67</f>
        <v>0</v>
      </c>
      <c r="G33" s="22">
        <f>'Plan Erfolgsrechnung'!H20+SUMIF('Plan Erfolgsrechnung'!$A$74:$A$162,34,'Plan Erfolgsrechnung'!H$74:H$162)+'Schulden &amp; Zinsen'!H27+'Schulden &amp; Zinsen'!H59+'Schulden &amp; Zinsen'!H67</f>
        <v>0</v>
      </c>
      <c r="H33" s="22">
        <f>'Plan Erfolgsrechnung'!I20+SUMIF('Plan Erfolgsrechnung'!$A$74:$A$162,34,'Plan Erfolgsrechnung'!I$74:I$162)+'Schulden &amp; Zinsen'!I27+'Schulden &amp; Zinsen'!I59+'Schulden &amp; Zinsen'!I67</f>
        <v>0</v>
      </c>
      <c r="I33" s="22">
        <f>'Plan Erfolgsrechnung'!J20+SUMIF('Plan Erfolgsrechnung'!$A$74:$A$162,34,'Plan Erfolgsrechnung'!J$74:J$162)+'Schulden &amp; Zinsen'!J27+'Schulden &amp; Zinsen'!J59+'Schulden &amp; Zinsen'!J67</f>
        <v>0</v>
      </c>
      <c r="J33" s="22">
        <f>'Plan Erfolgsrechnung'!K20+SUMIF('Plan Erfolgsrechnung'!$A$74:$A$162,34,'Plan Erfolgsrechnung'!K$74:K$162)+'Schulden &amp; Zinsen'!K27+'Schulden &amp; Zinsen'!K59+'Schulden &amp; Zinsen'!K67</f>
        <v>0</v>
      </c>
      <c r="K33" s="22">
        <f>'Plan Erfolgsrechnung'!L20+SUMIF('Plan Erfolgsrechnung'!$A$74:$A$162,34,'Plan Erfolgsrechnung'!L$74:L$162)+'Schulden &amp; Zinsen'!L27+'Schulden &amp; Zinsen'!L59+'Schulden &amp; Zinsen'!L67</f>
        <v>0</v>
      </c>
      <c r="L33" s="22">
        <f>'Plan Erfolgsrechnung'!M20+SUMIF('Plan Erfolgsrechnung'!$A$74:$A$162,34,'Plan Erfolgsrechnung'!M$74:M$162)+'Schulden &amp; Zinsen'!M27+'Schulden &amp; Zinsen'!M59+'Schulden &amp; Zinsen'!M67</f>
        <v>0</v>
      </c>
    </row>
    <row r="34" spans="1:12" x14ac:dyDescent="0.25">
      <c r="A34" s="8" t="s">
        <v>122</v>
      </c>
      <c r="B34" s="22">
        <f>'Plan Erfolgsrechnung'!C35+'Plan Erfolgsrechnung'!C36</f>
        <v>0</v>
      </c>
      <c r="C34" s="22">
        <f>'Plan Erfolgsrechnung'!D36-SUMIF('Plan Erfolgsrechnung'!$A$74:$A$162,44,'Plan Erfolgsrechnung'!D$74:D$162)+'Schulden &amp; Zinsen'!D39+'Schulden &amp; Zinsen'!D50+'Schulden &amp; Zinsen'!D68</f>
        <v>0</v>
      </c>
      <c r="D34" s="22">
        <f>'Plan Erfolgsrechnung'!E36-SUMIF('Plan Erfolgsrechnung'!$A$74:$A$162,44,'Plan Erfolgsrechnung'!E$74:E$162)+'Schulden &amp; Zinsen'!E39+'Schulden &amp; Zinsen'!E50+'Schulden &amp; Zinsen'!E68</f>
        <v>0</v>
      </c>
      <c r="E34" s="22">
        <f>'Plan Erfolgsrechnung'!F36-SUMIF('Plan Erfolgsrechnung'!$A$74:$A$162,44,'Plan Erfolgsrechnung'!F$74:F$162)+'Schulden &amp; Zinsen'!F39+'Schulden &amp; Zinsen'!F50+'Schulden &amp; Zinsen'!F68</f>
        <v>0</v>
      </c>
      <c r="F34" s="22">
        <f>'Plan Erfolgsrechnung'!G36-SUMIF('Plan Erfolgsrechnung'!$A$74:$A$162,44,'Plan Erfolgsrechnung'!G$74:G$162)+'Schulden &amp; Zinsen'!G39+'Schulden &amp; Zinsen'!G50+'Schulden &amp; Zinsen'!G68</f>
        <v>0</v>
      </c>
      <c r="G34" s="22">
        <f>'Plan Erfolgsrechnung'!H36-SUMIF('Plan Erfolgsrechnung'!$A$74:$A$162,44,'Plan Erfolgsrechnung'!H$74:H$162)+'Schulden &amp; Zinsen'!H39+'Schulden &amp; Zinsen'!H50+'Schulden &amp; Zinsen'!H68</f>
        <v>0</v>
      </c>
      <c r="H34" s="22">
        <f>'Plan Erfolgsrechnung'!I36-SUMIF('Plan Erfolgsrechnung'!$A$74:$A$162,44,'Plan Erfolgsrechnung'!I$74:I$162)+'Schulden &amp; Zinsen'!I39+'Schulden &amp; Zinsen'!I50+'Schulden &amp; Zinsen'!I68</f>
        <v>0</v>
      </c>
      <c r="I34" s="22">
        <f>'Plan Erfolgsrechnung'!J36-SUMIF('Plan Erfolgsrechnung'!$A$74:$A$162,44,'Plan Erfolgsrechnung'!J$74:J$162)+'Schulden &amp; Zinsen'!J39+'Schulden &amp; Zinsen'!J50+'Schulden &amp; Zinsen'!J68</f>
        <v>0</v>
      </c>
      <c r="J34" s="22">
        <f>'Plan Erfolgsrechnung'!K36-SUMIF('Plan Erfolgsrechnung'!$A$74:$A$162,44,'Plan Erfolgsrechnung'!K$74:K$162)+'Schulden &amp; Zinsen'!K39+'Schulden &amp; Zinsen'!K50+'Schulden &amp; Zinsen'!K68</f>
        <v>0</v>
      </c>
      <c r="K34" s="22">
        <f>'Plan Erfolgsrechnung'!L36-SUMIF('Plan Erfolgsrechnung'!$A$74:$A$162,44,'Plan Erfolgsrechnung'!L$74:L$162)+'Schulden &amp; Zinsen'!L39+'Schulden &amp; Zinsen'!L50+'Schulden &amp; Zinsen'!L68</f>
        <v>0</v>
      </c>
      <c r="L34" s="22">
        <f>'Plan Erfolgsrechnung'!M36-SUMIF('Plan Erfolgsrechnung'!$A$74:$A$162,44,'Plan Erfolgsrechnung'!M$74:M$162)+'Schulden &amp; Zinsen'!M39+'Schulden &amp; Zinsen'!M50+'Schulden &amp; Zinsen'!M68</f>
        <v>0</v>
      </c>
    </row>
    <row r="35" spans="1:12" x14ac:dyDescent="0.25">
      <c r="A35" s="17" t="s">
        <v>123</v>
      </c>
      <c r="B35" s="28">
        <f t="shared" ref="B35:L35" si="5">B34-B33</f>
        <v>0</v>
      </c>
      <c r="C35" s="28">
        <f t="shared" si="5"/>
        <v>0</v>
      </c>
      <c r="D35" s="28">
        <f t="shared" si="5"/>
        <v>0</v>
      </c>
      <c r="E35" s="28">
        <f t="shared" si="5"/>
        <v>0</v>
      </c>
      <c r="F35" s="28">
        <f t="shared" si="5"/>
        <v>0</v>
      </c>
      <c r="G35" s="28">
        <f t="shared" si="5"/>
        <v>0</v>
      </c>
      <c r="H35" s="28">
        <f t="shared" si="5"/>
        <v>0</v>
      </c>
      <c r="I35" s="28">
        <f t="shared" si="5"/>
        <v>0</v>
      </c>
      <c r="J35" s="28">
        <f t="shared" si="5"/>
        <v>0</v>
      </c>
      <c r="K35" s="28">
        <f t="shared" si="5"/>
        <v>0</v>
      </c>
      <c r="L35" s="28">
        <f t="shared" si="5"/>
        <v>0</v>
      </c>
    </row>
    <row r="36" spans="1:12" x14ac:dyDescent="0.25">
      <c r="A36" s="9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</row>
    <row r="37" spans="1:12" x14ac:dyDescent="0.25">
      <c r="A37" s="76" t="s">
        <v>8</v>
      </c>
      <c r="B37" s="27">
        <f t="shared" ref="B37:L37" si="6">B35+B31</f>
        <v>0</v>
      </c>
      <c r="C37" s="27">
        <f t="shared" si="6"/>
        <v>0</v>
      </c>
      <c r="D37" s="27">
        <f t="shared" si="6"/>
        <v>0</v>
      </c>
      <c r="E37" s="27">
        <f t="shared" si="6"/>
        <v>0</v>
      </c>
      <c r="F37" s="27">
        <f t="shared" si="6"/>
        <v>0</v>
      </c>
      <c r="G37" s="27">
        <f t="shared" si="6"/>
        <v>0</v>
      </c>
      <c r="H37" s="27">
        <f t="shared" si="6"/>
        <v>0</v>
      </c>
      <c r="I37" s="27">
        <f t="shared" si="6"/>
        <v>0</v>
      </c>
      <c r="J37" s="27">
        <f t="shared" si="6"/>
        <v>0</v>
      </c>
      <c r="K37" s="27">
        <f t="shared" si="6"/>
        <v>0</v>
      </c>
      <c r="L37" s="27">
        <f t="shared" si="6"/>
        <v>0</v>
      </c>
    </row>
    <row r="38" spans="1:12" x14ac:dyDescent="0.25">
      <c r="A38" s="9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</row>
    <row r="39" spans="1:12" x14ac:dyDescent="0.25">
      <c r="A39" s="8" t="s">
        <v>56</v>
      </c>
      <c r="B39" s="22">
        <f>'Plan Erfolgsrechnung'!C69-'Plan Erfolgsrechnung'!C67</f>
        <v>0</v>
      </c>
      <c r="C39" s="22">
        <f>'Plan Erfolgsrechnung'!D69-'Plan Erfolgsrechnung'!D67</f>
        <v>0</v>
      </c>
      <c r="D39" s="22">
        <f>'Plan Erfolgsrechnung'!E69-'Plan Erfolgsrechnung'!E67</f>
        <v>0</v>
      </c>
      <c r="E39" s="22">
        <f>'Plan Erfolgsrechnung'!F69-'Plan Erfolgsrechnung'!F67</f>
        <v>0</v>
      </c>
      <c r="F39" s="22">
        <f>'Plan Erfolgsrechnung'!G69-'Plan Erfolgsrechnung'!G67</f>
        <v>0</v>
      </c>
      <c r="G39" s="22">
        <f>'Plan Erfolgsrechnung'!H69-'Plan Erfolgsrechnung'!H67</f>
        <v>0</v>
      </c>
      <c r="H39" s="22">
        <f>'Plan Erfolgsrechnung'!I69-'Plan Erfolgsrechnung'!I67</f>
        <v>0</v>
      </c>
      <c r="I39" s="22">
        <f>'Plan Erfolgsrechnung'!J69-'Plan Erfolgsrechnung'!J67</f>
        <v>0</v>
      </c>
      <c r="J39" s="22">
        <f>'Plan Erfolgsrechnung'!K69-'Plan Erfolgsrechnung'!K67</f>
        <v>0</v>
      </c>
      <c r="K39" s="22">
        <f>'Plan Erfolgsrechnung'!L69-'Plan Erfolgsrechnung'!L67</f>
        <v>0</v>
      </c>
      <c r="L39" s="22">
        <f>'Plan Erfolgsrechnung'!M69-'Plan Erfolgsrechnung'!M67</f>
        <v>0</v>
      </c>
    </row>
    <row r="40" spans="1:12" x14ac:dyDescent="0.25">
      <c r="A40" s="72" t="s">
        <v>124</v>
      </c>
      <c r="B40" s="42">
        <f>Kapital!E12</f>
        <v>0</v>
      </c>
      <c r="C40" s="42">
        <f>Kapital!F12</f>
        <v>0</v>
      </c>
      <c r="D40" s="42">
        <f>Kapital!G12</f>
        <v>0</v>
      </c>
      <c r="E40" s="42">
        <f>Kapital!H12</f>
        <v>0</v>
      </c>
      <c r="F40" s="42">
        <f>Kapital!I12</f>
        <v>0</v>
      </c>
      <c r="G40" s="42">
        <f>Kapital!J12</f>
        <v>0</v>
      </c>
      <c r="H40" s="42">
        <f>Kapital!K12</f>
        <v>0</v>
      </c>
      <c r="I40" s="42">
        <f>Kapital!L12</f>
        <v>0</v>
      </c>
      <c r="J40" s="42">
        <f>Kapital!M12</f>
        <v>0</v>
      </c>
      <c r="K40" s="42">
        <f>Kapital!N12</f>
        <v>0</v>
      </c>
      <c r="L40" s="42">
        <f>Kapital!O12</f>
        <v>0</v>
      </c>
    </row>
    <row r="41" spans="1:12" x14ac:dyDescent="0.25">
      <c r="A41" s="9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</row>
    <row r="42" spans="1:12" x14ac:dyDescent="0.25">
      <c r="A42" s="76" t="s">
        <v>9</v>
      </c>
      <c r="B42" s="27">
        <f t="shared" ref="B42:L42" si="7">B37+B39</f>
        <v>0</v>
      </c>
      <c r="C42" s="27">
        <f t="shared" si="7"/>
        <v>0</v>
      </c>
      <c r="D42" s="27">
        <f t="shared" si="7"/>
        <v>0</v>
      </c>
      <c r="E42" s="27">
        <f t="shared" si="7"/>
        <v>0</v>
      </c>
      <c r="F42" s="27">
        <f t="shared" si="7"/>
        <v>0</v>
      </c>
      <c r="G42" s="27">
        <f t="shared" si="7"/>
        <v>0</v>
      </c>
      <c r="H42" s="27">
        <f t="shared" si="7"/>
        <v>0</v>
      </c>
      <c r="I42" s="27">
        <f t="shared" si="7"/>
        <v>0</v>
      </c>
      <c r="J42" s="27">
        <f t="shared" si="7"/>
        <v>0</v>
      </c>
      <c r="K42" s="27">
        <f t="shared" si="7"/>
        <v>0</v>
      </c>
      <c r="L42" s="27">
        <f t="shared" si="7"/>
        <v>0</v>
      </c>
    </row>
    <row r="43" spans="1:12" x14ac:dyDescent="0.25"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</row>
    <row r="44" spans="1:12" x14ac:dyDescent="0.25">
      <c r="A44" s="8" t="s">
        <v>11</v>
      </c>
      <c r="B44" s="22">
        <f>-Investitionsplan!K52</f>
        <v>0</v>
      </c>
      <c r="C44" s="22">
        <f>-Investitionsplan!L52</f>
        <v>0</v>
      </c>
      <c r="D44" s="22">
        <f>-Investitionsplan!M52</f>
        <v>0</v>
      </c>
      <c r="E44" s="22">
        <f>-Investitionsplan!N52</f>
        <v>0</v>
      </c>
      <c r="F44" s="22">
        <f>-Investitionsplan!O52</f>
        <v>0</v>
      </c>
      <c r="G44" s="22">
        <f>-Investitionsplan!P52</f>
        <v>0</v>
      </c>
      <c r="H44" s="22">
        <f>-Investitionsplan!Q52</f>
        <v>0</v>
      </c>
      <c r="I44" s="22">
        <f>-Investitionsplan!R52</f>
        <v>0</v>
      </c>
      <c r="J44" s="22">
        <f>-Investitionsplan!S52</f>
        <v>0</v>
      </c>
      <c r="K44" s="22">
        <f>-Investitionsplan!T52</f>
        <v>0</v>
      </c>
      <c r="L44" s="22">
        <f>-Investitionsplan!U52</f>
        <v>0</v>
      </c>
    </row>
    <row r="45" spans="1:12" x14ac:dyDescent="0.25">
      <c r="A45" s="8" t="s">
        <v>10</v>
      </c>
      <c r="B45" s="22">
        <f>'Schulden &amp; Zinsen'!C13</f>
        <v>0</v>
      </c>
      <c r="C45" s="22">
        <f>'Schulden &amp; Zinsen'!D13</f>
        <v>0</v>
      </c>
      <c r="D45" s="22">
        <f>'Schulden &amp; Zinsen'!E13</f>
        <v>0</v>
      </c>
      <c r="E45" s="22">
        <f>'Schulden &amp; Zinsen'!F13</f>
        <v>0</v>
      </c>
      <c r="F45" s="22">
        <f>'Schulden &amp; Zinsen'!G13</f>
        <v>0</v>
      </c>
      <c r="G45" s="22">
        <f>'Schulden &amp; Zinsen'!H13</f>
        <v>0</v>
      </c>
      <c r="H45" s="22">
        <f>'Schulden &amp; Zinsen'!I13</f>
        <v>0</v>
      </c>
      <c r="I45" s="22">
        <f>'Schulden &amp; Zinsen'!J13</f>
        <v>0</v>
      </c>
      <c r="J45" s="22">
        <f>'Schulden &amp; Zinsen'!K13</f>
        <v>0</v>
      </c>
      <c r="K45" s="22">
        <f>'Schulden &amp; Zinsen'!L13</f>
        <v>0</v>
      </c>
      <c r="L45" s="22">
        <f>'Schulden &amp; Zinsen'!M13</f>
        <v>0</v>
      </c>
    </row>
    <row r="46" spans="1:12" x14ac:dyDescent="0.25">
      <c r="A46" s="76" t="s">
        <v>85</v>
      </c>
      <c r="B46" s="27">
        <f>B44+B45</f>
        <v>0</v>
      </c>
      <c r="C46" s="27">
        <f t="shared" ref="C46:L46" si="8">C44+C45</f>
        <v>0</v>
      </c>
      <c r="D46" s="27">
        <f t="shared" si="8"/>
        <v>0</v>
      </c>
      <c r="E46" s="27">
        <f t="shared" si="8"/>
        <v>0</v>
      </c>
      <c r="F46" s="27">
        <f t="shared" si="8"/>
        <v>0</v>
      </c>
      <c r="G46" s="27">
        <f t="shared" si="8"/>
        <v>0</v>
      </c>
      <c r="H46" s="27">
        <f t="shared" si="8"/>
        <v>0</v>
      </c>
      <c r="I46" s="27">
        <f t="shared" si="8"/>
        <v>0</v>
      </c>
      <c r="J46" s="27">
        <f t="shared" si="8"/>
        <v>0</v>
      </c>
      <c r="K46" s="27">
        <f t="shared" si="8"/>
        <v>0</v>
      </c>
      <c r="L46" s="27">
        <f t="shared" si="8"/>
        <v>0</v>
      </c>
    </row>
    <row r="47" spans="1:12" x14ac:dyDescent="0.25"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</row>
    <row r="48" spans="1:12" x14ac:dyDescent="0.25">
      <c r="A48" s="8" t="s">
        <v>262</v>
      </c>
      <c r="B48" s="22">
        <f>-'Schulden &amp; Zinsen'!C14</f>
        <v>0</v>
      </c>
      <c r="C48" s="22">
        <f>-'Schulden &amp; Zinsen'!D14</f>
        <v>0</v>
      </c>
      <c r="D48" s="22">
        <f>-'Schulden &amp; Zinsen'!E14</f>
        <v>0</v>
      </c>
      <c r="E48" s="22">
        <f>-'Schulden &amp; Zinsen'!F14</f>
        <v>0</v>
      </c>
      <c r="F48" s="22">
        <f>-'Schulden &amp; Zinsen'!G14</f>
        <v>0</v>
      </c>
      <c r="G48" s="22">
        <f>-'Schulden &amp; Zinsen'!H14</f>
        <v>0</v>
      </c>
      <c r="H48" s="22">
        <f>-'Schulden &amp; Zinsen'!I14</f>
        <v>0</v>
      </c>
      <c r="I48" s="22">
        <f>-'Schulden &amp; Zinsen'!J14</f>
        <v>0</v>
      </c>
      <c r="J48" s="22">
        <f>-'Schulden &amp; Zinsen'!K14</f>
        <v>0</v>
      </c>
      <c r="K48" s="22">
        <f>-'Schulden &amp; Zinsen'!L14</f>
        <v>0</v>
      </c>
      <c r="L48" s="22">
        <f>-'Schulden &amp; Zinsen'!M14</f>
        <v>0</v>
      </c>
    </row>
    <row r="49" spans="1:12" x14ac:dyDescent="0.25">
      <c r="A49" s="8" t="s">
        <v>87</v>
      </c>
      <c r="B49" s="22">
        <f>'Schulden &amp; Zinsen'!C18</f>
        <v>0</v>
      </c>
      <c r="C49" s="22">
        <f>'Schulden &amp; Zinsen'!D18</f>
        <v>0</v>
      </c>
      <c r="D49" s="22">
        <f>'Schulden &amp; Zinsen'!E18</f>
        <v>0</v>
      </c>
      <c r="E49" s="22">
        <f>'Schulden &amp; Zinsen'!F18</f>
        <v>0</v>
      </c>
      <c r="F49" s="22">
        <f>'Schulden &amp; Zinsen'!G18</f>
        <v>0</v>
      </c>
      <c r="G49" s="22">
        <f>'Schulden &amp; Zinsen'!H18</f>
        <v>0</v>
      </c>
      <c r="H49" s="22">
        <f>'Schulden &amp; Zinsen'!I18</f>
        <v>0</v>
      </c>
      <c r="I49" s="22">
        <f>'Schulden &amp; Zinsen'!J18</f>
        <v>0</v>
      </c>
      <c r="J49" s="22">
        <f>'Schulden &amp; Zinsen'!K18</f>
        <v>0</v>
      </c>
      <c r="K49" s="22">
        <f>'Schulden &amp; Zinsen'!L18</f>
        <v>0</v>
      </c>
      <c r="L49" s="22">
        <f>'Schulden &amp; Zinsen'!M18</f>
        <v>0</v>
      </c>
    </row>
    <row r="50" spans="1:12" x14ac:dyDescent="0.25">
      <c r="A50" s="8" t="s">
        <v>158</v>
      </c>
      <c r="B50" s="22">
        <f>'Schulden &amp; Zinsen'!C30+'Schulden &amp; Zinsen'!C41</f>
        <v>0</v>
      </c>
      <c r="C50" s="22">
        <f>'Schulden &amp; Zinsen'!D30+'Schulden &amp; Zinsen'!D41</f>
        <v>0</v>
      </c>
      <c r="D50" s="22">
        <f>'Schulden &amp; Zinsen'!E30+'Schulden &amp; Zinsen'!E41</f>
        <v>0</v>
      </c>
      <c r="E50" s="22">
        <f>'Schulden &amp; Zinsen'!F30+'Schulden &amp; Zinsen'!F41</f>
        <v>0</v>
      </c>
      <c r="F50" s="22">
        <f>'Schulden &amp; Zinsen'!G30+'Schulden &amp; Zinsen'!G41</f>
        <v>0</v>
      </c>
      <c r="G50" s="22">
        <f>'Schulden &amp; Zinsen'!H30+'Schulden &amp; Zinsen'!H41</f>
        <v>0</v>
      </c>
      <c r="H50" s="22">
        <f>'Schulden &amp; Zinsen'!I30+'Schulden &amp; Zinsen'!I41</f>
        <v>0</v>
      </c>
      <c r="I50" s="22">
        <f>'Schulden &amp; Zinsen'!J30+'Schulden &amp; Zinsen'!J41</f>
        <v>0</v>
      </c>
      <c r="J50" s="22">
        <f>'Schulden &amp; Zinsen'!K30+'Schulden &amp; Zinsen'!K41</f>
        <v>0</v>
      </c>
      <c r="K50" s="22">
        <f>'Schulden &amp; Zinsen'!L30+'Schulden &amp; Zinsen'!L41</f>
        <v>0</v>
      </c>
      <c r="L50" s="22">
        <f>'Schulden &amp; Zinsen'!M30+'Schulden &amp; Zinsen'!M41</f>
        <v>0</v>
      </c>
    </row>
    <row r="51" spans="1:12" x14ac:dyDescent="0.25">
      <c r="A51" s="8" t="s">
        <v>159</v>
      </c>
      <c r="B51" s="22">
        <f>'Schulden &amp; Zinsen'!C52</f>
        <v>0</v>
      </c>
      <c r="C51" s="22">
        <f>'Schulden &amp; Zinsen'!D52</f>
        <v>0</v>
      </c>
      <c r="D51" s="22">
        <f>'Schulden &amp; Zinsen'!E52</f>
        <v>0</v>
      </c>
      <c r="E51" s="22">
        <f>'Schulden &amp; Zinsen'!F52</f>
        <v>0</v>
      </c>
      <c r="F51" s="22">
        <f>'Schulden &amp; Zinsen'!G52</f>
        <v>0</v>
      </c>
      <c r="G51" s="22">
        <f>'Schulden &amp; Zinsen'!H52</f>
        <v>0</v>
      </c>
      <c r="H51" s="22">
        <f>'Schulden &amp; Zinsen'!I52</f>
        <v>0</v>
      </c>
      <c r="I51" s="22">
        <f>'Schulden &amp; Zinsen'!J52</f>
        <v>0</v>
      </c>
      <c r="J51" s="22">
        <f>'Schulden &amp; Zinsen'!K52</f>
        <v>0</v>
      </c>
      <c r="K51" s="22">
        <f>'Schulden &amp; Zinsen'!L52</f>
        <v>0</v>
      </c>
      <c r="L51" s="22">
        <f>'Schulden &amp; Zinsen'!M52</f>
        <v>0</v>
      </c>
    </row>
    <row r="52" spans="1:12" x14ac:dyDescent="0.25">
      <c r="A52" s="17" t="s">
        <v>94</v>
      </c>
      <c r="B52" s="23">
        <f>SUM(B48:B51)</f>
        <v>0</v>
      </c>
      <c r="C52" s="23">
        <f t="shared" ref="C52:L52" si="9">SUM(C48:C51)</f>
        <v>0</v>
      </c>
      <c r="D52" s="23">
        <f t="shared" si="9"/>
        <v>0</v>
      </c>
      <c r="E52" s="23">
        <f t="shared" si="9"/>
        <v>0</v>
      </c>
      <c r="F52" s="23">
        <f t="shared" si="9"/>
        <v>0</v>
      </c>
      <c r="G52" s="23">
        <f t="shared" si="9"/>
        <v>0</v>
      </c>
      <c r="H52" s="23">
        <f t="shared" si="9"/>
        <v>0</v>
      </c>
      <c r="I52" s="23">
        <f t="shared" si="9"/>
        <v>0</v>
      </c>
      <c r="J52" s="23">
        <f t="shared" si="9"/>
        <v>0</v>
      </c>
      <c r="K52" s="23">
        <f t="shared" si="9"/>
        <v>0</v>
      </c>
      <c r="L52" s="23">
        <f t="shared" si="9"/>
        <v>0</v>
      </c>
    </row>
    <row r="53" spans="1:12" x14ac:dyDescent="0.25">
      <c r="A53" s="8" t="s">
        <v>160</v>
      </c>
      <c r="B53" s="22">
        <f>'Schulden &amp; Zinsen'!C62</f>
        <v>0</v>
      </c>
      <c r="C53" s="22">
        <f>'Schulden &amp; Zinsen'!D62</f>
        <v>0</v>
      </c>
      <c r="D53" s="22">
        <f>'Schulden &amp; Zinsen'!E62</f>
        <v>0</v>
      </c>
      <c r="E53" s="22">
        <f>'Schulden &amp; Zinsen'!F62</f>
        <v>0</v>
      </c>
      <c r="F53" s="22">
        <f>'Schulden &amp; Zinsen'!G62</f>
        <v>0</v>
      </c>
      <c r="G53" s="22">
        <f>'Schulden &amp; Zinsen'!H62</f>
        <v>0</v>
      </c>
      <c r="H53" s="22">
        <f>'Schulden &amp; Zinsen'!I62</f>
        <v>0</v>
      </c>
      <c r="I53" s="22">
        <f>'Schulden &amp; Zinsen'!J62</f>
        <v>0</v>
      </c>
      <c r="J53" s="22">
        <f>'Schulden &amp; Zinsen'!K62</f>
        <v>0</v>
      </c>
      <c r="K53" s="22">
        <f>'Schulden &amp; Zinsen'!L62</f>
        <v>0</v>
      </c>
      <c r="L53" s="22">
        <f>'Schulden &amp; Zinsen'!M62</f>
        <v>0</v>
      </c>
    </row>
    <row r="54" spans="1:12" x14ac:dyDescent="0.25">
      <c r="A54" s="8" t="s">
        <v>233</v>
      </c>
      <c r="B54" s="22">
        <f>Ausgangslage!I33-'Schulden &amp; Zinsen'!C18+'Schulden &amp; Zinsen'!C62</f>
        <v>0</v>
      </c>
      <c r="C54" s="22">
        <f>B54-'Schulden &amp; Zinsen'!D18+'Schulden &amp; Zinsen'!D62</f>
        <v>0</v>
      </c>
      <c r="D54" s="22">
        <f>C54-'Schulden &amp; Zinsen'!E18+'Schulden &amp; Zinsen'!E62</f>
        <v>0</v>
      </c>
      <c r="E54" s="22">
        <f>D54-'Schulden &amp; Zinsen'!F18+'Schulden &amp; Zinsen'!F62</f>
        <v>0</v>
      </c>
      <c r="F54" s="22">
        <f>E54-'Schulden &amp; Zinsen'!G18+'Schulden &amp; Zinsen'!G62</f>
        <v>0</v>
      </c>
      <c r="G54" s="22">
        <f>F54-'Schulden &amp; Zinsen'!H18+'Schulden &amp; Zinsen'!H62</f>
        <v>0</v>
      </c>
      <c r="H54" s="22">
        <f>G54-'Schulden &amp; Zinsen'!I18+'Schulden &amp; Zinsen'!I62</f>
        <v>0</v>
      </c>
      <c r="I54" s="22">
        <f>H54-'Schulden &amp; Zinsen'!J18+'Schulden &amp; Zinsen'!J62</f>
        <v>0</v>
      </c>
      <c r="J54" s="22">
        <f>I54-'Schulden &amp; Zinsen'!K18+'Schulden &amp; Zinsen'!K62</f>
        <v>0</v>
      </c>
      <c r="K54" s="22">
        <f>J54-'Schulden &amp; Zinsen'!L18+'Schulden &amp; Zinsen'!L62</f>
        <v>0</v>
      </c>
      <c r="L54" s="22">
        <f>K54-'Schulden &amp; Zinsen'!M18+'Schulden &amp; Zinsen'!M62</f>
        <v>0</v>
      </c>
    </row>
    <row r="55" spans="1:12" x14ac:dyDescent="0.25"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</row>
    <row r="56" spans="1:12" x14ac:dyDescent="0.25">
      <c r="A56" s="8" t="s">
        <v>161</v>
      </c>
      <c r="B56" s="22">
        <f>Kapital!E6</f>
        <v>0</v>
      </c>
      <c r="C56" s="22">
        <f>Kapital!F6</f>
        <v>0</v>
      </c>
      <c r="D56" s="22">
        <f>Kapital!G6</f>
        <v>0</v>
      </c>
      <c r="E56" s="22">
        <f>Kapital!H6</f>
        <v>0</v>
      </c>
      <c r="F56" s="22">
        <f>Kapital!I6</f>
        <v>0</v>
      </c>
      <c r="G56" s="22">
        <f>Kapital!J6</f>
        <v>0</v>
      </c>
      <c r="H56" s="22">
        <f>Kapital!K6</f>
        <v>0</v>
      </c>
      <c r="I56" s="22">
        <f>Kapital!L6</f>
        <v>0</v>
      </c>
      <c r="J56" s="22">
        <f>Kapital!M6</f>
        <v>0</v>
      </c>
      <c r="K56" s="22">
        <f>Kapital!N6</f>
        <v>0</v>
      </c>
      <c r="L56" s="22">
        <f>Kapital!O6</f>
        <v>0</v>
      </c>
    </row>
    <row r="57" spans="1:12" x14ac:dyDescent="0.25">
      <c r="A57" s="8" t="s">
        <v>53</v>
      </c>
      <c r="B57" s="22">
        <f>Kapital!E7</f>
        <v>0</v>
      </c>
      <c r="C57" s="22">
        <f>Kapital!F7</f>
        <v>0</v>
      </c>
      <c r="D57" s="22">
        <f>Kapital!G7</f>
        <v>0</v>
      </c>
      <c r="E57" s="22">
        <f>Kapital!H7</f>
        <v>0</v>
      </c>
      <c r="F57" s="22">
        <f>Kapital!I7</f>
        <v>0</v>
      </c>
      <c r="G57" s="22">
        <f>Kapital!J7</f>
        <v>0</v>
      </c>
      <c r="H57" s="22">
        <f>Kapital!K7</f>
        <v>0</v>
      </c>
      <c r="I57" s="22">
        <f>Kapital!L7</f>
        <v>0</v>
      </c>
      <c r="J57" s="22">
        <f>Kapital!M7</f>
        <v>0</v>
      </c>
      <c r="K57" s="22">
        <f>Kapital!N7</f>
        <v>0</v>
      </c>
      <c r="L57" s="22">
        <f>Kapital!O7</f>
        <v>0</v>
      </c>
    </row>
    <row r="58" spans="1:12" x14ac:dyDescent="0.25">
      <c r="A58" s="8" t="s">
        <v>133</v>
      </c>
      <c r="B58" s="22">
        <f>Kapital!E8</f>
        <v>0</v>
      </c>
      <c r="C58" s="22">
        <f>Kapital!F8</f>
        <v>0</v>
      </c>
      <c r="D58" s="22">
        <f>Kapital!G8</f>
        <v>0</v>
      </c>
      <c r="E58" s="22">
        <f>Kapital!H8</f>
        <v>0</v>
      </c>
      <c r="F58" s="22">
        <f>Kapital!I8</f>
        <v>0</v>
      </c>
      <c r="G58" s="22">
        <f>Kapital!J8</f>
        <v>0</v>
      </c>
      <c r="H58" s="22">
        <f>Kapital!K8</f>
        <v>0</v>
      </c>
      <c r="I58" s="22">
        <f>Kapital!L8</f>
        <v>0</v>
      </c>
      <c r="J58" s="22">
        <f>Kapital!M8</f>
        <v>0</v>
      </c>
      <c r="K58" s="22">
        <f>Kapital!N8</f>
        <v>0</v>
      </c>
      <c r="L58" s="22">
        <f>Kapital!O8</f>
        <v>0</v>
      </c>
    </row>
    <row r="59" spans="1:12" x14ac:dyDescent="0.25">
      <c r="A59" s="17" t="s">
        <v>162</v>
      </c>
      <c r="B59" s="23">
        <f>B56-B57-B58</f>
        <v>0</v>
      </c>
      <c r="C59" s="23">
        <f t="shared" ref="C59:L59" si="10">C56-C57-C58</f>
        <v>0</v>
      </c>
      <c r="D59" s="23">
        <f t="shared" si="10"/>
        <v>0</v>
      </c>
      <c r="E59" s="23">
        <f t="shared" si="10"/>
        <v>0</v>
      </c>
      <c r="F59" s="23">
        <f t="shared" si="10"/>
        <v>0</v>
      </c>
      <c r="G59" s="23">
        <f t="shared" si="10"/>
        <v>0</v>
      </c>
      <c r="H59" s="23">
        <f t="shared" si="10"/>
        <v>0</v>
      </c>
      <c r="I59" s="23">
        <f t="shared" si="10"/>
        <v>0</v>
      </c>
      <c r="J59" s="23">
        <f t="shared" si="10"/>
        <v>0</v>
      </c>
      <c r="K59" s="23">
        <f t="shared" si="10"/>
        <v>0</v>
      </c>
      <c r="L59" s="23">
        <f t="shared" si="10"/>
        <v>0</v>
      </c>
    </row>
    <row r="60" spans="1:12" x14ac:dyDescent="0.25"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</row>
    <row r="61" spans="1:12" x14ac:dyDescent="0.25">
      <c r="A61" s="8" t="s">
        <v>163</v>
      </c>
      <c r="B61" s="22">
        <f>Kapital!E11</f>
        <v>0</v>
      </c>
      <c r="C61" s="22">
        <f>Kapital!F11</f>
        <v>0</v>
      </c>
      <c r="D61" s="22">
        <f>Kapital!G11</f>
        <v>0</v>
      </c>
      <c r="E61" s="22">
        <f>Kapital!H11</f>
        <v>0</v>
      </c>
      <c r="F61" s="22">
        <f>Kapital!I11</f>
        <v>0</v>
      </c>
      <c r="G61" s="22">
        <f>Kapital!J11</f>
        <v>0</v>
      </c>
      <c r="H61" s="22">
        <f>Kapital!K11</f>
        <v>0</v>
      </c>
      <c r="I61" s="22">
        <f>Kapital!L11</f>
        <v>0</v>
      </c>
      <c r="J61" s="22">
        <f>Kapital!M11</f>
        <v>0</v>
      </c>
      <c r="K61" s="22">
        <f>Kapital!N11</f>
        <v>0</v>
      </c>
      <c r="L61" s="22">
        <f>Kapital!O11</f>
        <v>0</v>
      </c>
    </row>
    <row r="62" spans="1:12" x14ac:dyDescent="0.25">
      <c r="A62" s="8" t="s">
        <v>157</v>
      </c>
      <c r="B62" s="22">
        <f>Kapital!E12</f>
        <v>0</v>
      </c>
      <c r="C62" s="22">
        <f>Kapital!F12</f>
        <v>0</v>
      </c>
      <c r="D62" s="22">
        <f>Kapital!G12</f>
        <v>0</v>
      </c>
      <c r="E62" s="22">
        <f>Kapital!H12</f>
        <v>0</v>
      </c>
      <c r="F62" s="22">
        <f>Kapital!I12</f>
        <v>0</v>
      </c>
      <c r="G62" s="22">
        <f>Kapital!J12</f>
        <v>0</v>
      </c>
      <c r="H62" s="22">
        <f>Kapital!K12</f>
        <v>0</v>
      </c>
      <c r="I62" s="22">
        <f>Kapital!L12</f>
        <v>0</v>
      </c>
      <c r="J62" s="22">
        <f>Kapital!M12</f>
        <v>0</v>
      </c>
      <c r="K62" s="22">
        <f>Kapital!N12</f>
        <v>0</v>
      </c>
      <c r="L62" s="22">
        <f>Kapital!O12</f>
        <v>0</v>
      </c>
    </row>
    <row r="63" spans="1:12" x14ac:dyDescent="0.25">
      <c r="A63" s="8" t="s">
        <v>9</v>
      </c>
      <c r="B63" s="22">
        <f>Kapital!E13</f>
        <v>0</v>
      </c>
      <c r="C63" s="22">
        <f>Kapital!F13</f>
        <v>0</v>
      </c>
      <c r="D63" s="22">
        <f>Kapital!G13</f>
        <v>0</v>
      </c>
      <c r="E63" s="22">
        <f>Kapital!H13</f>
        <v>0</v>
      </c>
      <c r="F63" s="22">
        <f>Kapital!I13</f>
        <v>0</v>
      </c>
      <c r="G63" s="22">
        <f>Kapital!J13</f>
        <v>0</v>
      </c>
      <c r="H63" s="22">
        <f>Kapital!K13</f>
        <v>0</v>
      </c>
      <c r="I63" s="22">
        <f>Kapital!L13</f>
        <v>0</v>
      </c>
      <c r="J63" s="22">
        <f>Kapital!M13</f>
        <v>0</v>
      </c>
      <c r="K63" s="22">
        <f>Kapital!N13</f>
        <v>0</v>
      </c>
      <c r="L63" s="22">
        <f>Kapital!O13</f>
        <v>0</v>
      </c>
    </row>
    <row r="64" spans="1:12" x14ac:dyDescent="0.25">
      <c r="A64" s="8" t="s">
        <v>133</v>
      </c>
      <c r="B64" s="22">
        <f>Kapital!E14</f>
        <v>0</v>
      </c>
      <c r="C64" s="22">
        <f>Kapital!F14</f>
        <v>0</v>
      </c>
      <c r="D64" s="22">
        <f>Kapital!G14</f>
        <v>0</v>
      </c>
      <c r="E64" s="22">
        <f>Kapital!H14</f>
        <v>0</v>
      </c>
      <c r="F64" s="22">
        <f>Kapital!I14</f>
        <v>0</v>
      </c>
      <c r="G64" s="22">
        <f>Kapital!J14</f>
        <v>0</v>
      </c>
      <c r="H64" s="22">
        <f>Kapital!K14</f>
        <v>0</v>
      </c>
      <c r="I64" s="22">
        <f>Kapital!L14</f>
        <v>0</v>
      </c>
      <c r="J64" s="22">
        <f>Kapital!M14</f>
        <v>0</v>
      </c>
      <c r="K64" s="22">
        <f>Kapital!N14</f>
        <v>0</v>
      </c>
      <c r="L64" s="22">
        <f>Kapital!O14</f>
        <v>0</v>
      </c>
    </row>
    <row r="65" spans="1:12" x14ac:dyDescent="0.25">
      <c r="A65" s="76" t="s">
        <v>164</v>
      </c>
      <c r="B65" s="27">
        <f>SUM(B61:B64)</f>
        <v>0</v>
      </c>
      <c r="C65" s="27">
        <f t="shared" ref="C65:L65" si="11">SUM(C61:C64)</f>
        <v>0</v>
      </c>
      <c r="D65" s="27">
        <f t="shared" si="11"/>
        <v>0</v>
      </c>
      <c r="E65" s="27">
        <f t="shared" si="11"/>
        <v>0</v>
      </c>
      <c r="F65" s="27">
        <f t="shared" si="11"/>
        <v>0</v>
      </c>
      <c r="G65" s="27">
        <f t="shared" si="11"/>
        <v>0</v>
      </c>
      <c r="H65" s="27">
        <f t="shared" si="11"/>
        <v>0</v>
      </c>
      <c r="I65" s="27">
        <f t="shared" si="11"/>
        <v>0</v>
      </c>
      <c r="J65" s="27">
        <f t="shared" si="11"/>
        <v>0</v>
      </c>
      <c r="K65" s="27">
        <f t="shared" si="11"/>
        <v>0</v>
      </c>
      <c r="L65" s="27">
        <f t="shared" si="11"/>
        <v>0</v>
      </c>
    </row>
    <row r="66" spans="1:12" x14ac:dyDescent="0.25"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</row>
    <row r="67" spans="1:12" x14ac:dyDescent="0.25">
      <c r="A67" s="59" t="s">
        <v>6</v>
      </c>
      <c r="B67" s="86">
        <f>'Schulden &amp; Zinsen'!C76</f>
        <v>0</v>
      </c>
      <c r="C67" s="86">
        <f>'Schulden &amp; Zinsen'!D76</f>
        <v>0</v>
      </c>
      <c r="D67" s="86">
        <f>'Schulden &amp; Zinsen'!E76</f>
        <v>0</v>
      </c>
      <c r="E67" s="86">
        <f>'Schulden &amp; Zinsen'!F76</f>
        <v>0</v>
      </c>
      <c r="F67" s="86">
        <f>'Schulden &amp; Zinsen'!G76</f>
        <v>0</v>
      </c>
      <c r="G67" s="86">
        <f>'Schulden &amp; Zinsen'!H76</f>
        <v>0</v>
      </c>
      <c r="H67" s="86">
        <f>'Schulden &amp; Zinsen'!I76</f>
        <v>0</v>
      </c>
      <c r="I67" s="86">
        <f>'Schulden &amp; Zinsen'!J76</f>
        <v>0</v>
      </c>
      <c r="J67" s="86">
        <f>'Schulden &amp; Zinsen'!K76</f>
        <v>0</v>
      </c>
      <c r="K67" s="86">
        <f>'Schulden &amp; Zinsen'!L76</f>
        <v>0</v>
      </c>
      <c r="L67" s="86">
        <f>'Schulden &amp; Zinsen'!M76</f>
        <v>0</v>
      </c>
    </row>
    <row r="68" spans="1:12" x14ac:dyDescent="0.25">
      <c r="A68" s="59" t="s">
        <v>12</v>
      </c>
      <c r="B68" s="86" t="e">
        <f t="shared" ref="B68:L68" si="12">B67/B6*1000</f>
        <v>#DIV/0!</v>
      </c>
      <c r="C68" s="86" t="e">
        <f t="shared" si="12"/>
        <v>#DIV/0!</v>
      </c>
      <c r="D68" s="86" t="e">
        <f t="shared" si="12"/>
        <v>#DIV/0!</v>
      </c>
      <c r="E68" s="86" t="e">
        <f t="shared" si="12"/>
        <v>#DIV/0!</v>
      </c>
      <c r="F68" s="86" t="e">
        <f t="shared" si="12"/>
        <v>#DIV/0!</v>
      </c>
      <c r="G68" s="86" t="e">
        <f t="shared" si="12"/>
        <v>#DIV/0!</v>
      </c>
      <c r="H68" s="86" t="e">
        <f t="shared" si="12"/>
        <v>#DIV/0!</v>
      </c>
      <c r="I68" s="86" t="e">
        <f t="shared" si="12"/>
        <v>#DIV/0!</v>
      </c>
      <c r="J68" s="86" t="e">
        <f t="shared" si="12"/>
        <v>#DIV/0!</v>
      </c>
      <c r="K68" s="86" t="e">
        <f t="shared" si="12"/>
        <v>#DIV/0!</v>
      </c>
      <c r="L68" s="86" t="e">
        <f t="shared" si="12"/>
        <v>#DIV/0!</v>
      </c>
    </row>
    <row r="70" spans="1:12" x14ac:dyDescent="0.25">
      <c r="A70" s="59" t="s">
        <v>166</v>
      </c>
    </row>
    <row r="71" spans="1:12" x14ac:dyDescent="0.25">
      <c r="A71" s="113" t="s">
        <v>125</v>
      </c>
      <c r="B71" s="23">
        <f>Ausgangslage!G18+Ausgangslage!H18+Ausgangslage!I18+Übersicht!B37+Übersicht!C37+Übersicht!D37+Übersicht!E37</f>
        <v>0</v>
      </c>
      <c r="C71" s="23">
        <f>SUM(B37:F37)+Ausgangslage!H18+Ausgangslage!I18</f>
        <v>0</v>
      </c>
      <c r="D71" s="23">
        <f>SUM(B37:G37)+Ausgangslage!I18</f>
        <v>0</v>
      </c>
      <c r="E71" s="23">
        <f>SUM(B37:H37)</f>
        <v>0</v>
      </c>
      <c r="F71" s="23">
        <f>SUM(C37:I37)</f>
        <v>0</v>
      </c>
      <c r="G71" s="23">
        <f>SUM(D37:J37)</f>
        <v>0</v>
      </c>
      <c r="H71" s="23">
        <f>SUM(E37:K37)</f>
        <v>0</v>
      </c>
      <c r="I71" s="23">
        <f>SUM(F37:L37)</f>
        <v>0</v>
      </c>
    </row>
    <row r="72" spans="1:12" x14ac:dyDescent="0.25">
      <c r="A72" s="100" t="s">
        <v>126</v>
      </c>
      <c r="B72" s="23">
        <f>Ausgangslage!G19+Ausgangslage!H19+Ausgangslage!I19+Übersicht!B42+Übersicht!C42+Übersicht!D42+Übersicht!E42</f>
        <v>0</v>
      </c>
      <c r="C72" s="23">
        <f>SUM(B42:F42)+Ausgangslage!I19+Ausgangslage!H19</f>
        <v>0</v>
      </c>
      <c r="D72" s="23">
        <f>SUM(B42:G42)+Ausgangslage!I19</f>
        <v>0</v>
      </c>
      <c r="E72" s="23">
        <f>SUM(B42:H42)</f>
        <v>0</v>
      </c>
      <c r="F72" s="23">
        <f>SUM(C42:I42)</f>
        <v>0</v>
      </c>
      <c r="G72" s="23">
        <f>SUM(D42:J42)</f>
        <v>0</v>
      </c>
      <c r="H72" s="23">
        <f>SUM(E42:K42)</f>
        <v>0</v>
      </c>
      <c r="I72" s="23">
        <f>SUM(F42:L42)</f>
        <v>0</v>
      </c>
    </row>
  </sheetData>
  <pageMargins left="0.7" right="0.7" top="0.78740157499999996" bottom="0.78740157499999996" header="0.3" footer="0.3"/>
  <pageSetup paperSize="9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D8693-FB97-4541-BAD3-7D93AA2987B3}">
  <sheetPr codeName="Tabelle6">
    <tabColor theme="4" tint="0.39997558519241921"/>
    <pageSetUpPr fitToPage="1"/>
  </sheetPr>
  <dimension ref="A1:N59"/>
  <sheetViews>
    <sheetView showGridLines="0" zoomScale="80" zoomScaleNormal="8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61" sqref="M61"/>
    </sheetView>
  </sheetViews>
  <sheetFormatPr baseColWidth="10" defaultColWidth="11" defaultRowHeight="14.25" outlineLevelRow="1" x14ac:dyDescent="0.25"/>
  <cols>
    <col min="1" max="1" width="11" style="1"/>
    <col min="2" max="2" width="31.75" style="1" customWidth="1"/>
    <col min="3" max="16384" width="11" style="1"/>
  </cols>
  <sheetData>
    <row r="1" spans="1:14" ht="25.5" x14ac:dyDescent="0.5">
      <c r="A1" s="2" t="s">
        <v>168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14" x14ac:dyDescent="0.25">
      <c r="D4" s="13">
        <f>Ausgangslage!I7-1</f>
        <v>2026</v>
      </c>
      <c r="E4" s="13">
        <f>D4+1</f>
        <v>2027</v>
      </c>
      <c r="F4" s="13">
        <f t="shared" ref="F4:N4" si="0">E4+1</f>
        <v>2028</v>
      </c>
      <c r="G4" s="13">
        <f t="shared" si="0"/>
        <v>2029</v>
      </c>
      <c r="H4" s="13">
        <f t="shared" si="0"/>
        <v>2030</v>
      </c>
      <c r="I4" s="13">
        <f t="shared" si="0"/>
        <v>2031</v>
      </c>
      <c r="J4" s="13">
        <f t="shared" si="0"/>
        <v>2032</v>
      </c>
      <c r="K4" s="13">
        <f t="shared" si="0"/>
        <v>2033</v>
      </c>
      <c r="L4" s="13">
        <f t="shared" si="0"/>
        <v>2034</v>
      </c>
      <c r="M4" s="13">
        <f t="shared" si="0"/>
        <v>2035</v>
      </c>
      <c r="N4" s="13">
        <f t="shared" si="0"/>
        <v>2036</v>
      </c>
    </row>
    <row r="5" spans="1:14" x14ac:dyDescent="0.25">
      <c r="D5" s="13" t="s">
        <v>238</v>
      </c>
      <c r="E5" s="13" t="s">
        <v>28</v>
      </c>
      <c r="F5" s="13" t="s">
        <v>29</v>
      </c>
      <c r="G5" s="13" t="s">
        <v>30</v>
      </c>
      <c r="H5" s="13" t="s">
        <v>31</v>
      </c>
      <c r="I5" s="13" t="s">
        <v>32</v>
      </c>
      <c r="J5" s="13" t="s">
        <v>33</v>
      </c>
      <c r="K5" s="13" t="s">
        <v>34</v>
      </c>
      <c r="L5" s="13" t="s">
        <v>35</v>
      </c>
      <c r="M5" s="13" t="s">
        <v>36</v>
      </c>
      <c r="N5" s="13" t="s">
        <v>37</v>
      </c>
    </row>
    <row r="6" spans="1:14" x14ac:dyDescent="0.25">
      <c r="A6" s="7" t="s">
        <v>72</v>
      </c>
      <c r="B6" s="7" t="s">
        <v>73</v>
      </c>
      <c r="C6" s="7" t="s">
        <v>17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31" t="str">
        <f>IF(ISBLANK(Investitionsplan!B7),"",Investitionsplan!B7)</f>
        <v/>
      </c>
      <c r="B7" s="10" t="str">
        <f>IF(ISBLANK(Investitionsplan!E7),"",Investitionsplan!E7)</f>
        <v/>
      </c>
      <c r="C7" s="74" t="str">
        <f>IF(ISBLANK(Investitionsplan!I7),"",Investitionsplan!I7)</f>
        <v/>
      </c>
      <c r="D7" s="22" t="str">
        <f>IF(ISBLANK(Investitionsplan!K7),"",Investitionsplan!K7)</f>
        <v/>
      </c>
      <c r="E7" s="22" t="str">
        <f>IF(ISBLANK(Investitionsplan!L7),"",Investitionsplan!L7)</f>
        <v/>
      </c>
      <c r="F7" s="22" t="str">
        <f>IF(ISBLANK(Investitionsplan!M7),"",Investitionsplan!M7)</f>
        <v/>
      </c>
      <c r="G7" s="22" t="str">
        <f>IF(ISBLANK(Investitionsplan!N7),"",Investitionsplan!N7)</f>
        <v/>
      </c>
      <c r="H7" s="22" t="str">
        <f>IF(ISBLANK(Investitionsplan!O7),"",Investitionsplan!O7)</f>
        <v/>
      </c>
      <c r="I7" s="22" t="str">
        <f>IF(ISBLANK(Investitionsplan!P7),"",Investitionsplan!P7)</f>
        <v/>
      </c>
      <c r="J7" s="22" t="str">
        <f>IF(ISBLANK(Investitionsplan!Q7),"",Investitionsplan!Q7)</f>
        <v/>
      </c>
      <c r="K7" s="22" t="str">
        <f>IF(ISBLANK(Investitionsplan!R7),"",Investitionsplan!R7)</f>
        <v/>
      </c>
      <c r="L7" s="22" t="str">
        <f>IF(ISBLANK(Investitionsplan!S7),"",Investitionsplan!S7)</f>
        <v/>
      </c>
      <c r="M7" s="22" t="str">
        <f>IF(ISBLANK(Investitionsplan!T7),"",Investitionsplan!T7)</f>
        <v/>
      </c>
      <c r="N7" s="22" t="str">
        <f>IF(ISBLANK(Investitionsplan!U7),"",Investitionsplan!U7)</f>
        <v/>
      </c>
    </row>
    <row r="8" spans="1:14" x14ac:dyDescent="0.25">
      <c r="A8" s="31" t="str">
        <f>IF(ISBLANK(Investitionsplan!B8),"",Investitionsplan!B8)</f>
        <v/>
      </c>
      <c r="B8" s="10" t="str">
        <f>IF(ISBLANK(Investitionsplan!E8),"",Investitionsplan!E8)</f>
        <v/>
      </c>
      <c r="C8" s="74" t="str">
        <f>IF(ISBLANK(Investitionsplan!I8),"",Investitionsplan!I8)</f>
        <v/>
      </c>
      <c r="D8" s="22" t="str">
        <f>IF(ISBLANK(Investitionsplan!K8),"",Investitionsplan!K8)</f>
        <v/>
      </c>
      <c r="E8" s="22" t="str">
        <f>IF(ISBLANK(Investitionsplan!L8),"",Investitionsplan!L8)</f>
        <v/>
      </c>
      <c r="F8" s="22" t="str">
        <f>IF(ISBLANK(Investitionsplan!M8),"",Investitionsplan!M8)</f>
        <v/>
      </c>
      <c r="G8" s="22" t="str">
        <f>IF(ISBLANK(Investitionsplan!N8),"",Investitionsplan!N8)</f>
        <v/>
      </c>
      <c r="H8" s="22" t="str">
        <f>IF(ISBLANK(Investitionsplan!O8),"",Investitionsplan!O8)</f>
        <v/>
      </c>
      <c r="I8" s="22" t="str">
        <f>IF(ISBLANK(Investitionsplan!P8),"",Investitionsplan!P8)</f>
        <v/>
      </c>
      <c r="J8" s="22" t="str">
        <f>IF(ISBLANK(Investitionsplan!Q8),"",Investitionsplan!Q8)</f>
        <v/>
      </c>
      <c r="K8" s="22" t="str">
        <f>IF(ISBLANK(Investitionsplan!R8),"",Investitionsplan!R8)</f>
        <v/>
      </c>
      <c r="L8" s="22" t="str">
        <f>IF(ISBLANK(Investitionsplan!S8),"",Investitionsplan!S8)</f>
        <v/>
      </c>
      <c r="M8" s="22" t="str">
        <f>IF(ISBLANK(Investitionsplan!T8),"",Investitionsplan!T8)</f>
        <v/>
      </c>
      <c r="N8" s="22" t="str">
        <f>IF(ISBLANK(Investitionsplan!U8),"",Investitionsplan!U8)</f>
        <v/>
      </c>
    </row>
    <row r="9" spans="1:14" x14ac:dyDescent="0.25">
      <c r="A9" s="31" t="str">
        <f>IF(ISBLANK(Investitionsplan!B9),"",Investitionsplan!B9)</f>
        <v/>
      </c>
      <c r="B9" s="10" t="str">
        <f>IF(ISBLANK(Investitionsplan!E9),"",Investitionsplan!E9)</f>
        <v/>
      </c>
      <c r="C9" s="74" t="str">
        <f>IF(ISBLANK(Investitionsplan!I9),"",Investitionsplan!I9)</f>
        <v/>
      </c>
      <c r="D9" s="22" t="str">
        <f>IF(ISBLANK(Investitionsplan!K9),"",Investitionsplan!K9)</f>
        <v/>
      </c>
      <c r="E9" s="22" t="str">
        <f>IF(ISBLANK(Investitionsplan!L9),"",Investitionsplan!L9)</f>
        <v/>
      </c>
      <c r="F9" s="22" t="str">
        <f>IF(ISBLANK(Investitionsplan!M9),"",Investitionsplan!M9)</f>
        <v/>
      </c>
      <c r="G9" s="22" t="str">
        <f>IF(ISBLANK(Investitionsplan!N9),"",Investitionsplan!N9)</f>
        <v/>
      </c>
      <c r="H9" s="22" t="str">
        <f>IF(ISBLANK(Investitionsplan!O9),"",Investitionsplan!O9)</f>
        <v/>
      </c>
      <c r="I9" s="22" t="str">
        <f>IF(ISBLANK(Investitionsplan!P9),"",Investitionsplan!P9)</f>
        <v/>
      </c>
      <c r="J9" s="22" t="str">
        <f>IF(ISBLANK(Investitionsplan!Q9),"",Investitionsplan!Q9)</f>
        <v/>
      </c>
      <c r="K9" s="22" t="str">
        <f>IF(ISBLANK(Investitionsplan!R9),"",Investitionsplan!R9)</f>
        <v/>
      </c>
      <c r="L9" s="22" t="str">
        <f>IF(ISBLANK(Investitionsplan!S9),"",Investitionsplan!S9)</f>
        <v/>
      </c>
      <c r="M9" s="22" t="str">
        <f>IF(ISBLANK(Investitionsplan!T9),"",Investitionsplan!T9)</f>
        <v/>
      </c>
      <c r="N9" s="22" t="str">
        <f>IF(ISBLANK(Investitionsplan!U9),"",Investitionsplan!U9)</f>
        <v/>
      </c>
    </row>
    <row r="10" spans="1:14" x14ac:dyDescent="0.25">
      <c r="A10" s="31" t="str">
        <f>IF(ISBLANK(Investitionsplan!B10),"",Investitionsplan!B10)</f>
        <v/>
      </c>
      <c r="B10" s="10" t="str">
        <f>IF(ISBLANK(Investitionsplan!E10),"",Investitionsplan!E10)</f>
        <v/>
      </c>
      <c r="C10" s="74" t="str">
        <f>IF(ISBLANK(Investitionsplan!I10),"",Investitionsplan!I10)</f>
        <v/>
      </c>
      <c r="D10" s="22" t="str">
        <f>IF(ISBLANK(Investitionsplan!K10),"",Investitionsplan!K10)</f>
        <v/>
      </c>
      <c r="E10" s="22" t="str">
        <f>IF(ISBLANK(Investitionsplan!L10),"",Investitionsplan!L10)</f>
        <v/>
      </c>
      <c r="F10" s="22" t="str">
        <f>IF(ISBLANK(Investitionsplan!M10),"",Investitionsplan!M10)</f>
        <v/>
      </c>
      <c r="G10" s="22" t="str">
        <f>IF(ISBLANK(Investitionsplan!N10),"",Investitionsplan!N10)</f>
        <v/>
      </c>
      <c r="H10" s="22" t="str">
        <f>IF(ISBLANK(Investitionsplan!O10),"",Investitionsplan!O10)</f>
        <v/>
      </c>
      <c r="I10" s="22" t="str">
        <f>IF(ISBLANK(Investitionsplan!P10),"",Investitionsplan!P10)</f>
        <v/>
      </c>
      <c r="J10" s="22" t="str">
        <f>IF(ISBLANK(Investitionsplan!Q10),"",Investitionsplan!Q10)</f>
        <v/>
      </c>
      <c r="K10" s="22" t="str">
        <f>IF(ISBLANK(Investitionsplan!R10),"",Investitionsplan!R10)</f>
        <v/>
      </c>
      <c r="L10" s="22" t="str">
        <f>IF(ISBLANK(Investitionsplan!S10),"",Investitionsplan!S10)</f>
        <v/>
      </c>
      <c r="M10" s="22" t="str">
        <f>IF(ISBLANK(Investitionsplan!T10),"",Investitionsplan!T10)</f>
        <v/>
      </c>
      <c r="N10" s="22" t="str">
        <f>IF(ISBLANK(Investitionsplan!U10),"",Investitionsplan!U10)</f>
        <v/>
      </c>
    </row>
    <row r="11" spans="1:14" x14ac:dyDescent="0.25">
      <c r="A11" s="31" t="str">
        <f>IF(ISBLANK(Investitionsplan!B11),"",Investitionsplan!B11)</f>
        <v/>
      </c>
      <c r="B11" s="10" t="str">
        <f>IF(ISBLANK(Investitionsplan!E11),"",Investitionsplan!E11)</f>
        <v/>
      </c>
      <c r="C11" s="74" t="str">
        <f>IF(ISBLANK(Investitionsplan!I11),"",Investitionsplan!I11)</f>
        <v/>
      </c>
      <c r="D11" s="22" t="str">
        <f>IF(ISBLANK(Investitionsplan!K11),"",Investitionsplan!K11)</f>
        <v/>
      </c>
      <c r="E11" s="22" t="str">
        <f>IF(ISBLANK(Investitionsplan!L11),"",Investitionsplan!L11)</f>
        <v/>
      </c>
      <c r="F11" s="22" t="str">
        <f>IF(ISBLANK(Investitionsplan!M11),"",Investitionsplan!M11)</f>
        <v/>
      </c>
      <c r="G11" s="22" t="str">
        <f>IF(ISBLANK(Investitionsplan!N11),"",Investitionsplan!N11)</f>
        <v/>
      </c>
      <c r="H11" s="22" t="str">
        <f>IF(ISBLANK(Investitionsplan!O11),"",Investitionsplan!O11)</f>
        <v/>
      </c>
      <c r="I11" s="22" t="str">
        <f>IF(ISBLANK(Investitionsplan!P11),"",Investitionsplan!P11)</f>
        <v/>
      </c>
      <c r="J11" s="22" t="str">
        <f>IF(ISBLANK(Investitionsplan!Q11),"",Investitionsplan!Q11)</f>
        <v/>
      </c>
      <c r="K11" s="22" t="str">
        <f>IF(ISBLANK(Investitionsplan!R11),"",Investitionsplan!R11)</f>
        <v/>
      </c>
      <c r="L11" s="22" t="str">
        <f>IF(ISBLANK(Investitionsplan!S11),"",Investitionsplan!S11)</f>
        <v/>
      </c>
      <c r="M11" s="22" t="str">
        <f>IF(ISBLANK(Investitionsplan!T11),"",Investitionsplan!T11)</f>
        <v/>
      </c>
      <c r="N11" s="22" t="str">
        <f>IF(ISBLANK(Investitionsplan!U11),"",Investitionsplan!U11)</f>
        <v/>
      </c>
    </row>
    <row r="12" spans="1:14" x14ac:dyDescent="0.25">
      <c r="A12" s="31" t="str">
        <f>IF(ISBLANK(Investitionsplan!B12),"",Investitionsplan!B12)</f>
        <v/>
      </c>
      <c r="B12" s="10" t="str">
        <f>IF(ISBLANK(Investitionsplan!E12),"",Investitionsplan!E12)</f>
        <v/>
      </c>
      <c r="C12" s="74" t="str">
        <f>IF(ISBLANK(Investitionsplan!I12),"",Investitionsplan!I12)</f>
        <v/>
      </c>
      <c r="D12" s="22" t="str">
        <f>IF(ISBLANK(Investitionsplan!K12),"",Investitionsplan!K12)</f>
        <v/>
      </c>
      <c r="E12" s="22" t="str">
        <f>IF(ISBLANK(Investitionsplan!L12),"",Investitionsplan!L12)</f>
        <v/>
      </c>
      <c r="F12" s="22" t="str">
        <f>IF(ISBLANK(Investitionsplan!M12),"",Investitionsplan!M12)</f>
        <v/>
      </c>
      <c r="G12" s="22" t="str">
        <f>IF(ISBLANK(Investitionsplan!N12),"",Investitionsplan!N12)</f>
        <v/>
      </c>
      <c r="H12" s="22" t="str">
        <f>IF(ISBLANK(Investitionsplan!O12),"",Investitionsplan!O12)</f>
        <v/>
      </c>
      <c r="I12" s="22" t="str">
        <f>IF(ISBLANK(Investitionsplan!P12),"",Investitionsplan!P12)</f>
        <v/>
      </c>
      <c r="J12" s="22" t="str">
        <f>IF(ISBLANK(Investitionsplan!Q12),"",Investitionsplan!Q12)</f>
        <v/>
      </c>
      <c r="K12" s="22" t="str">
        <f>IF(ISBLANK(Investitionsplan!R12),"",Investitionsplan!R12)</f>
        <v/>
      </c>
      <c r="L12" s="22" t="str">
        <f>IF(ISBLANK(Investitionsplan!S12),"",Investitionsplan!S12)</f>
        <v/>
      </c>
      <c r="M12" s="22" t="str">
        <f>IF(ISBLANK(Investitionsplan!T12),"",Investitionsplan!T12)</f>
        <v/>
      </c>
      <c r="N12" s="22" t="str">
        <f>IF(ISBLANK(Investitionsplan!U12),"",Investitionsplan!U12)</f>
        <v/>
      </c>
    </row>
    <row r="13" spans="1:14" x14ac:dyDescent="0.25">
      <c r="A13" s="31" t="str">
        <f>IF(ISBLANK(Investitionsplan!B13),"",Investitionsplan!B13)</f>
        <v/>
      </c>
      <c r="B13" s="10" t="str">
        <f>IF(ISBLANK(Investitionsplan!E13),"",Investitionsplan!E13)</f>
        <v/>
      </c>
      <c r="C13" s="74" t="str">
        <f>IF(ISBLANK(Investitionsplan!I13),"",Investitionsplan!I13)</f>
        <v/>
      </c>
      <c r="D13" s="22" t="str">
        <f>IF(ISBLANK(Investitionsplan!K13),"",Investitionsplan!K13)</f>
        <v/>
      </c>
      <c r="E13" s="22" t="str">
        <f>IF(ISBLANK(Investitionsplan!L13),"",Investitionsplan!L13)</f>
        <v/>
      </c>
      <c r="F13" s="22" t="str">
        <f>IF(ISBLANK(Investitionsplan!M13),"",Investitionsplan!M13)</f>
        <v/>
      </c>
      <c r="G13" s="22" t="str">
        <f>IF(ISBLANK(Investitionsplan!N13),"",Investitionsplan!N13)</f>
        <v/>
      </c>
      <c r="H13" s="22" t="str">
        <f>IF(ISBLANK(Investitionsplan!O13),"",Investitionsplan!O13)</f>
        <v/>
      </c>
      <c r="I13" s="22" t="str">
        <f>IF(ISBLANK(Investitionsplan!P13),"",Investitionsplan!P13)</f>
        <v/>
      </c>
      <c r="J13" s="22" t="str">
        <f>IF(ISBLANK(Investitionsplan!Q13),"",Investitionsplan!Q13)</f>
        <v/>
      </c>
      <c r="K13" s="22" t="str">
        <f>IF(ISBLANK(Investitionsplan!R13),"",Investitionsplan!R13)</f>
        <v/>
      </c>
      <c r="L13" s="22" t="str">
        <f>IF(ISBLANK(Investitionsplan!S13),"",Investitionsplan!S13)</f>
        <v/>
      </c>
      <c r="M13" s="22" t="str">
        <f>IF(ISBLANK(Investitionsplan!T13),"",Investitionsplan!T13)</f>
        <v/>
      </c>
      <c r="N13" s="22" t="str">
        <f>IF(ISBLANK(Investitionsplan!U13),"",Investitionsplan!U13)</f>
        <v/>
      </c>
    </row>
    <row r="14" spans="1:14" x14ac:dyDescent="0.25">
      <c r="A14" s="31" t="str">
        <f>IF(ISBLANK(Investitionsplan!B14),"",Investitionsplan!B14)</f>
        <v/>
      </c>
      <c r="B14" s="10" t="str">
        <f>IF(ISBLANK(Investitionsplan!E14),"",Investitionsplan!E14)</f>
        <v/>
      </c>
      <c r="C14" s="74" t="str">
        <f>IF(ISBLANK(Investitionsplan!I14),"",Investitionsplan!I14)</f>
        <v/>
      </c>
      <c r="D14" s="22" t="str">
        <f>IF(ISBLANK(Investitionsplan!K14),"",Investitionsplan!K14)</f>
        <v/>
      </c>
      <c r="E14" s="22" t="str">
        <f>IF(ISBLANK(Investitionsplan!L14),"",Investitionsplan!L14)</f>
        <v/>
      </c>
      <c r="F14" s="22" t="str">
        <f>IF(ISBLANK(Investitionsplan!M14),"",Investitionsplan!M14)</f>
        <v/>
      </c>
      <c r="G14" s="22" t="str">
        <f>IF(ISBLANK(Investitionsplan!N14),"",Investitionsplan!N14)</f>
        <v/>
      </c>
      <c r="H14" s="22" t="str">
        <f>IF(ISBLANK(Investitionsplan!O14),"",Investitionsplan!O14)</f>
        <v/>
      </c>
      <c r="I14" s="22" t="str">
        <f>IF(ISBLANK(Investitionsplan!P14),"",Investitionsplan!P14)</f>
        <v/>
      </c>
      <c r="J14" s="22" t="str">
        <f>IF(ISBLANK(Investitionsplan!Q14),"",Investitionsplan!Q14)</f>
        <v/>
      </c>
      <c r="K14" s="22" t="str">
        <f>IF(ISBLANK(Investitionsplan!R14),"",Investitionsplan!R14)</f>
        <v/>
      </c>
      <c r="L14" s="22" t="str">
        <f>IF(ISBLANK(Investitionsplan!S14),"",Investitionsplan!S14)</f>
        <v/>
      </c>
      <c r="M14" s="22" t="str">
        <f>IF(ISBLANK(Investitionsplan!T14),"",Investitionsplan!T14)</f>
        <v/>
      </c>
      <c r="N14" s="22" t="str">
        <f>IF(ISBLANK(Investitionsplan!U14),"",Investitionsplan!U14)</f>
        <v/>
      </c>
    </row>
    <row r="15" spans="1:14" x14ac:dyDescent="0.25">
      <c r="A15" s="31" t="str">
        <f>IF(ISBLANK(Investitionsplan!B15),"",Investitionsplan!B15)</f>
        <v/>
      </c>
      <c r="B15" s="10" t="str">
        <f>IF(ISBLANK(Investitionsplan!E15),"",Investitionsplan!E15)</f>
        <v/>
      </c>
      <c r="C15" s="74" t="str">
        <f>IF(ISBLANK(Investitionsplan!I15),"",Investitionsplan!I15)</f>
        <v/>
      </c>
      <c r="D15" s="22" t="str">
        <f>IF(ISBLANK(Investitionsplan!K15),"",Investitionsplan!K15)</f>
        <v/>
      </c>
      <c r="E15" s="22" t="str">
        <f>IF(ISBLANK(Investitionsplan!L15),"",Investitionsplan!L15)</f>
        <v/>
      </c>
      <c r="F15" s="22" t="str">
        <f>IF(ISBLANK(Investitionsplan!M15),"",Investitionsplan!M15)</f>
        <v/>
      </c>
      <c r="G15" s="22" t="str">
        <f>IF(ISBLANK(Investitionsplan!N15),"",Investitionsplan!N15)</f>
        <v/>
      </c>
      <c r="H15" s="22" t="str">
        <f>IF(ISBLANK(Investitionsplan!O15),"",Investitionsplan!O15)</f>
        <v/>
      </c>
      <c r="I15" s="22" t="str">
        <f>IF(ISBLANK(Investitionsplan!P15),"",Investitionsplan!P15)</f>
        <v/>
      </c>
      <c r="J15" s="22" t="str">
        <f>IF(ISBLANK(Investitionsplan!Q15),"",Investitionsplan!Q15)</f>
        <v/>
      </c>
      <c r="K15" s="22" t="str">
        <f>IF(ISBLANK(Investitionsplan!R15),"",Investitionsplan!R15)</f>
        <v/>
      </c>
      <c r="L15" s="22" t="str">
        <f>IF(ISBLANK(Investitionsplan!S15),"",Investitionsplan!S15)</f>
        <v/>
      </c>
      <c r="M15" s="22" t="str">
        <f>IF(ISBLANK(Investitionsplan!T15),"",Investitionsplan!T15)</f>
        <v/>
      </c>
      <c r="N15" s="22" t="str">
        <f>IF(ISBLANK(Investitionsplan!U15),"",Investitionsplan!U15)</f>
        <v/>
      </c>
    </row>
    <row r="16" spans="1:14" x14ac:dyDescent="0.25">
      <c r="A16" s="31" t="str">
        <f>IF(ISBLANK(Investitionsplan!B16),"",Investitionsplan!B16)</f>
        <v/>
      </c>
      <c r="B16" s="10" t="str">
        <f>IF(ISBLANK(Investitionsplan!E16),"",Investitionsplan!E16)</f>
        <v/>
      </c>
      <c r="C16" s="74" t="str">
        <f>IF(ISBLANK(Investitionsplan!I16),"",Investitionsplan!I16)</f>
        <v/>
      </c>
      <c r="D16" s="22" t="str">
        <f>IF(ISBLANK(Investitionsplan!K16),"",Investitionsplan!K16)</f>
        <v/>
      </c>
      <c r="E16" s="22" t="str">
        <f>IF(ISBLANK(Investitionsplan!L16),"",Investitionsplan!L16)</f>
        <v/>
      </c>
      <c r="F16" s="22" t="str">
        <f>IF(ISBLANK(Investitionsplan!M16),"",Investitionsplan!M16)</f>
        <v/>
      </c>
      <c r="G16" s="22" t="str">
        <f>IF(ISBLANK(Investitionsplan!N16),"",Investitionsplan!N16)</f>
        <v/>
      </c>
      <c r="H16" s="22" t="str">
        <f>IF(ISBLANK(Investitionsplan!O16),"",Investitionsplan!O16)</f>
        <v/>
      </c>
      <c r="I16" s="22" t="str">
        <f>IF(ISBLANK(Investitionsplan!P16),"",Investitionsplan!P16)</f>
        <v/>
      </c>
      <c r="J16" s="22" t="str">
        <f>IF(ISBLANK(Investitionsplan!Q16),"",Investitionsplan!Q16)</f>
        <v/>
      </c>
      <c r="K16" s="22" t="str">
        <f>IF(ISBLANK(Investitionsplan!R16),"",Investitionsplan!R16)</f>
        <v/>
      </c>
      <c r="L16" s="22" t="str">
        <f>IF(ISBLANK(Investitionsplan!S16),"",Investitionsplan!S16)</f>
        <v/>
      </c>
      <c r="M16" s="22" t="str">
        <f>IF(ISBLANK(Investitionsplan!T16),"",Investitionsplan!T16)</f>
        <v/>
      </c>
      <c r="N16" s="22" t="str">
        <f>IF(ISBLANK(Investitionsplan!U16),"",Investitionsplan!U16)</f>
        <v/>
      </c>
    </row>
    <row r="17" spans="1:14" x14ac:dyDescent="0.25">
      <c r="A17" s="31" t="str">
        <f>IF(ISBLANK(Investitionsplan!B17),"",Investitionsplan!B17)</f>
        <v/>
      </c>
      <c r="B17" s="10" t="str">
        <f>IF(ISBLANK(Investitionsplan!E17),"",Investitionsplan!E17)</f>
        <v/>
      </c>
      <c r="C17" s="74" t="str">
        <f>IF(ISBLANK(Investitionsplan!I17),"",Investitionsplan!I17)</f>
        <v/>
      </c>
      <c r="D17" s="22" t="str">
        <f>IF(ISBLANK(Investitionsplan!K17),"",Investitionsplan!K17)</f>
        <v/>
      </c>
      <c r="E17" s="22" t="str">
        <f>IF(ISBLANK(Investitionsplan!L17),"",Investitionsplan!L17)</f>
        <v/>
      </c>
      <c r="F17" s="22" t="str">
        <f>IF(ISBLANK(Investitionsplan!M17),"",Investitionsplan!M17)</f>
        <v/>
      </c>
      <c r="G17" s="22" t="str">
        <f>IF(ISBLANK(Investitionsplan!N17),"",Investitionsplan!N17)</f>
        <v/>
      </c>
      <c r="H17" s="22" t="str">
        <f>IF(ISBLANK(Investitionsplan!O17),"",Investitionsplan!O17)</f>
        <v/>
      </c>
      <c r="I17" s="22" t="str">
        <f>IF(ISBLANK(Investitionsplan!P17),"",Investitionsplan!P17)</f>
        <v/>
      </c>
      <c r="J17" s="22" t="str">
        <f>IF(ISBLANK(Investitionsplan!Q17),"",Investitionsplan!Q17)</f>
        <v/>
      </c>
      <c r="K17" s="22" t="str">
        <f>IF(ISBLANK(Investitionsplan!R17),"",Investitionsplan!R17)</f>
        <v/>
      </c>
      <c r="L17" s="22" t="str">
        <f>IF(ISBLANK(Investitionsplan!S17),"",Investitionsplan!S17)</f>
        <v/>
      </c>
      <c r="M17" s="22" t="str">
        <f>IF(ISBLANK(Investitionsplan!T17),"",Investitionsplan!T17)</f>
        <v/>
      </c>
      <c r="N17" s="22" t="str">
        <f>IF(ISBLANK(Investitionsplan!U17),"",Investitionsplan!U17)</f>
        <v/>
      </c>
    </row>
    <row r="18" spans="1:14" x14ac:dyDescent="0.25">
      <c r="A18" s="31" t="str">
        <f>IF(ISBLANK(Investitionsplan!B18),"",Investitionsplan!B18)</f>
        <v/>
      </c>
      <c r="B18" s="10" t="str">
        <f>IF(ISBLANK(Investitionsplan!E18),"",Investitionsplan!E18)</f>
        <v/>
      </c>
      <c r="C18" s="74" t="str">
        <f>IF(ISBLANK(Investitionsplan!I18),"",Investitionsplan!I18)</f>
        <v/>
      </c>
      <c r="D18" s="22" t="str">
        <f>IF(ISBLANK(Investitionsplan!K18),"",Investitionsplan!K18)</f>
        <v/>
      </c>
      <c r="E18" s="22" t="str">
        <f>IF(ISBLANK(Investitionsplan!L18),"",Investitionsplan!L18)</f>
        <v/>
      </c>
      <c r="F18" s="22" t="str">
        <f>IF(ISBLANK(Investitionsplan!M18),"",Investitionsplan!M18)</f>
        <v/>
      </c>
      <c r="G18" s="22" t="str">
        <f>IF(ISBLANK(Investitionsplan!N18),"",Investitionsplan!N18)</f>
        <v/>
      </c>
      <c r="H18" s="22" t="str">
        <f>IF(ISBLANK(Investitionsplan!O18),"",Investitionsplan!O18)</f>
        <v/>
      </c>
      <c r="I18" s="22" t="str">
        <f>IF(ISBLANK(Investitionsplan!P18),"",Investitionsplan!P18)</f>
        <v/>
      </c>
      <c r="J18" s="22" t="str">
        <f>IF(ISBLANK(Investitionsplan!Q18),"",Investitionsplan!Q18)</f>
        <v/>
      </c>
      <c r="K18" s="22" t="str">
        <f>IF(ISBLANK(Investitionsplan!R18),"",Investitionsplan!R18)</f>
        <v/>
      </c>
      <c r="L18" s="22" t="str">
        <f>IF(ISBLANK(Investitionsplan!S18),"",Investitionsplan!S18)</f>
        <v/>
      </c>
      <c r="M18" s="22" t="str">
        <f>IF(ISBLANK(Investitionsplan!T18),"",Investitionsplan!T18)</f>
        <v/>
      </c>
      <c r="N18" s="22" t="str">
        <f>IF(ISBLANK(Investitionsplan!U18),"",Investitionsplan!U18)</f>
        <v/>
      </c>
    </row>
    <row r="19" spans="1:14" x14ac:dyDescent="0.25">
      <c r="A19" s="31" t="str">
        <f>IF(ISBLANK(Investitionsplan!B19),"",Investitionsplan!B19)</f>
        <v/>
      </c>
      <c r="B19" s="10" t="str">
        <f>IF(ISBLANK(Investitionsplan!E19),"",Investitionsplan!E19)</f>
        <v/>
      </c>
      <c r="C19" s="74" t="str">
        <f>IF(ISBLANK(Investitionsplan!I19),"",Investitionsplan!I19)</f>
        <v/>
      </c>
      <c r="D19" s="22" t="str">
        <f>IF(ISBLANK(Investitionsplan!K19),"",Investitionsplan!K19)</f>
        <v/>
      </c>
      <c r="E19" s="22" t="str">
        <f>IF(ISBLANK(Investitionsplan!L19),"",Investitionsplan!L19)</f>
        <v/>
      </c>
      <c r="F19" s="22" t="str">
        <f>IF(ISBLANK(Investitionsplan!M19),"",Investitionsplan!M19)</f>
        <v/>
      </c>
      <c r="G19" s="22" t="str">
        <f>IF(ISBLANK(Investitionsplan!N19),"",Investitionsplan!N19)</f>
        <v/>
      </c>
      <c r="H19" s="22" t="str">
        <f>IF(ISBLANK(Investitionsplan!O19),"",Investitionsplan!O19)</f>
        <v/>
      </c>
      <c r="I19" s="22" t="str">
        <f>IF(ISBLANK(Investitionsplan!P19),"",Investitionsplan!P19)</f>
        <v/>
      </c>
      <c r="J19" s="22" t="str">
        <f>IF(ISBLANK(Investitionsplan!Q19),"",Investitionsplan!Q19)</f>
        <v/>
      </c>
      <c r="K19" s="22" t="str">
        <f>IF(ISBLANK(Investitionsplan!R19),"",Investitionsplan!R19)</f>
        <v/>
      </c>
      <c r="L19" s="22" t="str">
        <f>IF(ISBLANK(Investitionsplan!S19),"",Investitionsplan!S19)</f>
        <v/>
      </c>
      <c r="M19" s="22" t="str">
        <f>IF(ISBLANK(Investitionsplan!T19),"",Investitionsplan!T19)</f>
        <v/>
      </c>
      <c r="N19" s="22" t="str">
        <f>IF(ISBLANK(Investitionsplan!U19),"",Investitionsplan!U19)</f>
        <v/>
      </c>
    </row>
    <row r="20" spans="1:14" x14ac:dyDescent="0.25">
      <c r="A20" s="31" t="str">
        <f>IF(ISBLANK(Investitionsplan!B20),"",Investitionsplan!B20)</f>
        <v/>
      </c>
      <c r="B20" s="10" t="str">
        <f>IF(ISBLANK(Investitionsplan!E20),"",Investitionsplan!E20)</f>
        <v/>
      </c>
      <c r="C20" s="74" t="str">
        <f>IF(ISBLANK(Investitionsplan!I20),"",Investitionsplan!I20)</f>
        <v/>
      </c>
      <c r="D20" s="22" t="str">
        <f>IF(ISBLANK(Investitionsplan!K20),"",Investitionsplan!K20)</f>
        <v/>
      </c>
      <c r="E20" s="22" t="str">
        <f>IF(ISBLANK(Investitionsplan!L20),"",Investitionsplan!L20)</f>
        <v/>
      </c>
      <c r="F20" s="22" t="str">
        <f>IF(ISBLANK(Investitionsplan!M20),"",Investitionsplan!M20)</f>
        <v/>
      </c>
      <c r="G20" s="22" t="str">
        <f>IF(ISBLANK(Investitionsplan!N20),"",Investitionsplan!N20)</f>
        <v/>
      </c>
      <c r="H20" s="22" t="str">
        <f>IF(ISBLANK(Investitionsplan!O20),"",Investitionsplan!O20)</f>
        <v/>
      </c>
      <c r="I20" s="22" t="str">
        <f>IF(ISBLANK(Investitionsplan!P20),"",Investitionsplan!P20)</f>
        <v/>
      </c>
      <c r="J20" s="22" t="str">
        <f>IF(ISBLANK(Investitionsplan!Q20),"",Investitionsplan!Q20)</f>
        <v/>
      </c>
      <c r="K20" s="22" t="str">
        <f>IF(ISBLANK(Investitionsplan!R20),"",Investitionsplan!R20)</f>
        <v/>
      </c>
      <c r="L20" s="22" t="str">
        <f>IF(ISBLANK(Investitionsplan!S20),"",Investitionsplan!S20)</f>
        <v/>
      </c>
      <c r="M20" s="22" t="str">
        <f>IF(ISBLANK(Investitionsplan!T20),"",Investitionsplan!T20)</f>
        <v/>
      </c>
      <c r="N20" s="22" t="str">
        <f>IF(ISBLANK(Investitionsplan!U20),"",Investitionsplan!U20)</f>
        <v/>
      </c>
    </row>
    <row r="21" spans="1:14" x14ac:dyDescent="0.25">
      <c r="A21" s="31" t="str">
        <f>IF(ISBLANK(Investitionsplan!B21),"",Investitionsplan!B21)</f>
        <v/>
      </c>
      <c r="B21" s="10" t="str">
        <f>IF(ISBLANK(Investitionsplan!E21),"",Investitionsplan!E21)</f>
        <v/>
      </c>
      <c r="C21" s="74" t="str">
        <f>IF(ISBLANK(Investitionsplan!I21),"",Investitionsplan!I21)</f>
        <v/>
      </c>
      <c r="D21" s="22" t="str">
        <f>IF(ISBLANK(Investitionsplan!K21),"",Investitionsplan!K21)</f>
        <v/>
      </c>
      <c r="E21" s="22" t="str">
        <f>IF(ISBLANK(Investitionsplan!L21),"",Investitionsplan!L21)</f>
        <v/>
      </c>
      <c r="F21" s="22" t="str">
        <f>IF(ISBLANK(Investitionsplan!M21),"",Investitionsplan!M21)</f>
        <v/>
      </c>
      <c r="G21" s="22" t="str">
        <f>IF(ISBLANK(Investitionsplan!N21),"",Investitionsplan!N21)</f>
        <v/>
      </c>
      <c r="H21" s="22" t="str">
        <f>IF(ISBLANK(Investitionsplan!O21),"",Investitionsplan!O21)</f>
        <v/>
      </c>
      <c r="I21" s="22" t="str">
        <f>IF(ISBLANK(Investitionsplan!P21),"",Investitionsplan!P21)</f>
        <v/>
      </c>
      <c r="J21" s="22" t="str">
        <f>IF(ISBLANK(Investitionsplan!Q21),"",Investitionsplan!Q21)</f>
        <v/>
      </c>
      <c r="K21" s="22" t="str">
        <f>IF(ISBLANK(Investitionsplan!R21),"",Investitionsplan!R21)</f>
        <v/>
      </c>
      <c r="L21" s="22" t="str">
        <f>IF(ISBLANK(Investitionsplan!S21),"",Investitionsplan!S21)</f>
        <v/>
      </c>
      <c r="M21" s="22" t="str">
        <f>IF(ISBLANK(Investitionsplan!T21),"",Investitionsplan!T21)</f>
        <v/>
      </c>
      <c r="N21" s="22" t="str">
        <f>IF(ISBLANK(Investitionsplan!U21),"",Investitionsplan!U21)</f>
        <v/>
      </c>
    </row>
    <row r="22" spans="1:14" x14ac:dyDescent="0.25">
      <c r="A22" s="31" t="str">
        <f>IF(ISBLANK(Investitionsplan!B22),"",Investitionsplan!B22)</f>
        <v/>
      </c>
      <c r="B22" s="10" t="str">
        <f>IF(ISBLANK(Investitionsplan!E22),"",Investitionsplan!E22)</f>
        <v/>
      </c>
      <c r="C22" s="74" t="str">
        <f>IF(ISBLANK(Investitionsplan!I22),"",Investitionsplan!I22)</f>
        <v/>
      </c>
      <c r="D22" s="22" t="str">
        <f>IF(ISBLANK(Investitionsplan!K22),"",Investitionsplan!K22)</f>
        <v/>
      </c>
      <c r="E22" s="22" t="str">
        <f>IF(ISBLANK(Investitionsplan!L22),"",Investitionsplan!L22)</f>
        <v/>
      </c>
      <c r="F22" s="22" t="str">
        <f>IF(ISBLANK(Investitionsplan!M22),"",Investitionsplan!M22)</f>
        <v/>
      </c>
      <c r="G22" s="22" t="str">
        <f>IF(ISBLANK(Investitionsplan!N22),"",Investitionsplan!N22)</f>
        <v/>
      </c>
      <c r="H22" s="22" t="str">
        <f>IF(ISBLANK(Investitionsplan!O22),"",Investitionsplan!O22)</f>
        <v/>
      </c>
      <c r="I22" s="22" t="str">
        <f>IF(ISBLANK(Investitionsplan!P22),"",Investitionsplan!P22)</f>
        <v/>
      </c>
      <c r="J22" s="22" t="str">
        <f>IF(ISBLANK(Investitionsplan!Q22),"",Investitionsplan!Q22)</f>
        <v/>
      </c>
      <c r="K22" s="22" t="str">
        <f>IF(ISBLANK(Investitionsplan!R22),"",Investitionsplan!R22)</f>
        <v/>
      </c>
      <c r="L22" s="22" t="str">
        <f>IF(ISBLANK(Investitionsplan!S22),"",Investitionsplan!S22)</f>
        <v/>
      </c>
      <c r="M22" s="22" t="str">
        <f>IF(ISBLANK(Investitionsplan!T22),"",Investitionsplan!T22)</f>
        <v/>
      </c>
      <c r="N22" s="22" t="str">
        <f>IF(ISBLANK(Investitionsplan!U22),"",Investitionsplan!U22)</f>
        <v/>
      </c>
    </row>
    <row r="23" spans="1:14" x14ac:dyDescent="0.25">
      <c r="A23" s="31" t="str">
        <f>IF(ISBLANK(Investitionsplan!B23),"",Investitionsplan!B23)</f>
        <v/>
      </c>
      <c r="B23" s="10" t="str">
        <f>IF(ISBLANK(Investitionsplan!E23),"",Investitionsplan!E23)</f>
        <v/>
      </c>
      <c r="C23" s="74" t="str">
        <f>IF(ISBLANK(Investitionsplan!I23),"",Investitionsplan!I23)</f>
        <v/>
      </c>
      <c r="D23" s="22" t="str">
        <f>IF(ISBLANK(Investitionsplan!K23),"",Investitionsplan!K23)</f>
        <v/>
      </c>
      <c r="E23" s="22" t="str">
        <f>IF(ISBLANK(Investitionsplan!L23),"",Investitionsplan!L23)</f>
        <v/>
      </c>
      <c r="F23" s="22" t="str">
        <f>IF(ISBLANK(Investitionsplan!M23),"",Investitionsplan!M23)</f>
        <v/>
      </c>
      <c r="G23" s="22" t="str">
        <f>IF(ISBLANK(Investitionsplan!N23),"",Investitionsplan!N23)</f>
        <v/>
      </c>
      <c r="H23" s="22" t="str">
        <f>IF(ISBLANK(Investitionsplan!O23),"",Investitionsplan!O23)</f>
        <v/>
      </c>
      <c r="I23" s="22" t="str">
        <f>IF(ISBLANK(Investitionsplan!P23),"",Investitionsplan!P23)</f>
        <v/>
      </c>
      <c r="J23" s="22" t="str">
        <f>IF(ISBLANK(Investitionsplan!Q23),"",Investitionsplan!Q23)</f>
        <v/>
      </c>
      <c r="K23" s="22" t="str">
        <f>IF(ISBLANK(Investitionsplan!R23),"",Investitionsplan!R23)</f>
        <v/>
      </c>
      <c r="L23" s="22" t="str">
        <f>IF(ISBLANK(Investitionsplan!S23),"",Investitionsplan!S23)</f>
        <v/>
      </c>
      <c r="M23" s="22" t="str">
        <f>IF(ISBLANK(Investitionsplan!T23),"",Investitionsplan!T23)</f>
        <v/>
      </c>
      <c r="N23" s="22" t="str">
        <f>IF(ISBLANK(Investitionsplan!U23),"",Investitionsplan!U23)</f>
        <v/>
      </c>
    </row>
    <row r="24" spans="1:14" x14ac:dyDescent="0.25">
      <c r="A24" s="31" t="str">
        <f>IF(ISBLANK(Investitionsplan!B24),"",Investitionsplan!B24)</f>
        <v/>
      </c>
      <c r="B24" s="10" t="str">
        <f>IF(ISBLANK(Investitionsplan!E24),"",Investitionsplan!E24)</f>
        <v/>
      </c>
      <c r="C24" s="74" t="str">
        <f>IF(ISBLANK(Investitionsplan!I24),"",Investitionsplan!I24)</f>
        <v/>
      </c>
      <c r="D24" s="22" t="str">
        <f>IF(ISBLANK(Investitionsplan!K24),"",Investitionsplan!K24)</f>
        <v/>
      </c>
      <c r="E24" s="22" t="str">
        <f>IF(ISBLANK(Investitionsplan!L24),"",Investitionsplan!L24)</f>
        <v/>
      </c>
      <c r="F24" s="22" t="str">
        <f>IF(ISBLANK(Investitionsplan!M24),"",Investitionsplan!M24)</f>
        <v/>
      </c>
      <c r="G24" s="22" t="str">
        <f>IF(ISBLANK(Investitionsplan!N24),"",Investitionsplan!N24)</f>
        <v/>
      </c>
      <c r="H24" s="22" t="str">
        <f>IF(ISBLANK(Investitionsplan!O24),"",Investitionsplan!O24)</f>
        <v/>
      </c>
      <c r="I24" s="22" t="str">
        <f>IF(ISBLANK(Investitionsplan!P24),"",Investitionsplan!P24)</f>
        <v/>
      </c>
      <c r="J24" s="22" t="str">
        <f>IF(ISBLANK(Investitionsplan!Q24),"",Investitionsplan!Q24)</f>
        <v/>
      </c>
      <c r="K24" s="22" t="str">
        <f>IF(ISBLANK(Investitionsplan!R24),"",Investitionsplan!R24)</f>
        <v/>
      </c>
      <c r="L24" s="22" t="str">
        <f>IF(ISBLANK(Investitionsplan!S24),"",Investitionsplan!S24)</f>
        <v/>
      </c>
      <c r="M24" s="22" t="str">
        <f>IF(ISBLANK(Investitionsplan!T24),"",Investitionsplan!T24)</f>
        <v/>
      </c>
      <c r="N24" s="22" t="str">
        <f>IF(ISBLANK(Investitionsplan!U24),"",Investitionsplan!U24)</f>
        <v/>
      </c>
    </row>
    <row r="25" spans="1:14" x14ac:dyDescent="0.25">
      <c r="A25" s="31" t="str">
        <f>IF(ISBLANK(Investitionsplan!B25),"",Investitionsplan!B25)</f>
        <v/>
      </c>
      <c r="B25" s="10" t="str">
        <f>IF(ISBLANK(Investitionsplan!E25),"",Investitionsplan!E25)</f>
        <v/>
      </c>
      <c r="C25" s="74" t="str">
        <f>IF(ISBLANK(Investitionsplan!I25),"",Investitionsplan!I25)</f>
        <v/>
      </c>
      <c r="D25" s="22" t="str">
        <f>IF(ISBLANK(Investitionsplan!K25),"",Investitionsplan!K25)</f>
        <v/>
      </c>
      <c r="E25" s="22" t="str">
        <f>IF(ISBLANK(Investitionsplan!L25),"",Investitionsplan!L25)</f>
        <v/>
      </c>
      <c r="F25" s="22" t="str">
        <f>IF(ISBLANK(Investitionsplan!M25),"",Investitionsplan!M25)</f>
        <v/>
      </c>
      <c r="G25" s="22" t="str">
        <f>IF(ISBLANK(Investitionsplan!N25),"",Investitionsplan!N25)</f>
        <v/>
      </c>
      <c r="H25" s="22" t="str">
        <f>IF(ISBLANK(Investitionsplan!O25),"",Investitionsplan!O25)</f>
        <v/>
      </c>
      <c r="I25" s="22" t="str">
        <f>IF(ISBLANK(Investitionsplan!P25),"",Investitionsplan!P25)</f>
        <v/>
      </c>
      <c r="J25" s="22" t="str">
        <f>IF(ISBLANK(Investitionsplan!Q25),"",Investitionsplan!Q25)</f>
        <v/>
      </c>
      <c r="K25" s="22" t="str">
        <f>IF(ISBLANK(Investitionsplan!R25),"",Investitionsplan!R25)</f>
        <v/>
      </c>
      <c r="L25" s="22" t="str">
        <f>IF(ISBLANK(Investitionsplan!S25),"",Investitionsplan!S25)</f>
        <v/>
      </c>
      <c r="M25" s="22" t="str">
        <f>IF(ISBLANK(Investitionsplan!T25),"",Investitionsplan!T25)</f>
        <v/>
      </c>
      <c r="N25" s="22" t="str">
        <f>IF(ISBLANK(Investitionsplan!U25),"",Investitionsplan!U25)</f>
        <v/>
      </c>
    </row>
    <row r="26" spans="1:14" x14ac:dyDescent="0.25">
      <c r="A26" s="31" t="str">
        <f>IF(ISBLANK(Investitionsplan!B26),"",Investitionsplan!B26)</f>
        <v/>
      </c>
      <c r="B26" s="10" t="str">
        <f>IF(ISBLANK(Investitionsplan!E26),"",Investitionsplan!E26)</f>
        <v/>
      </c>
      <c r="C26" s="74" t="str">
        <f>IF(ISBLANK(Investitionsplan!I26),"",Investitionsplan!I26)</f>
        <v/>
      </c>
      <c r="D26" s="22" t="str">
        <f>IF(ISBLANK(Investitionsplan!K26),"",Investitionsplan!K26)</f>
        <v/>
      </c>
      <c r="E26" s="22" t="str">
        <f>IF(ISBLANK(Investitionsplan!L26),"",Investitionsplan!L26)</f>
        <v/>
      </c>
      <c r="F26" s="22" t="str">
        <f>IF(ISBLANK(Investitionsplan!M26),"",Investitionsplan!M26)</f>
        <v/>
      </c>
      <c r="G26" s="22" t="str">
        <f>IF(ISBLANK(Investitionsplan!N26),"",Investitionsplan!N26)</f>
        <v/>
      </c>
      <c r="H26" s="22" t="str">
        <f>IF(ISBLANK(Investitionsplan!O26),"",Investitionsplan!O26)</f>
        <v/>
      </c>
      <c r="I26" s="22" t="str">
        <f>IF(ISBLANK(Investitionsplan!P26),"",Investitionsplan!P26)</f>
        <v/>
      </c>
      <c r="J26" s="22" t="str">
        <f>IF(ISBLANK(Investitionsplan!Q26),"",Investitionsplan!Q26)</f>
        <v/>
      </c>
      <c r="K26" s="22" t="str">
        <f>IF(ISBLANK(Investitionsplan!R26),"",Investitionsplan!R26)</f>
        <v/>
      </c>
      <c r="L26" s="22" t="str">
        <f>IF(ISBLANK(Investitionsplan!S26),"",Investitionsplan!S26)</f>
        <v/>
      </c>
      <c r="M26" s="22" t="str">
        <f>IF(ISBLANK(Investitionsplan!T26),"",Investitionsplan!T26)</f>
        <v/>
      </c>
      <c r="N26" s="22" t="str">
        <f>IF(ISBLANK(Investitionsplan!U26),"",Investitionsplan!U26)</f>
        <v/>
      </c>
    </row>
    <row r="27" spans="1:14" hidden="1" outlineLevel="1" x14ac:dyDescent="0.25">
      <c r="A27" s="31" t="str">
        <f>IF(ISBLANK(Investitionsplan!B27),"",Investitionsplan!B27)</f>
        <v/>
      </c>
      <c r="B27" s="10" t="str">
        <f>IF(ISBLANK(Investitionsplan!E27),"",Investitionsplan!E27)</f>
        <v/>
      </c>
      <c r="C27" s="74" t="str">
        <f>IF(ISBLANK(Investitionsplan!I27),"",Investitionsplan!I27)</f>
        <v/>
      </c>
      <c r="D27" s="22" t="str">
        <f>IF(ISBLANK(Investitionsplan!K27),"",Investitionsplan!K27)</f>
        <v/>
      </c>
      <c r="E27" s="22" t="str">
        <f>IF(ISBLANK(Investitionsplan!L27),"",Investitionsplan!L27)</f>
        <v/>
      </c>
      <c r="F27" s="22" t="str">
        <f>IF(ISBLANK(Investitionsplan!M27),"",Investitionsplan!M27)</f>
        <v/>
      </c>
      <c r="G27" s="22" t="str">
        <f>IF(ISBLANK(Investitionsplan!N27),"",Investitionsplan!N27)</f>
        <v/>
      </c>
      <c r="H27" s="22" t="str">
        <f>IF(ISBLANK(Investitionsplan!O27),"",Investitionsplan!O27)</f>
        <v/>
      </c>
      <c r="I27" s="22" t="str">
        <f>IF(ISBLANK(Investitionsplan!P27),"",Investitionsplan!P27)</f>
        <v/>
      </c>
      <c r="J27" s="22" t="str">
        <f>IF(ISBLANK(Investitionsplan!Q27),"",Investitionsplan!Q27)</f>
        <v/>
      </c>
      <c r="K27" s="22" t="str">
        <f>IF(ISBLANK(Investitionsplan!R27),"",Investitionsplan!R27)</f>
        <v/>
      </c>
      <c r="L27" s="22" t="str">
        <f>IF(ISBLANK(Investitionsplan!S27),"",Investitionsplan!S27)</f>
        <v/>
      </c>
      <c r="M27" s="22" t="str">
        <f>IF(ISBLANK(Investitionsplan!T27),"",Investitionsplan!T27)</f>
        <v/>
      </c>
      <c r="N27" s="22" t="str">
        <f>IF(ISBLANK(Investitionsplan!U27),"",Investitionsplan!U27)</f>
        <v/>
      </c>
    </row>
    <row r="28" spans="1:14" hidden="1" outlineLevel="1" x14ac:dyDescent="0.25">
      <c r="A28" s="31" t="str">
        <f>IF(ISBLANK(Investitionsplan!B28),"",Investitionsplan!B28)</f>
        <v/>
      </c>
      <c r="B28" s="10" t="str">
        <f>IF(ISBLANK(Investitionsplan!E28),"",Investitionsplan!E28)</f>
        <v/>
      </c>
      <c r="C28" s="74" t="str">
        <f>IF(ISBLANK(Investitionsplan!I28),"",Investitionsplan!I28)</f>
        <v/>
      </c>
      <c r="D28" s="22" t="str">
        <f>IF(ISBLANK(Investitionsplan!K28),"",Investitionsplan!K28)</f>
        <v/>
      </c>
      <c r="E28" s="22" t="str">
        <f>IF(ISBLANK(Investitionsplan!L28),"",Investitionsplan!L28)</f>
        <v/>
      </c>
      <c r="F28" s="22" t="str">
        <f>IF(ISBLANK(Investitionsplan!M28),"",Investitionsplan!M28)</f>
        <v/>
      </c>
      <c r="G28" s="22" t="str">
        <f>IF(ISBLANK(Investitionsplan!N28),"",Investitionsplan!N28)</f>
        <v/>
      </c>
      <c r="H28" s="22" t="str">
        <f>IF(ISBLANK(Investitionsplan!O28),"",Investitionsplan!O28)</f>
        <v/>
      </c>
      <c r="I28" s="22" t="str">
        <f>IF(ISBLANK(Investitionsplan!P28),"",Investitionsplan!P28)</f>
        <v/>
      </c>
      <c r="J28" s="22" t="str">
        <f>IF(ISBLANK(Investitionsplan!Q28),"",Investitionsplan!Q28)</f>
        <v/>
      </c>
      <c r="K28" s="22" t="str">
        <f>IF(ISBLANK(Investitionsplan!R28),"",Investitionsplan!R28)</f>
        <v/>
      </c>
      <c r="L28" s="22" t="str">
        <f>IF(ISBLANK(Investitionsplan!S28),"",Investitionsplan!S28)</f>
        <v/>
      </c>
      <c r="M28" s="22" t="str">
        <f>IF(ISBLANK(Investitionsplan!T28),"",Investitionsplan!T28)</f>
        <v/>
      </c>
      <c r="N28" s="22" t="str">
        <f>IF(ISBLANK(Investitionsplan!U28),"",Investitionsplan!U28)</f>
        <v/>
      </c>
    </row>
    <row r="29" spans="1:14" hidden="1" outlineLevel="1" x14ac:dyDescent="0.25">
      <c r="A29" s="31" t="str">
        <f>IF(ISBLANK(Investitionsplan!B29),"",Investitionsplan!B29)</f>
        <v/>
      </c>
      <c r="B29" s="10" t="str">
        <f>IF(ISBLANK(Investitionsplan!E29),"",Investitionsplan!E29)</f>
        <v/>
      </c>
      <c r="C29" s="74" t="str">
        <f>IF(ISBLANK(Investitionsplan!I29),"",Investitionsplan!I29)</f>
        <v/>
      </c>
      <c r="D29" s="22" t="str">
        <f>IF(ISBLANK(Investitionsplan!K29),"",Investitionsplan!K29)</f>
        <v/>
      </c>
      <c r="E29" s="22" t="str">
        <f>IF(ISBLANK(Investitionsplan!L29),"",Investitionsplan!L29)</f>
        <v/>
      </c>
      <c r="F29" s="22" t="str">
        <f>IF(ISBLANK(Investitionsplan!M29),"",Investitionsplan!M29)</f>
        <v/>
      </c>
      <c r="G29" s="22" t="str">
        <f>IF(ISBLANK(Investitionsplan!N29),"",Investitionsplan!N29)</f>
        <v/>
      </c>
      <c r="H29" s="22" t="str">
        <f>IF(ISBLANK(Investitionsplan!O29),"",Investitionsplan!O29)</f>
        <v/>
      </c>
      <c r="I29" s="22" t="str">
        <f>IF(ISBLANK(Investitionsplan!P29),"",Investitionsplan!P29)</f>
        <v/>
      </c>
      <c r="J29" s="22" t="str">
        <f>IF(ISBLANK(Investitionsplan!Q29),"",Investitionsplan!Q29)</f>
        <v/>
      </c>
      <c r="K29" s="22" t="str">
        <f>IF(ISBLANK(Investitionsplan!R29),"",Investitionsplan!R29)</f>
        <v/>
      </c>
      <c r="L29" s="22" t="str">
        <f>IF(ISBLANK(Investitionsplan!S29),"",Investitionsplan!S29)</f>
        <v/>
      </c>
      <c r="M29" s="22" t="str">
        <f>IF(ISBLANK(Investitionsplan!T29),"",Investitionsplan!T29)</f>
        <v/>
      </c>
      <c r="N29" s="22" t="str">
        <f>IF(ISBLANK(Investitionsplan!U29),"",Investitionsplan!U29)</f>
        <v/>
      </c>
    </row>
    <row r="30" spans="1:14" hidden="1" outlineLevel="1" x14ac:dyDescent="0.25">
      <c r="A30" s="31" t="str">
        <f>IF(ISBLANK(Investitionsplan!B30),"",Investitionsplan!B30)</f>
        <v/>
      </c>
      <c r="B30" s="10" t="str">
        <f>IF(ISBLANK(Investitionsplan!E30),"",Investitionsplan!E30)</f>
        <v/>
      </c>
      <c r="C30" s="74" t="str">
        <f>IF(ISBLANK(Investitionsplan!I30),"",Investitionsplan!I30)</f>
        <v/>
      </c>
      <c r="D30" s="22" t="str">
        <f>IF(ISBLANK(Investitionsplan!K30),"",Investitionsplan!K30)</f>
        <v/>
      </c>
      <c r="E30" s="22" t="str">
        <f>IF(ISBLANK(Investitionsplan!L30),"",Investitionsplan!L30)</f>
        <v/>
      </c>
      <c r="F30" s="22" t="str">
        <f>IF(ISBLANK(Investitionsplan!M30),"",Investitionsplan!M30)</f>
        <v/>
      </c>
      <c r="G30" s="22" t="str">
        <f>IF(ISBLANK(Investitionsplan!N30),"",Investitionsplan!N30)</f>
        <v/>
      </c>
      <c r="H30" s="22" t="str">
        <f>IF(ISBLANK(Investitionsplan!O30),"",Investitionsplan!O30)</f>
        <v/>
      </c>
      <c r="I30" s="22" t="str">
        <f>IF(ISBLANK(Investitionsplan!P30),"",Investitionsplan!P30)</f>
        <v/>
      </c>
      <c r="J30" s="22" t="str">
        <f>IF(ISBLANK(Investitionsplan!Q30),"",Investitionsplan!Q30)</f>
        <v/>
      </c>
      <c r="K30" s="22" t="str">
        <f>IF(ISBLANK(Investitionsplan!R30),"",Investitionsplan!R30)</f>
        <v/>
      </c>
      <c r="L30" s="22" t="str">
        <f>IF(ISBLANK(Investitionsplan!S30),"",Investitionsplan!S30)</f>
        <v/>
      </c>
      <c r="M30" s="22" t="str">
        <f>IF(ISBLANK(Investitionsplan!T30),"",Investitionsplan!T30)</f>
        <v/>
      </c>
      <c r="N30" s="22" t="str">
        <f>IF(ISBLANK(Investitionsplan!U30),"",Investitionsplan!U30)</f>
        <v/>
      </c>
    </row>
    <row r="31" spans="1:14" hidden="1" outlineLevel="1" x14ac:dyDescent="0.25">
      <c r="A31" s="31" t="str">
        <f>IF(ISBLANK(Investitionsplan!B31),"",Investitionsplan!B31)</f>
        <v/>
      </c>
      <c r="B31" s="10" t="str">
        <f>IF(ISBLANK(Investitionsplan!E31),"",Investitionsplan!E31)</f>
        <v/>
      </c>
      <c r="C31" s="74" t="str">
        <f>IF(ISBLANK(Investitionsplan!I31),"",Investitionsplan!I31)</f>
        <v/>
      </c>
      <c r="D31" s="22" t="str">
        <f>IF(ISBLANK(Investitionsplan!K31),"",Investitionsplan!K31)</f>
        <v/>
      </c>
      <c r="E31" s="22" t="str">
        <f>IF(ISBLANK(Investitionsplan!L31),"",Investitionsplan!L31)</f>
        <v/>
      </c>
      <c r="F31" s="22" t="str">
        <f>IF(ISBLANK(Investitionsplan!M31),"",Investitionsplan!M31)</f>
        <v/>
      </c>
      <c r="G31" s="22" t="str">
        <f>IF(ISBLANK(Investitionsplan!N31),"",Investitionsplan!N31)</f>
        <v/>
      </c>
      <c r="H31" s="22" t="str">
        <f>IF(ISBLANK(Investitionsplan!O31),"",Investitionsplan!O31)</f>
        <v/>
      </c>
      <c r="I31" s="22" t="str">
        <f>IF(ISBLANK(Investitionsplan!P31),"",Investitionsplan!P31)</f>
        <v/>
      </c>
      <c r="J31" s="22" t="str">
        <f>IF(ISBLANK(Investitionsplan!Q31),"",Investitionsplan!Q31)</f>
        <v/>
      </c>
      <c r="K31" s="22" t="str">
        <f>IF(ISBLANK(Investitionsplan!R31),"",Investitionsplan!R31)</f>
        <v/>
      </c>
      <c r="L31" s="22" t="str">
        <f>IF(ISBLANK(Investitionsplan!S31),"",Investitionsplan!S31)</f>
        <v/>
      </c>
      <c r="M31" s="22" t="str">
        <f>IF(ISBLANK(Investitionsplan!T31),"",Investitionsplan!T31)</f>
        <v/>
      </c>
      <c r="N31" s="22" t="str">
        <f>IF(ISBLANK(Investitionsplan!U31),"",Investitionsplan!U31)</f>
        <v/>
      </c>
    </row>
    <row r="32" spans="1:14" hidden="1" outlineLevel="1" x14ac:dyDescent="0.25">
      <c r="A32" s="31" t="str">
        <f>IF(ISBLANK(Investitionsplan!B32),"",Investitionsplan!B32)</f>
        <v/>
      </c>
      <c r="B32" s="10" t="str">
        <f>IF(ISBLANK(Investitionsplan!E32),"",Investitionsplan!E32)</f>
        <v/>
      </c>
      <c r="C32" s="74" t="str">
        <f>IF(ISBLANK(Investitionsplan!I32),"",Investitionsplan!I32)</f>
        <v/>
      </c>
      <c r="D32" s="22" t="str">
        <f>IF(ISBLANK(Investitionsplan!K32),"",Investitionsplan!K32)</f>
        <v/>
      </c>
      <c r="E32" s="22" t="str">
        <f>IF(ISBLANK(Investitionsplan!L32),"",Investitionsplan!L32)</f>
        <v/>
      </c>
      <c r="F32" s="22" t="str">
        <f>IF(ISBLANK(Investitionsplan!M32),"",Investitionsplan!M32)</f>
        <v/>
      </c>
      <c r="G32" s="22" t="str">
        <f>IF(ISBLANK(Investitionsplan!N32),"",Investitionsplan!N32)</f>
        <v/>
      </c>
      <c r="H32" s="22" t="str">
        <f>IF(ISBLANK(Investitionsplan!O32),"",Investitionsplan!O32)</f>
        <v/>
      </c>
      <c r="I32" s="22" t="str">
        <f>IF(ISBLANK(Investitionsplan!P32),"",Investitionsplan!P32)</f>
        <v/>
      </c>
      <c r="J32" s="22" t="str">
        <f>IF(ISBLANK(Investitionsplan!Q32),"",Investitionsplan!Q32)</f>
        <v/>
      </c>
      <c r="K32" s="22" t="str">
        <f>IF(ISBLANK(Investitionsplan!R32),"",Investitionsplan!R32)</f>
        <v/>
      </c>
      <c r="L32" s="22" t="str">
        <f>IF(ISBLANK(Investitionsplan!S32),"",Investitionsplan!S32)</f>
        <v/>
      </c>
      <c r="M32" s="22" t="str">
        <f>IF(ISBLANK(Investitionsplan!T32),"",Investitionsplan!T32)</f>
        <v/>
      </c>
      <c r="N32" s="22" t="str">
        <f>IF(ISBLANK(Investitionsplan!U32),"",Investitionsplan!U32)</f>
        <v/>
      </c>
    </row>
    <row r="33" spans="1:14" hidden="1" outlineLevel="1" x14ac:dyDescent="0.25">
      <c r="A33" s="31" t="str">
        <f>IF(ISBLANK(Investitionsplan!B33),"",Investitionsplan!B33)</f>
        <v/>
      </c>
      <c r="B33" s="10" t="str">
        <f>IF(ISBLANK(Investitionsplan!E33),"",Investitionsplan!E33)</f>
        <v/>
      </c>
      <c r="C33" s="74" t="str">
        <f>IF(ISBLANK(Investitionsplan!I33),"",Investitionsplan!I33)</f>
        <v/>
      </c>
      <c r="D33" s="22" t="str">
        <f>IF(ISBLANK(Investitionsplan!K33),"",Investitionsplan!K33)</f>
        <v/>
      </c>
      <c r="E33" s="22" t="str">
        <f>IF(ISBLANK(Investitionsplan!L33),"",Investitionsplan!L33)</f>
        <v/>
      </c>
      <c r="F33" s="22" t="str">
        <f>IF(ISBLANK(Investitionsplan!M33),"",Investitionsplan!M33)</f>
        <v/>
      </c>
      <c r="G33" s="22" t="str">
        <f>IF(ISBLANK(Investitionsplan!N33),"",Investitionsplan!N33)</f>
        <v/>
      </c>
      <c r="H33" s="22" t="str">
        <f>IF(ISBLANK(Investitionsplan!O33),"",Investitionsplan!O33)</f>
        <v/>
      </c>
      <c r="I33" s="22" t="str">
        <f>IF(ISBLANK(Investitionsplan!P33),"",Investitionsplan!P33)</f>
        <v/>
      </c>
      <c r="J33" s="22" t="str">
        <f>IF(ISBLANK(Investitionsplan!Q33),"",Investitionsplan!Q33)</f>
        <v/>
      </c>
      <c r="K33" s="22" t="str">
        <f>IF(ISBLANK(Investitionsplan!R33),"",Investitionsplan!R33)</f>
        <v/>
      </c>
      <c r="L33" s="22" t="str">
        <f>IF(ISBLANK(Investitionsplan!S33),"",Investitionsplan!S33)</f>
        <v/>
      </c>
      <c r="M33" s="22" t="str">
        <f>IF(ISBLANK(Investitionsplan!T33),"",Investitionsplan!T33)</f>
        <v/>
      </c>
      <c r="N33" s="22" t="str">
        <f>IF(ISBLANK(Investitionsplan!U33),"",Investitionsplan!U33)</f>
        <v/>
      </c>
    </row>
    <row r="34" spans="1:14" hidden="1" outlineLevel="1" x14ac:dyDescent="0.25">
      <c r="A34" s="31" t="str">
        <f>IF(ISBLANK(Investitionsplan!B34),"",Investitionsplan!B34)</f>
        <v/>
      </c>
      <c r="B34" s="10" t="str">
        <f>IF(ISBLANK(Investitionsplan!E34),"",Investitionsplan!E34)</f>
        <v/>
      </c>
      <c r="C34" s="74" t="str">
        <f>IF(ISBLANK(Investitionsplan!I34),"",Investitionsplan!I34)</f>
        <v/>
      </c>
      <c r="D34" s="22" t="str">
        <f>IF(ISBLANK(Investitionsplan!K34),"",Investitionsplan!K34)</f>
        <v/>
      </c>
      <c r="E34" s="22" t="str">
        <f>IF(ISBLANK(Investitionsplan!L34),"",Investitionsplan!L34)</f>
        <v/>
      </c>
      <c r="F34" s="22" t="str">
        <f>IF(ISBLANK(Investitionsplan!M34),"",Investitionsplan!M34)</f>
        <v/>
      </c>
      <c r="G34" s="22" t="str">
        <f>IF(ISBLANK(Investitionsplan!N34),"",Investitionsplan!N34)</f>
        <v/>
      </c>
      <c r="H34" s="22" t="str">
        <f>IF(ISBLANK(Investitionsplan!O34),"",Investitionsplan!O34)</f>
        <v/>
      </c>
      <c r="I34" s="22" t="str">
        <f>IF(ISBLANK(Investitionsplan!P34),"",Investitionsplan!P34)</f>
        <v/>
      </c>
      <c r="J34" s="22" t="str">
        <f>IF(ISBLANK(Investitionsplan!Q34),"",Investitionsplan!Q34)</f>
        <v/>
      </c>
      <c r="K34" s="22" t="str">
        <f>IF(ISBLANK(Investitionsplan!R34),"",Investitionsplan!R34)</f>
        <v/>
      </c>
      <c r="L34" s="22" t="str">
        <f>IF(ISBLANK(Investitionsplan!S34),"",Investitionsplan!S34)</f>
        <v/>
      </c>
      <c r="M34" s="22" t="str">
        <f>IF(ISBLANK(Investitionsplan!T34),"",Investitionsplan!T34)</f>
        <v/>
      </c>
      <c r="N34" s="22" t="str">
        <f>IF(ISBLANK(Investitionsplan!U34),"",Investitionsplan!U34)</f>
        <v/>
      </c>
    </row>
    <row r="35" spans="1:14" hidden="1" outlineLevel="1" x14ac:dyDescent="0.25">
      <c r="A35" s="31" t="str">
        <f>IF(ISBLANK(Investitionsplan!B35),"",Investitionsplan!B35)</f>
        <v/>
      </c>
      <c r="B35" s="10" t="str">
        <f>IF(ISBLANK(Investitionsplan!E35),"",Investitionsplan!E35)</f>
        <v/>
      </c>
      <c r="C35" s="74" t="str">
        <f>IF(ISBLANK(Investitionsplan!I35),"",Investitionsplan!I35)</f>
        <v/>
      </c>
      <c r="D35" s="22" t="str">
        <f>IF(ISBLANK(Investitionsplan!K35),"",Investitionsplan!K35)</f>
        <v/>
      </c>
      <c r="E35" s="22" t="str">
        <f>IF(ISBLANK(Investitionsplan!L35),"",Investitionsplan!L35)</f>
        <v/>
      </c>
      <c r="F35" s="22" t="str">
        <f>IF(ISBLANK(Investitionsplan!M35),"",Investitionsplan!M35)</f>
        <v/>
      </c>
      <c r="G35" s="22" t="str">
        <f>IF(ISBLANK(Investitionsplan!N35),"",Investitionsplan!N35)</f>
        <v/>
      </c>
      <c r="H35" s="22" t="str">
        <f>IF(ISBLANK(Investitionsplan!O35),"",Investitionsplan!O35)</f>
        <v/>
      </c>
      <c r="I35" s="22" t="str">
        <f>IF(ISBLANK(Investitionsplan!P35),"",Investitionsplan!P35)</f>
        <v/>
      </c>
      <c r="J35" s="22" t="str">
        <f>IF(ISBLANK(Investitionsplan!Q35),"",Investitionsplan!Q35)</f>
        <v/>
      </c>
      <c r="K35" s="22" t="str">
        <f>IF(ISBLANK(Investitionsplan!R35),"",Investitionsplan!R35)</f>
        <v/>
      </c>
      <c r="L35" s="22" t="str">
        <f>IF(ISBLANK(Investitionsplan!S35),"",Investitionsplan!S35)</f>
        <v/>
      </c>
      <c r="M35" s="22" t="str">
        <f>IF(ISBLANK(Investitionsplan!T35),"",Investitionsplan!T35)</f>
        <v/>
      </c>
      <c r="N35" s="22" t="str">
        <f>IF(ISBLANK(Investitionsplan!U35),"",Investitionsplan!U35)</f>
        <v/>
      </c>
    </row>
    <row r="36" spans="1:14" hidden="1" outlineLevel="1" x14ac:dyDescent="0.25">
      <c r="A36" s="31" t="str">
        <f>IF(ISBLANK(Investitionsplan!B36),"",Investitionsplan!B36)</f>
        <v/>
      </c>
      <c r="B36" s="10" t="str">
        <f>IF(ISBLANK(Investitionsplan!E36),"",Investitionsplan!E36)</f>
        <v/>
      </c>
      <c r="C36" s="74" t="str">
        <f>IF(ISBLANK(Investitionsplan!I36),"",Investitionsplan!I36)</f>
        <v/>
      </c>
      <c r="D36" s="22" t="str">
        <f>IF(ISBLANK(Investitionsplan!K36),"",Investitionsplan!K36)</f>
        <v/>
      </c>
      <c r="E36" s="22" t="str">
        <f>IF(ISBLANK(Investitionsplan!L36),"",Investitionsplan!L36)</f>
        <v/>
      </c>
      <c r="F36" s="22" t="str">
        <f>IF(ISBLANK(Investitionsplan!M36),"",Investitionsplan!M36)</f>
        <v/>
      </c>
      <c r="G36" s="22" t="str">
        <f>IF(ISBLANK(Investitionsplan!N36),"",Investitionsplan!N36)</f>
        <v/>
      </c>
      <c r="H36" s="22" t="str">
        <f>IF(ISBLANK(Investitionsplan!O36),"",Investitionsplan!O36)</f>
        <v/>
      </c>
      <c r="I36" s="22" t="str">
        <f>IF(ISBLANK(Investitionsplan!P36),"",Investitionsplan!P36)</f>
        <v/>
      </c>
      <c r="J36" s="22" t="str">
        <f>IF(ISBLANK(Investitionsplan!Q36),"",Investitionsplan!Q36)</f>
        <v/>
      </c>
      <c r="K36" s="22" t="str">
        <f>IF(ISBLANK(Investitionsplan!R36),"",Investitionsplan!R36)</f>
        <v/>
      </c>
      <c r="L36" s="22" t="str">
        <f>IF(ISBLANK(Investitionsplan!S36),"",Investitionsplan!S36)</f>
        <v/>
      </c>
      <c r="M36" s="22" t="str">
        <f>IF(ISBLANK(Investitionsplan!T36),"",Investitionsplan!T36)</f>
        <v/>
      </c>
      <c r="N36" s="22" t="str">
        <f>IF(ISBLANK(Investitionsplan!U36),"",Investitionsplan!U36)</f>
        <v/>
      </c>
    </row>
    <row r="37" spans="1:14" hidden="1" outlineLevel="1" x14ac:dyDescent="0.25">
      <c r="A37" s="31" t="str">
        <f>IF(ISBLANK(Investitionsplan!B37),"",Investitionsplan!B37)</f>
        <v/>
      </c>
      <c r="B37" s="10" t="str">
        <f>IF(ISBLANK(Investitionsplan!E37),"",Investitionsplan!E37)</f>
        <v/>
      </c>
      <c r="C37" s="74" t="str">
        <f>IF(ISBLANK(Investitionsplan!I37),"",Investitionsplan!I37)</f>
        <v/>
      </c>
      <c r="D37" s="22" t="str">
        <f>IF(ISBLANK(Investitionsplan!K37),"",Investitionsplan!K37)</f>
        <v/>
      </c>
      <c r="E37" s="22" t="str">
        <f>IF(ISBLANK(Investitionsplan!L37),"",Investitionsplan!L37)</f>
        <v/>
      </c>
      <c r="F37" s="22" t="str">
        <f>IF(ISBLANK(Investitionsplan!M37),"",Investitionsplan!M37)</f>
        <v/>
      </c>
      <c r="G37" s="22" t="str">
        <f>IF(ISBLANK(Investitionsplan!N37),"",Investitionsplan!N37)</f>
        <v/>
      </c>
      <c r="H37" s="22" t="str">
        <f>IF(ISBLANK(Investitionsplan!O37),"",Investitionsplan!O37)</f>
        <v/>
      </c>
      <c r="I37" s="22" t="str">
        <f>IF(ISBLANK(Investitionsplan!P37),"",Investitionsplan!P37)</f>
        <v/>
      </c>
      <c r="J37" s="22" t="str">
        <f>IF(ISBLANK(Investitionsplan!Q37),"",Investitionsplan!Q37)</f>
        <v/>
      </c>
      <c r="K37" s="22" t="str">
        <f>IF(ISBLANK(Investitionsplan!R37),"",Investitionsplan!R37)</f>
        <v/>
      </c>
      <c r="L37" s="22" t="str">
        <f>IF(ISBLANK(Investitionsplan!S37),"",Investitionsplan!S37)</f>
        <v/>
      </c>
      <c r="M37" s="22" t="str">
        <f>IF(ISBLANK(Investitionsplan!T37),"",Investitionsplan!T37)</f>
        <v/>
      </c>
      <c r="N37" s="22" t="str">
        <f>IF(ISBLANK(Investitionsplan!U37),"",Investitionsplan!U37)</f>
        <v/>
      </c>
    </row>
    <row r="38" spans="1:14" hidden="1" outlineLevel="1" x14ac:dyDescent="0.25">
      <c r="A38" s="31" t="str">
        <f>IF(ISBLANK(Investitionsplan!B38),"",Investitionsplan!B38)</f>
        <v/>
      </c>
      <c r="B38" s="10" t="str">
        <f>IF(ISBLANK(Investitionsplan!E38),"",Investitionsplan!E38)</f>
        <v/>
      </c>
      <c r="C38" s="74" t="str">
        <f>IF(ISBLANK(Investitionsplan!I38),"",Investitionsplan!I38)</f>
        <v/>
      </c>
      <c r="D38" s="22" t="str">
        <f>IF(ISBLANK(Investitionsplan!K38),"",Investitionsplan!K38)</f>
        <v/>
      </c>
      <c r="E38" s="22" t="str">
        <f>IF(ISBLANK(Investitionsplan!L38),"",Investitionsplan!L38)</f>
        <v/>
      </c>
      <c r="F38" s="22" t="str">
        <f>IF(ISBLANK(Investitionsplan!M38),"",Investitionsplan!M38)</f>
        <v/>
      </c>
      <c r="G38" s="22" t="str">
        <f>IF(ISBLANK(Investitionsplan!N38),"",Investitionsplan!N38)</f>
        <v/>
      </c>
      <c r="H38" s="22" t="str">
        <f>IF(ISBLANK(Investitionsplan!O38),"",Investitionsplan!O38)</f>
        <v/>
      </c>
      <c r="I38" s="22" t="str">
        <f>IF(ISBLANK(Investitionsplan!P38),"",Investitionsplan!P38)</f>
        <v/>
      </c>
      <c r="J38" s="22" t="str">
        <f>IF(ISBLANK(Investitionsplan!Q38),"",Investitionsplan!Q38)</f>
        <v/>
      </c>
      <c r="K38" s="22" t="str">
        <f>IF(ISBLANK(Investitionsplan!R38),"",Investitionsplan!R38)</f>
        <v/>
      </c>
      <c r="L38" s="22" t="str">
        <f>IF(ISBLANK(Investitionsplan!S38),"",Investitionsplan!S38)</f>
        <v/>
      </c>
      <c r="M38" s="22" t="str">
        <f>IF(ISBLANK(Investitionsplan!T38),"",Investitionsplan!T38)</f>
        <v/>
      </c>
      <c r="N38" s="22" t="str">
        <f>IF(ISBLANK(Investitionsplan!U38),"",Investitionsplan!U38)</f>
        <v/>
      </c>
    </row>
    <row r="39" spans="1:14" hidden="1" outlineLevel="1" x14ac:dyDescent="0.25">
      <c r="A39" s="31" t="str">
        <f>IF(ISBLANK(Investitionsplan!B39),"",Investitionsplan!B39)</f>
        <v/>
      </c>
      <c r="B39" s="10" t="str">
        <f>IF(ISBLANK(Investitionsplan!E39),"",Investitionsplan!E39)</f>
        <v/>
      </c>
      <c r="C39" s="74" t="str">
        <f>IF(ISBLANK(Investitionsplan!I39),"",Investitionsplan!I39)</f>
        <v/>
      </c>
      <c r="D39" s="22" t="str">
        <f>IF(ISBLANK(Investitionsplan!K39),"",Investitionsplan!K39)</f>
        <v/>
      </c>
      <c r="E39" s="22" t="str">
        <f>IF(ISBLANK(Investitionsplan!L39),"",Investitionsplan!L39)</f>
        <v/>
      </c>
      <c r="F39" s="22" t="str">
        <f>IF(ISBLANK(Investitionsplan!M39),"",Investitionsplan!M39)</f>
        <v/>
      </c>
      <c r="G39" s="22" t="str">
        <f>IF(ISBLANK(Investitionsplan!N39),"",Investitionsplan!N39)</f>
        <v/>
      </c>
      <c r="H39" s="22" t="str">
        <f>IF(ISBLANK(Investitionsplan!O39),"",Investitionsplan!O39)</f>
        <v/>
      </c>
      <c r="I39" s="22" t="str">
        <f>IF(ISBLANK(Investitionsplan!P39),"",Investitionsplan!P39)</f>
        <v/>
      </c>
      <c r="J39" s="22" t="str">
        <f>IF(ISBLANK(Investitionsplan!Q39),"",Investitionsplan!Q39)</f>
        <v/>
      </c>
      <c r="K39" s="22" t="str">
        <f>IF(ISBLANK(Investitionsplan!R39),"",Investitionsplan!R39)</f>
        <v/>
      </c>
      <c r="L39" s="22" t="str">
        <f>IF(ISBLANK(Investitionsplan!S39),"",Investitionsplan!S39)</f>
        <v/>
      </c>
      <c r="M39" s="22" t="str">
        <f>IF(ISBLANK(Investitionsplan!T39),"",Investitionsplan!T39)</f>
        <v/>
      </c>
      <c r="N39" s="22" t="str">
        <f>IF(ISBLANK(Investitionsplan!U39),"",Investitionsplan!U39)</f>
        <v/>
      </c>
    </row>
    <row r="40" spans="1:14" hidden="1" outlineLevel="1" x14ac:dyDescent="0.25">
      <c r="A40" s="31" t="str">
        <f>IF(ISBLANK(Investitionsplan!B40),"",Investitionsplan!B40)</f>
        <v/>
      </c>
      <c r="B40" s="10" t="str">
        <f>IF(ISBLANK(Investitionsplan!E40),"",Investitionsplan!E40)</f>
        <v/>
      </c>
      <c r="C40" s="74" t="str">
        <f>IF(ISBLANK(Investitionsplan!I40),"",Investitionsplan!I40)</f>
        <v/>
      </c>
      <c r="D40" s="22" t="str">
        <f>IF(ISBLANK(Investitionsplan!K40),"",Investitionsplan!K40)</f>
        <v/>
      </c>
      <c r="E40" s="22" t="str">
        <f>IF(ISBLANK(Investitionsplan!L40),"",Investitionsplan!L40)</f>
        <v/>
      </c>
      <c r="F40" s="22" t="str">
        <f>IF(ISBLANK(Investitionsplan!M40),"",Investitionsplan!M40)</f>
        <v/>
      </c>
      <c r="G40" s="22" t="str">
        <f>IF(ISBLANK(Investitionsplan!N40),"",Investitionsplan!N40)</f>
        <v/>
      </c>
      <c r="H40" s="22" t="str">
        <f>IF(ISBLANK(Investitionsplan!O40),"",Investitionsplan!O40)</f>
        <v/>
      </c>
      <c r="I40" s="22" t="str">
        <f>IF(ISBLANK(Investitionsplan!P40),"",Investitionsplan!P40)</f>
        <v/>
      </c>
      <c r="J40" s="22" t="str">
        <f>IF(ISBLANK(Investitionsplan!Q40),"",Investitionsplan!Q40)</f>
        <v/>
      </c>
      <c r="K40" s="22" t="str">
        <f>IF(ISBLANK(Investitionsplan!R40),"",Investitionsplan!R40)</f>
        <v/>
      </c>
      <c r="L40" s="22" t="str">
        <f>IF(ISBLANK(Investitionsplan!S40),"",Investitionsplan!S40)</f>
        <v/>
      </c>
      <c r="M40" s="22" t="str">
        <f>IF(ISBLANK(Investitionsplan!T40),"",Investitionsplan!T40)</f>
        <v/>
      </c>
      <c r="N40" s="22" t="str">
        <f>IF(ISBLANK(Investitionsplan!U40),"",Investitionsplan!U40)</f>
        <v/>
      </c>
    </row>
    <row r="41" spans="1:14" hidden="1" outlineLevel="1" x14ac:dyDescent="0.25">
      <c r="A41" s="31" t="str">
        <f>IF(ISBLANK(Investitionsplan!B41),"",Investitionsplan!B41)</f>
        <v/>
      </c>
      <c r="B41" s="10" t="str">
        <f>IF(ISBLANK(Investitionsplan!E41),"",Investitionsplan!E41)</f>
        <v/>
      </c>
      <c r="C41" s="74" t="str">
        <f>IF(ISBLANK(Investitionsplan!I41),"",Investitionsplan!I41)</f>
        <v/>
      </c>
      <c r="D41" s="22" t="str">
        <f>IF(ISBLANK(Investitionsplan!K41),"",Investitionsplan!K41)</f>
        <v/>
      </c>
      <c r="E41" s="22" t="str">
        <f>IF(ISBLANK(Investitionsplan!L41),"",Investitionsplan!L41)</f>
        <v/>
      </c>
      <c r="F41" s="22" t="str">
        <f>IF(ISBLANK(Investitionsplan!M41),"",Investitionsplan!M41)</f>
        <v/>
      </c>
      <c r="G41" s="22" t="str">
        <f>IF(ISBLANK(Investitionsplan!N41),"",Investitionsplan!N41)</f>
        <v/>
      </c>
      <c r="H41" s="22" t="str">
        <f>IF(ISBLANK(Investitionsplan!O41),"",Investitionsplan!O41)</f>
        <v/>
      </c>
      <c r="I41" s="22" t="str">
        <f>IF(ISBLANK(Investitionsplan!P41),"",Investitionsplan!P41)</f>
        <v/>
      </c>
      <c r="J41" s="22" t="str">
        <f>IF(ISBLANK(Investitionsplan!Q41),"",Investitionsplan!Q41)</f>
        <v/>
      </c>
      <c r="K41" s="22" t="str">
        <f>IF(ISBLANK(Investitionsplan!R41),"",Investitionsplan!R41)</f>
        <v/>
      </c>
      <c r="L41" s="22" t="str">
        <f>IF(ISBLANK(Investitionsplan!S41),"",Investitionsplan!S41)</f>
        <v/>
      </c>
      <c r="M41" s="22" t="str">
        <f>IF(ISBLANK(Investitionsplan!T41),"",Investitionsplan!T41)</f>
        <v/>
      </c>
      <c r="N41" s="22" t="str">
        <f>IF(ISBLANK(Investitionsplan!U41),"",Investitionsplan!U41)</f>
        <v/>
      </c>
    </row>
    <row r="42" spans="1:14" hidden="1" outlineLevel="1" x14ac:dyDescent="0.25">
      <c r="A42" s="31" t="str">
        <f>IF(ISBLANK(Investitionsplan!B42),"",Investitionsplan!B42)</f>
        <v/>
      </c>
      <c r="B42" s="10" t="str">
        <f>IF(ISBLANK(Investitionsplan!E42),"",Investitionsplan!E42)</f>
        <v/>
      </c>
      <c r="C42" s="74" t="str">
        <f>IF(ISBLANK(Investitionsplan!I42),"",Investitionsplan!I42)</f>
        <v/>
      </c>
      <c r="D42" s="22" t="str">
        <f>IF(ISBLANK(Investitionsplan!K42),"",Investitionsplan!K42)</f>
        <v/>
      </c>
      <c r="E42" s="22" t="str">
        <f>IF(ISBLANK(Investitionsplan!L42),"",Investitionsplan!L42)</f>
        <v/>
      </c>
      <c r="F42" s="22" t="str">
        <f>IF(ISBLANK(Investitionsplan!M42),"",Investitionsplan!M42)</f>
        <v/>
      </c>
      <c r="G42" s="22" t="str">
        <f>IF(ISBLANK(Investitionsplan!N42),"",Investitionsplan!N42)</f>
        <v/>
      </c>
      <c r="H42" s="22" t="str">
        <f>IF(ISBLANK(Investitionsplan!O42),"",Investitionsplan!O42)</f>
        <v/>
      </c>
      <c r="I42" s="22" t="str">
        <f>IF(ISBLANK(Investitionsplan!P42),"",Investitionsplan!P42)</f>
        <v/>
      </c>
      <c r="J42" s="22" t="str">
        <f>IF(ISBLANK(Investitionsplan!Q42),"",Investitionsplan!Q42)</f>
        <v/>
      </c>
      <c r="K42" s="22" t="str">
        <f>IF(ISBLANK(Investitionsplan!R42),"",Investitionsplan!R42)</f>
        <v/>
      </c>
      <c r="L42" s="22" t="str">
        <f>IF(ISBLANK(Investitionsplan!S42),"",Investitionsplan!S42)</f>
        <v/>
      </c>
      <c r="M42" s="22" t="str">
        <f>IF(ISBLANK(Investitionsplan!T42),"",Investitionsplan!T42)</f>
        <v/>
      </c>
      <c r="N42" s="22" t="str">
        <f>IF(ISBLANK(Investitionsplan!U42),"",Investitionsplan!U42)</f>
        <v/>
      </c>
    </row>
    <row r="43" spans="1:14" hidden="1" outlineLevel="1" x14ac:dyDescent="0.25">
      <c r="A43" s="31" t="str">
        <f>IF(ISBLANK(Investitionsplan!B43),"",Investitionsplan!B43)</f>
        <v/>
      </c>
      <c r="B43" s="10" t="str">
        <f>IF(ISBLANK(Investitionsplan!E43),"",Investitionsplan!E43)</f>
        <v/>
      </c>
      <c r="C43" s="74" t="str">
        <f>IF(ISBLANK(Investitionsplan!I43),"",Investitionsplan!I43)</f>
        <v/>
      </c>
      <c r="D43" s="22" t="str">
        <f>IF(ISBLANK(Investitionsplan!K43),"",Investitionsplan!K43)</f>
        <v/>
      </c>
      <c r="E43" s="22" t="str">
        <f>IF(ISBLANK(Investitionsplan!L43),"",Investitionsplan!L43)</f>
        <v/>
      </c>
      <c r="F43" s="22" t="str">
        <f>IF(ISBLANK(Investitionsplan!M43),"",Investitionsplan!M43)</f>
        <v/>
      </c>
      <c r="G43" s="22" t="str">
        <f>IF(ISBLANK(Investitionsplan!N43),"",Investitionsplan!N43)</f>
        <v/>
      </c>
      <c r="H43" s="22" t="str">
        <f>IF(ISBLANK(Investitionsplan!O43),"",Investitionsplan!O43)</f>
        <v/>
      </c>
      <c r="I43" s="22" t="str">
        <f>IF(ISBLANK(Investitionsplan!P43),"",Investitionsplan!P43)</f>
        <v/>
      </c>
      <c r="J43" s="22" t="str">
        <f>IF(ISBLANK(Investitionsplan!Q43),"",Investitionsplan!Q43)</f>
        <v/>
      </c>
      <c r="K43" s="22" t="str">
        <f>IF(ISBLANK(Investitionsplan!R43),"",Investitionsplan!R43)</f>
        <v/>
      </c>
      <c r="L43" s="22" t="str">
        <f>IF(ISBLANK(Investitionsplan!S43),"",Investitionsplan!S43)</f>
        <v/>
      </c>
      <c r="M43" s="22" t="str">
        <f>IF(ISBLANK(Investitionsplan!T43),"",Investitionsplan!T43)</f>
        <v/>
      </c>
      <c r="N43" s="22" t="str">
        <f>IF(ISBLANK(Investitionsplan!U43),"",Investitionsplan!U43)</f>
        <v/>
      </c>
    </row>
    <row r="44" spans="1:14" hidden="1" outlineLevel="1" x14ac:dyDescent="0.25">
      <c r="A44" s="31" t="str">
        <f>IF(ISBLANK(Investitionsplan!B44),"",Investitionsplan!B44)</f>
        <v/>
      </c>
      <c r="B44" s="10" t="str">
        <f>IF(ISBLANK(Investitionsplan!E44),"",Investitionsplan!E44)</f>
        <v/>
      </c>
      <c r="C44" s="74" t="str">
        <f>IF(ISBLANK(Investitionsplan!I44),"",Investitionsplan!I44)</f>
        <v/>
      </c>
      <c r="D44" s="22" t="str">
        <f>IF(ISBLANK(Investitionsplan!K44),"",Investitionsplan!K44)</f>
        <v/>
      </c>
      <c r="E44" s="22" t="str">
        <f>IF(ISBLANK(Investitionsplan!L44),"",Investitionsplan!L44)</f>
        <v/>
      </c>
      <c r="F44" s="22" t="str">
        <f>IF(ISBLANK(Investitionsplan!M44),"",Investitionsplan!M44)</f>
        <v/>
      </c>
      <c r="G44" s="22" t="str">
        <f>IF(ISBLANK(Investitionsplan!N44),"",Investitionsplan!N44)</f>
        <v/>
      </c>
      <c r="H44" s="22" t="str">
        <f>IF(ISBLANK(Investitionsplan!O44),"",Investitionsplan!O44)</f>
        <v/>
      </c>
      <c r="I44" s="22" t="str">
        <f>IF(ISBLANK(Investitionsplan!P44),"",Investitionsplan!P44)</f>
        <v/>
      </c>
      <c r="J44" s="22" t="str">
        <f>IF(ISBLANK(Investitionsplan!Q44),"",Investitionsplan!Q44)</f>
        <v/>
      </c>
      <c r="K44" s="22" t="str">
        <f>IF(ISBLANK(Investitionsplan!R44),"",Investitionsplan!R44)</f>
        <v/>
      </c>
      <c r="L44" s="22" t="str">
        <f>IF(ISBLANK(Investitionsplan!S44),"",Investitionsplan!S44)</f>
        <v/>
      </c>
      <c r="M44" s="22" t="str">
        <f>IF(ISBLANK(Investitionsplan!T44),"",Investitionsplan!T44)</f>
        <v/>
      </c>
      <c r="N44" s="22" t="str">
        <f>IF(ISBLANK(Investitionsplan!U44),"",Investitionsplan!U44)</f>
        <v/>
      </c>
    </row>
    <row r="45" spans="1:14" hidden="1" outlineLevel="1" x14ac:dyDescent="0.25">
      <c r="A45" s="31" t="str">
        <f>IF(ISBLANK(Investitionsplan!B45),"",Investitionsplan!B45)</f>
        <v/>
      </c>
      <c r="B45" s="10" t="str">
        <f>IF(ISBLANK(Investitionsplan!E45),"",Investitionsplan!E45)</f>
        <v/>
      </c>
      <c r="C45" s="74" t="str">
        <f>IF(ISBLANK(Investitionsplan!I45),"",Investitionsplan!I45)</f>
        <v/>
      </c>
      <c r="D45" s="22" t="str">
        <f>IF(ISBLANK(Investitionsplan!K45),"",Investitionsplan!K45)</f>
        <v/>
      </c>
      <c r="E45" s="22" t="str">
        <f>IF(ISBLANK(Investitionsplan!L45),"",Investitionsplan!L45)</f>
        <v/>
      </c>
      <c r="F45" s="22" t="str">
        <f>IF(ISBLANK(Investitionsplan!M45),"",Investitionsplan!M45)</f>
        <v/>
      </c>
      <c r="G45" s="22" t="str">
        <f>IF(ISBLANK(Investitionsplan!N45),"",Investitionsplan!N45)</f>
        <v/>
      </c>
      <c r="H45" s="22" t="str">
        <f>IF(ISBLANK(Investitionsplan!O45),"",Investitionsplan!O45)</f>
        <v/>
      </c>
      <c r="I45" s="22" t="str">
        <f>IF(ISBLANK(Investitionsplan!P45),"",Investitionsplan!P45)</f>
        <v/>
      </c>
      <c r="J45" s="22" t="str">
        <f>IF(ISBLANK(Investitionsplan!Q45),"",Investitionsplan!Q45)</f>
        <v/>
      </c>
      <c r="K45" s="22" t="str">
        <f>IF(ISBLANK(Investitionsplan!R45),"",Investitionsplan!R45)</f>
        <v/>
      </c>
      <c r="L45" s="22" t="str">
        <f>IF(ISBLANK(Investitionsplan!S45),"",Investitionsplan!S45)</f>
        <v/>
      </c>
      <c r="M45" s="22" t="str">
        <f>IF(ISBLANK(Investitionsplan!T45),"",Investitionsplan!T45)</f>
        <v/>
      </c>
      <c r="N45" s="22" t="str">
        <f>IF(ISBLANK(Investitionsplan!U45),"",Investitionsplan!U45)</f>
        <v/>
      </c>
    </row>
    <row r="46" spans="1:14" hidden="1" outlineLevel="1" x14ac:dyDescent="0.25">
      <c r="A46" s="31" t="str">
        <f>IF(ISBLANK(Investitionsplan!B46),"",Investitionsplan!B46)</f>
        <v/>
      </c>
      <c r="B46" s="10" t="str">
        <f>IF(ISBLANK(Investitionsplan!E46),"",Investitionsplan!E46)</f>
        <v/>
      </c>
      <c r="C46" s="74" t="str">
        <f>IF(ISBLANK(Investitionsplan!I46),"",Investitionsplan!I46)</f>
        <v/>
      </c>
      <c r="D46" s="22" t="str">
        <f>IF(ISBLANK(Investitionsplan!K46),"",Investitionsplan!K46)</f>
        <v/>
      </c>
      <c r="E46" s="22" t="str">
        <f>IF(ISBLANK(Investitionsplan!L46),"",Investitionsplan!L46)</f>
        <v/>
      </c>
      <c r="F46" s="22" t="str">
        <f>IF(ISBLANK(Investitionsplan!M46),"",Investitionsplan!M46)</f>
        <v/>
      </c>
      <c r="G46" s="22" t="str">
        <f>IF(ISBLANK(Investitionsplan!N46),"",Investitionsplan!N46)</f>
        <v/>
      </c>
      <c r="H46" s="22" t="str">
        <f>IF(ISBLANK(Investitionsplan!O46),"",Investitionsplan!O46)</f>
        <v/>
      </c>
      <c r="I46" s="22" t="str">
        <f>IF(ISBLANK(Investitionsplan!P46),"",Investitionsplan!P46)</f>
        <v/>
      </c>
      <c r="J46" s="22" t="str">
        <f>IF(ISBLANK(Investitionsplan!Q46),"",Investitionsplan!Q46)</f>
        <v/>
      </c>
      <c r="K46" s="22" t="str">
        <f>IF(ISBLANK(Investitionsplan!R46),"",Investitionsplan!R46)</f>
        <v/>
      </c>
      <c r="L46" s="22" t="str">
        <f>IF(ISBLANK(Investitionsplan!S46),"",Investitionsplan!S46)</f>
        <v/>
      </c>
      <c r="M46" s="22" t="str">
        <f>IF(ISBLANK(Investitionsplan!T46),"",Investitionsplan!T46)</f>
        <v/>
      </c>
      <c r="N46" s="22" t="str">
        <f>IF(ISBLANK(Investitionsplan!U46),"",Investitionsplan!U46)</f>
        <v/>
      </c>
    </row>
    <row r="47" spans="1:14" hidden="1" outlineLevel="1" x14ac:dyDescent="0.25">
      <c r="A47" s="31" t="str">
        <f>IF(ISBLANK(Investitionsplan!B47),"",Investitionsplan!B47)</f>
        <v/>
      </c>
      <c r="B47" s="10" t="str">
        <f>IF(ISBLANK(Investitionsplan!E47),"",Investitionsplan!E47)</f>
        <v/>
      </c>
      <c r="C47" s="74" t="str">
        <f>IF(ISBLANK(Investitionsplan!I47),"",Investitionsplan!I47)</f>
        <v/>
      </c>
      <c r="D47" s="22" t="str">
        <f>IF(ISBLANK(Investitionsplan!K47),"",Investitionsplan!K47)</f>
        <v/>
      </c>
      <c r="E47" s="22" t="str">
        <f>IF(ISBLANK(Investitionsplan!L47),"",Investitionsplan!L47)</f>
        <v/>
      </c>
      <c r="F47" s="22" t="str">
        <f>IF(ISBLANK(Investitionsplan!M47),"",Investitionsplan!M47)</f>
        <v/>
      </c>
      <c r="G47" s="22" t="str">
        <f>IF(ISBLANK(Investitionsplan!N47),"",Investitionsplan!N47)</f>
        <v/>
      </c>
      <c r="H47" s="22" t="str">
        <f>IF(ISBLANK(Investitionsplan!O47),"",Investitionsplan!O47)</f>
        <v/>
      </c>
      <c r="I47" s="22" t="str">
        <f>IF(ISBLANK(Investitionsplan!P47),"",Investitionsplan!P47)</f>
        <v/>
      </c>
      <c r="J47" s="22" t="str">
        <f>IF(ISBLANK(Investitionsplan!Q47),"",Investitionsplan!Q47)</f>
        <v/>
      </c>
      <c r="K47" s="22" t="str">
        <f>IF(ISBLANK(Investitionsplan!R47),"",Investitionsplan!R47)</f>
        <v/>
      </c>
      <c r="L47" s="22" t="str">
        <f>IF(ISBLANK(Investitionsplan!S47),"",Investitionsplan!S47)</f>
        <v/>
      </c>
      <c r="M47" s="22" t="str">
        <f>IF(ISBLANK(Investitionsplan!T47),"",Investitionsplan!T47)</f>
        <v/>
      </c>
      <c r="N47" s="22" t="str">
        <f>IF(ISBLANK(Investitionsplan!U47),"",Investitionsplan!U47)</f>
        <v/>
      </c>
    </row>
    <row r="48" spans="1:14" hidden="1" outlineLevel="1" x14ac:dyDescent="0.25">
      <c r="A48" s="31" t="str">
        <f>IF(ISBLANK(Investitionsplan!B48),"",Investitionsplan!B48)</f>
        <v/>
      </c>
      <c r="B48" s="10" t="str">
        <f>IF(ISBLANK(Investitionsplan!E48),"",Investitionsplan!E48)</f>
        <v/>
      </c>
      <c r="C48" s="74" t="str">
        <f>IF(ISBLANK(Investitionsplan!I48),"",Investitionsplan!I48)</f>
        <v/>
      </c>
      <c r="D48" s="22" t="str">
        <f>IF(ISBLANK(Investitionsplan!K48),"",Investitionsplan!K48)</f>
        <v/>
      </c>
      <c r="E48" s="22" t="str">
        <f>IF(ISBLANK(Investitionsplan!L48),"",Investitionsplan!L48)</f>
        <v/>
      </c>
      <c r="F48" s="22" t="str">
        <f>IF(ISBLANK(Investitionsplan!M48),"",Investitionsplan!M48)</f>
        <v/>
      </c>
      <c r="G48" s="22" t="str">
        <f>IF(ISBLANK(Investitionsplan!N48),"",Investitionsplan!N48)</f>
        <v/>
      </c>
      <c r="H48" s="22" t="str">
        <f>IF(ISBLANK(Investitionsplan!O48),"",Investitionsplan!O48)</f>
        <v/>
      </c>
      <c r="I48" s="22" t="str">
        <f>IF(ISBLANK(Investitionsplan!P48),"",Investitionsplan!P48)</f>
        <v/>
      </c>
      <c r="J48" s="22" t="str">
        <f>IF(ISBLANK(Investitionsplan!Q48),"",Investitionsplan!Q48)</f>
        <v/>
      </c>
      <c r="K48" s="22" t="str">
        <f>IF(ISBLANK(Investitionsplan!R48),"",Investitionsplan!R48)</f>
        <v/>
      </c>
      <c r="L48" s="22" t="str">
        <f>IF(ISBLANK(Investitionsplan!S48),"",Investitionsplan!S48)</f>
        <v/>
      </c>
      <c r="M48" s="22" t="str">
        <f>IF(ISBLANK(Investitionsplan!T48),"",Investitionsplan!T48)</f>
        <v/>
      </c>
      <c r="N48" s="22" t="str">
        <f>IF(ISBLANK(Investitionsplan!U48),"",Investitionsplan!U48)</f>
        <v/>
      </c>
    </row>
    <row r="49" spans="1:14" hidden="1" outlineLevel="1" x14ac:dyDescent="0.25">
      <c r="A49" s="31" t="str">
        <f>IF(ISBLANK(Investitionsplan!B49),"",Investitionsplan!B49)</f>
        <v/>
      </c>
      <c r="B49" s="10" t="str">
        <f>IF(ISBLANK(Investitionsplan!E49),"",Investitionsplan!E49)</f>
        <v/>
      </c>
      <c r="C49" s="74" t="str">
        <f>IF(ISBLANK(Investitionsplan!I49),"",Investitionsplan!I49)</f>
        <v/>
      </c>
      <c r="D49" s="22" t="str">
        <f>IF(ISBLANK(Investitionsplan!K49),"",Investitionsplan!K49)</f>
        <v/>
      </c>
      <c r="E49" s="22" t="str">
        <f>IF(ISBLANK(Investitionsplan!L49),"",Investitionsplan!L49)</f>
        <v/>
      </c>
      <c r="F49" s="22" t="str">
        <f>IF(ISBLANK(Investitionsplan!M49),"",Investitionsplan!M49)</f>
        <v/>
      </c>
      <c r="G49" s="22" t="str">
        <f>IF(ISBLANK(Investitionsplan!N49),"",Investitionsplan!N49)</f>
        <v/>
      </c>
      <c r="H49" s="22" t="str">
        <f>IF(ISBLANK(Investitionsplan!O49),"",Investitionsplan!O49)</f>
        <v/>
      </c>
      <c r="I49" s="22" t="str">
        <f>IF(ISBLANK(Investitionsplan!P49),"",Investitionsplan!P49)</f>
        <v/>
      </c>
      <c r="J49" s="22" t="str">
        <f>IF(ISBLANK(Investitionsplan!Q49),"",Investitionsplan!Q49)</f>
        <v/>
      </c>
      <c r="K49" s="22" t="str">
        <f>IF(ISBLANK(Investitionsplan!R49),"",Investitionsplan!R49)</f>
        <v/>
      </c>
      <c r="L49" s="22" t="str">
        <f>IF(ISBLANK(Investitionsplan!S49),"",Investitionsplan!S49)</f>
        <v/>
      </c>
      <c r="M49" s="22" t="str">
        <f>IF(ISBLANK(Investitionsplan!T49),"",Investitionsplan!T49)</f>
        <v/>
      </c>
      <c r="N49" s="22" t="str">
        <f>IF(ISBLANK(Investitionsplan!U49),"",Investitionsplan!U49)</f>
        <v/>
      </c>
    </row>
    <row r="50" spans="1:14" hidden="1" outlineLevel="1" x14ac:dyDescent="0.25">
      <c r="A50" s="31" t="str">
        <f>IF(ISBLANK(Investitionsplan!B50),"",Investitionsplan!B50)</f>
        <v/>
      </c>
      <c r="B50" s="10" t="str">
        <f>IF(ISBLANK(Investitionsplan!E50),"",Investitionsplan!E50)</f>
        <v/>
      </c>
      <c r="C50" s="74" t="str">
        <f>IF(ISBLANK(Investitionsplan!I50),"",Investitionsplan!I50)</f>
        <v/>
      </c>
      <c r="D50" s="22" t="str">
        <f>IF(ISBLANK(Investitionsplan!K50),"",Investitionsplan!K50)</f>
        <v/>
      </c>
      <c r="E50" s="22" t="str">
        <f>IF(ISBLANK(Investitionsplan!L50),"",Investitionsplan!L50)</f>
        <v/>
      </c>
      <c r="F50" s="22" t="str">
        <f>IF(ISBLANK(Investitionsplan!M50),"",Investitionsplan!M50)</f>
        <v/>
      </c>
      <c r="G50" s="22" t="str">
        <f>IF(ISBLANK(Investitionsplan!N50),"",Investitionsplan!N50)</f>
        <v/>
      </c>
      <c r="H50" s="22" t="str">
        <f>IF(ISBLANK(Investitionsplan!O50),"",Investitionsplan!O50)</f>
        <v/>
      </c>
      <c r="I50" s="22" t="str">
        <f>IF(ISBLANK(Investitionsplan!P50),"",Investitionsplan!P50)</f>
        <v/>
      </c>
      <c r="J50" s="22" t="str">
        <f>IF(ISBLANK(Investitionsplan!Q50),"",Investitionsplan!Q50)</f>
        <v/>
      </c>
      <c r="K50" s="22" t="str">
        <f>IF(ISBLANK(Investitionsplan!R50),"",Investitionsplan!R50)</f>
        <v/>
      </c>
      <c r="L50" s="22" t="str">
        <f>IF(ISBLANK(Investitionsplan!S50),"",Investitionsplan!S50)</f>
        <v/>
      </c>
      <c r="M50" s="22" t="str">
        <f>IF(ISBLANK(Investitionsplan!T50),"",Investitionsplan!T50)</f>
        <v/>
      </c>
      <c r="N50" s="22" t="str">
        <f>IF(ISBLANK(Investitionsplan!U50),"",Investitionsplan!U50)</f>
        <v/>
      </c>
    </row>
    <row r="51" spans="1:14" hidden="1" outlineLevel="1" x14ac:dyDescent="0.25">
      <c r="A51" s="31" t="str">
        <f>IF(ISBLANK(Investitionsplan!B51),"",Investitionsplan!B51)</f>
        <v/>
      </c>
      <c r="B51" s="10" t="str">
        <f>IF(ISBLANK(Investitionsplan!E51),"",Investitionsplan!E51)</f>
        <v/>
      </c>
      <c r="C51" s="74" t="str">
        <f>IF(ISBLANK(Investitionsplan!I51),"",Investitionsplan!I51)</f>
        <v/>
      </c>
      <c r="D51" s="22" t="str">
        <f>IF(ISBLANK(Investitionsplan!K51),"",Investitionsplan!K51)</f>
        <v/>
      </c>
      <c r="E51" s="22" t="str">
        <f>IF(ISBLANK(Investitionsplan!L51),"",Investitionsplan!L51)</f>
        <v/>
      </c>
      <c r="F51" s="22" t="str">
        <f>IF(ISBLANK(Investitionsplan!M51),"",Investitionsplan!M51)</f>
        <v/>
      </c>
      <c r="G51" s="22" t="str">
        <f>IF(ISBLANK(Investitionsplan!N51),"",Investitionsplan!N51)</f>
        <v/>
      </c>
      <c r="H51" s="22" t="str">
        <f>IF(ISBLANK(Investitionsplan!O51),"",Investitionsplan!O51)</f>
        <v/>
      </c>
      <c r="I51" s="22" t="str">
        <f>IF(ISBLANK(Investitionsplan!P51),"",Investitionsplan!P51)</f>
        <v/>
      </c>
      <c r="J51" s="22" t="str">
        <f>IF(ISBLANK(Investitionsplan!Q51),"",Investitionsplan!Q51)</f>
        <v/>
      </c>
      <c r="K51" s="22" t="str">
        <f>IF(ISBLANK(Investitionsplan!R51),"",Investitionsplan!R51)</f>
        <v/>
      </c>
      <c r="L51" s="22" t="str">
        <f>IF(ISBLANK(Investitionsplan!S51),"",Investitionsplan!S51)</f>
        <v/>
      </c>
      <c r="M51" s="22" t="str">
        <f>IF(ISBLANK(Investitionsplan!T51),"",Investitionsplan!T51)</f>
        <v/>
      </c>
      <c r="N51" s="22" t="str">
        <f>IF(ISBLANK(Investitionsplan!U51),"",Investitionsplan!U51)</f>
        <v/>
      </c>
    </row>
    <row r="52" spans="1:14" collapsed="1" x14ac:dyDescent="0.25">
      <c r="A52" s="9" t="str">
        <f>IF(ISBLANK(Investitionsplan!B52),"",Investitionsplan!B52)</f>
        <v/>
      </c>
      <c r="B52" s="9" t="str">
        <f>IF(ISBLANK(Investitionsplan!E52),"",Investitionsplan!E52)</f>
        <v/>
      </c>
      <c r="C52" s="181" t="str">
        <f>IF(ISBLANK(Investitionsplan!I52),"",Investitionsplan!I52)</f>
        <v/>
      </c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</row>
    <row r="53" spans="1:14" x14ac:dyDescent="0.25">
      <c r="A53" s="19" t="s">
        <v>265</v>
      </c>
      <c r="B53" s="15"/>
      <c r="C53" s="23">
        <f>SUMIF(Investitionsplan!$C$7:$C$51,1,Investitionsplan!I$7:I$51)</f>
        <v>0</v>
      </c>
      <c r="D53" s="23">
        <f>SUMIF(Investitionsplan!$C$7:$C$51,1,Investitionsplan!K$7:K$51)</f>
        <v>0</v>
      </c>
      <c r="E53" s="23">
        <f>SUMIF(Investitionsplan!$C$7:$C$51,1,Investitionsplan!L$7:L$51)</f>
        <v>0</v>
      </c>
      <c r="F53" s="23">
        <f>SUMIF(Investitionsplan!$C$7:$C$51,1,Investitionsplan!M$7:M$51)</f>
        <v>0</v>
      </c>
      <c r="G53" s="23">
        <f>SUMIF(Investitionsplan!$C$7:$C$51,1,Investitionsplan!N$7:N$51)</f>
        <v>0</v>
      </c>
      <c r="H53" s="23">
        <f>SUMIF(Investitionsplan!$C$7:$C$51,1,Investitionsplan!O$7:O$51)</f>
        <v>0</v>
      </c>
      <c r="I53" s="23">
        <f>SUMIF(Investitionsplan!$C$7:$C$51,1,Investitionsplan!P$7:P$51)</f>
        <v>0</v>
      </c>
      <c r="J53" s="23">
        <f>SUMIF(Investitionsplan!$C$7:$C$51,1,Investitionsplan!Q$7:Q$51)</f>
        <v>0</v>
      </c>
      <c r="K53" s="23">
        <f>SUMIF(Investitionsplan!$C$7:$C$51,1,Investitionsplan!R$7:R$51)</f>
        <v>0</v>
      </c>
      <c r="L53" s="23">
        <f>SUMIF(Investitionsplan!$C$7:$C$51,1,Investitionsplan!S$7:S$51)</f>
        <v>0</v>
      </c>
      <c r="M53" s="23">
        <f>SUMIF(Investitionsplan!$C$7:$C$51,1,Investitionsplan!T$7:T$51)</f>
        <v>0</v>
      </c>
      <c r="N53" s="23">
        <f>SUMIF(Investitionsplan!$C$7:$C$51,1,Investitionsplan!U$7:U$51)</f>
        <v>0</v>
      </c>
    </row>
    <row r="54" spans="1:14" x14ac:dyDescent="0.25">
      <c r="A54" s="19" t="s">
        <v>218</v>
      </c>
      <c r="B54" s="15"/>
      <c r="C54" s="23">
        <f>SUMIF(Investitionsplan!$C$7:$C$51,2,Investitionsplan!I$7:I$51)</f>
        <v>0</v>
      </c>
      <c r="D54" s="23">
        <f>SUMIF(Investitionsplan!$C$7:$C$51,2,Investitionsplan!K$7:K$51)</f>
        <v>0</v>
      </c>
      <c r="E54" s="23">
        <f>SUMIF(Investitionsplan!$C$7:$C$51,2,Investitionsplan!L$7:L$51)</f>
        <v>0</v>
      </c>
      <c r="F54" s="23">
        <f>SUMIF(Investitionsplan!$C$7:$C$51,2,Investitionsplan!M$7:M$51)</f>
        <v>0</v>
      </c>
      <c r="G54" s="23">
        <f>SUMIF(Investitionsplan!$C$7:$C$51,2,Investitionsplan!N$7:N$51)</f>
        <v>0</v>
      </c>
      <c r="H54" s="23">
        <f>SUMIF(Investitionsplan!$C$7:$C$51,2,Investitionsplan!O$7:O$51)</f>
        <v>0</v>
      </c>
      <c r="I54" s="23">
        <f>SUMIF(Investitionsplan!$C$7:$C$51,2,Investitionsplan!P$7:P$51)</f>
        <v>0</v>
      </c>
      <c r="J54" s="23">
        <f>SUMIF(Investitionsplan!$C$7:$C$51,2,Investitionsplan!Q$7:Q$51)</f>
        <v>0</v>
      </c>
      <c r="K54" s="23">
        <f>SUMIF(Investitionsplan!$C$7:$C$51,2,Investitionsplan!R$7:R$51)</f>
        <v>0</v>
      </c>
      <c r="L54" s="23">
        <f>SUMIF(Investitionsplan!$C$7:$C$51,2,Investitionsplan!S$7:S$51)</f>
        <v>0</v>
      </c>
      <c r="M54" s="23">
        <f>SUMIF(Investitionsplan!$C$7:$C$51,2,Investitionsplan!T$7:T$51)</f>
        <v>0</v>
      </c>
      <c r="N54" s="23">
        <f>SUMIF(Investitionsplan!$C$7:$C$51,2,Investitionsplan!U$7:U$51)</f>
        <v>0</v>
      </c>
    </row>
    <row r="55" spans="1:14" x14ac:dyDescent="0.25">
      <c r="A55" s="19" t="s">
        <v>217</v>
      </c>
      <c r="B55" s="15"/>
      <c r="C55" s="23">
        <f>SUMIF(Investitionsplan!$C$7:$C$51,3,Investitionsplan!I$7:I$51)</f>
        <v>0</v>
      </c>
      <c r="D55" s="23">
        <f>SUMIF(Investitionsplan!$C$7:$C$51,3,Investitionsplan!K$7:K$51)</f>
        <v>0</v>
      </c>
      <c r="E55" s="23">
        <f>SUMIF(Investitionsplan!$C$7:$C$51,3,Investitionsplan!L$7:L$51)</f>
        <v>0</v>
      </c>
      <c r="F55" s="23">
        <f>SUMIF(Investitionsplan!$C$7:$C$51,3,Investitionsplan!M$7:M$51)</f>
        <v>0</v>
      </c>
      <c r="G55" s="23">
        <f>SUMIF(Investitionsplan!$C$7:$C$51,3,Investitionsplan!N$7:N$51)</f>
        <v>0</v>
      </c>
      <c r="H55" s="23">
        <f>SUMIF(Investitionsplan!$C$7:$C$51,3,Investitionsplan!O$7:O$51)</f>
        <v>0</v>
      </c>
      <c r="I55" s="23">
        <f>SUMIF(Investitionsplan!$C$7:$C$51,3,Investitionsplan!P$7:P$51)</f>
        <v>0</v>
      </c>
      <c r="J55" s="23">
        <f>SUMIF(Investitionsplan!$C$7:$C$51,3,Investitionsplan!Q$7:Q$51)</f>
        <v>0</v>
      </c>
      <c r="K55" s="23">
        <f>SUMIF(Investitionsplan!$C$7:$C$51,3,Investitionsplan!R$7:R$51)</f>
        <v>0</v>
      </c>
      <c r="L55" s="23">
        <f>SUMIF(Investitionsplan!$C$7:$C$51,3,Investitionsplan!S$7:S$51)</f>
        <v>0</v>
      </c>
      <c r="M55" s="23">
        <f>SUMIF(Investitionsplan!$C$7:$C$51,3,Investitionsplan!T$7:T$51)</f>
        <v>0</v>
      </c>
      <c r="N55" s="23">
        <f>SUMIF(Investitionsplan!$C$7:$C$51,3,Investitionsplan!U$7:U$51)</f>
        <v>0</v>
      </c>
    </row>
    <row r="56" spans="1:14" x14ac:dyDescent="0.25"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</row>
    <row r="57" spans="1:14" x14ac:dyDescent="0.25">
      <c r="A57" s="20" t="s">
        <v>127</v>
      </c>
      <c r="B57" s="21"/>
      <c r="C57" s="82">
        <f>SUM(C53:C55)</f>
        <v>0</v>
      </c>
      <c r="D57" s="82">
        <f t="shared" ref="D57:N57" si="1">SUM(D53:D55)</f>
        <v>0</v>
      </c>
      <c r="E57" s="82">
        <f t="shared" si="1"/>
        <v>0</v>
      </c>
      <c r="F57" s="82">
        <f t="shared" si="1"/>
        <v>0</v>
      </c>
      <c r="G57" s="82">
        <f t="shared" si="1"/>
        <v>0</v>
      </c>
      <c r="H57" s="82">
        <f t="shared" si="1"/>
        <v>0</v>
      </c>
      <c r="I57" s="82">
        <f t="shared" si="1"/>
        <v>0</v>
      </c>
      <c r="J57" s="82">
        <f t="shared" si="1"/>
        <v>0</v>
      </c>
      <c r="K57" s="82">
        <f t="shared" si="1"/>
        <v>0</v>
      </c>
      <c r="L57" s="82">
        <f t="shared" si="1"/>
        <v>0</v>
      </c>
      <c r="M57" s="82">
        <f t="shared" si="1"/>
        <v>0</v>
      </c>
      <c r="N57" s="82">
        <f t="shared" si="1"/>
        <v>0</v>
      </c>
    </row>
    <row r="59" spans="1:14" x14ac:dyDescent="0.25">
      <c r="B59" s="73" t="str">
        <f>IF(SUM(C7:C51)&lt;&gt;C57,"Codes sind zu prüfen","")</f>
        <v/>
      </c>
    </row>
  </sheetData>
  <sheetProtection sheet="1" objects="1" scenarios="1"/>
  <conditionalFormatting sqref="C59">
    <cfRule type="expression" dxfId="0" priority="1">
      <formula>$B$59&lt;&gt;""</formula>
    </cfRule>
  </conditionalFormatting>
  <pageMargins left="0.7" right="0.7" top="0.78740157499999996" bottom="0.78740157499999996" header="0.3" footer="0.3"/>
  <pageSetup paperSize="9"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4AF5-2425-413E-9187-3FFFEAAE5189}">
  <sheetPr codeName="Tabelle7">
    <tabColor theme="4" tint="0.39997558519241921"/>
    <pageSetUpPr fitToPage="1"/>
  </sheetPr>
  <dimension ref="A1:O34"/>
  <sheetViews>
    <sheetView showGridLines="0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2" sqref="E32"/>
    </sheetView>
  </sheetViews>
  <sheetFormatPr baseColWidth="10" defaultColWidth="11" defaultRowHeight="14.25" x14ac:dyDescent="0.25"/>
  <cols>
    <col min="1" max="1" width="11" style="1"/>
    <col min="2" max="2" width="42.25" style="1" customWidth="1"/>
    <col min="3" max="16384" width="11" style="1"/>
  </cols>
  <sheetData>
    <row r="1" spans="1:15" ht="25.5" x14ac:dyDescent="0.5">
      <c r="A1" s="2" t="s">
        <v>226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4" spans="1:15" x14ac:dyDescent="0.25">
      <c r="E4" s="13">
        <f>Ausgangslage!I7-1</f>
        <v>2026</v>
      </c>
      <c r="F4" s="13">
        <f>E4+1</f>
        <v>2027</v>
      </c>
      <c r="G4" s="13">
        <f t="shared" ref="G4:O4" si="0">F4+1</f>
        <v>2028</v>
      </c>
      <c r="H4" s="13">
        <f t="shared" si="0"/>
        <v>2029</v>
      </c>
      <c r="I4" s="13">
        <f t="shared" si="0"/>
        <v>2030</v>
      </c>
      <c r="J4" s="13">
        <f t="shared" si="0"/>
        <v>2031</v>
      </c>
      <c r="K4" s="13">
        <f t="shared" si="0"/>
        <v>2032</v>
      </c>
      <c r="L4" s="13">
        <f t="shared" si="0"/>
        <v>2033</v>
      </c>
      <c r="M4" s="13">
        <f t="shared" si="0"/>
        <v>2034</v>
      </c>
      <c r="N4" s="13">
        <f t="shared" si="0"/>
        <v>2035</v>
      </c>
      <c r="O4" s="13">
        <f t="shared" si="0"/>
        <v>2036</v>
      </c>
    </row>
    <row r="5" spans="1:15" x14ac:dyDescent="0.25">
      <c r="E5" s="13" t="s">
        <v>238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</row>
    <row r="6" spans="1:15" x14ac:dyDescent="0.25">
      <c r="A6" s="84">
        <v>29500.01</v>
      </c>
      <c r="B6" s="9" t="s">
        <v>128</v>
      </c>
      <c r="C6" s="9"/>
      <c r="D6" s="9"/>
      <c r="E6" s="22">
        <f>Ausgangslage!I29</f>
        <v>0</v>
      </c>
      <c r="F6" s="22">
        <f>E9</f>
        <v>0</v>
      </c>
      <c r="G6" s="22">
        <f t="shared" ref="G6:O6" si="1">F9</f>
        <v>0</v>
      </c>
      <c r="H6" s="22">
        <f t="shared" si="1"/>
        <v>0</v>
      </c>
      <c r="I6" s="22">
        <f t="shared" si="1"/>
        <v>0</v>
      </c>
      <c r="J6" s="22">
        <f t="shared" si="1"/>
        <v>0</v>
      </c>
      <c r="K6" s="22">
        <f t="shared" si="1"/>
        <v>0</v>
      </c>
      <c r="L6" s="22">
        <f t="shared" si="1"/>
        <v>0</v>
      </c>
      <c r="M6" s="22">
        <f t="shared" si="1"/>
        <v>0</v>
      </c>
      <c r="N6" s="22">
        <f t="shared" si="1"/>
        <v>0</v>
      </c>
      <c r="O6" s="22">
        <f t="shared" si="1"/>
        <v>0</v>
      </c>
    </row>
    <row r="7" spans="1:15" x14ac:dyDescent="0.25">
      <c r="A7" s="84">
        <v>4895</v>
      </c>
      <c r="B7" s="9" t="s">
        <v>53</v>
      </c>
      <c r="C7" s="9"/>
      <c r="D7" s="9"/>
      <c r="E7" s="22">
        <f>-'Plan Erfolgsrechnung'!C63</f>
        <v>0</v>
      </c>
      <c r="F7" s="22">
        <f>-'Plan Erfolgsrechnung'!D63</f>
        <v>0</v>
      </c>
      <c r="G7" s="22">
        <f>-'Plan Erfolgsrechnung'!E63</f>
        <v>0</v>
      </c>
      <c r="H7" s="22">
        <f>-'Plan Erfolgsrechnung'!F63</f>
        <v>0</v>
      </c>
      <c r="I7" s="22">
        <f>-'Plan Erfolgsrechnung'!G63</f>
        <v>0</v>
      </c>
      <c r="J7" s="22">
        <f>-'Plan Erfolgsrechnung'!H63</f>
        <v>0</v>
      </c>
      <c r="K7" s="22">
        <f>-'Plan Erfolgsrechnung'!I63</f>
        <v>0</v>
      </c>
      <c r="L7" s="22">
        <f>-'Plan Erfolgsrechnung'!J63</f>
        <v>0</v>
      </c>
      <c r="M7" s="22">
        <f>-'Plan Erfolgsrechnung'!K63</f>
        <v>0</v>
      </c>
      <c r="N7" s="22">
        <f>-'Plan Erfolgsrechnung'!L63</f>
        <v>0</v>
      </c>
      <c r="O7" s="22">
        <f>-'Plan Erfolgsrechnung'!M63</f>
        <v>0</v>
      </c>
    </row>
    <row r="8" spans="1:15" x14ac:dyDescent="0.25">
      <c r="A8" s="84"/>
      <c r="B8" s="9" t="s">
        <v>129</v>
      </c>
      <c r="C8" s="9"/>
      <c r="D8" s="9"/>
      <c r="E8" s="22">
        <f>-IF(OR(Ausgangslage!$I$29=0,Ausgangslage!$I$29=""),0,IF(Ausgangslage!$F$29="",0,IF(Ausgangslage!$F$29&lt;=E4,E6,0)))</f>
        <v>0</v>
      </c>
      <c r="F8" s="22">
        <f>-IF(OR(Ausgangslage!$I$29=0,Ausgangslage!$I$29=""),0,IF(Ausgangslage!$F$29="",0,IF(Ausgangslage!$F$29&lt;=F4,F6,0)))</f>
        <v>0</v>
      </c>
      <c r="G8" s="22">
        <f>-IF(OR(Ausgangslage!$I$29=0,Ausgangslage!$I$29=""),0,IF(Ausgangslage!$F$29="",0,IF(Ausgangslage!$F$29&lt;=G4,G6,0)))</f>
        <v>0</v>
      </c>
      <c r="H8" s="22">
        <f>-IF(OR(Ausgangslage!$I$29=0,Ausgangslage!$I$29=""),0,IF(Ausgangslage!$F$29="",0,IF(Ausgangslage!$F$29&lt;=H4,H6,0)))</f>
        <v>0</v>
      </c>
      <c r="I8" s="22">
        <f>-IF(OR(Ausgangslage!$I$29=0,Ausgangslage!$I$29=""),0,IF(Ausgangslage!$F$29="",0,IF(Ausgangslage!$F$29&lt;=I4,I6,0)))</f>
        <v>0</v>
      </c>
      <c r="J8" s="22">
        <f>-IF(OR(Ausgangslage!$I$29=0,Ausgangslage!$I$29=""),0,IF(Ausgangslage!$F$29="",0,IF(Ausgangslage!$F$29&lt;=J4,J6,0)))</f>
        <v>0</v>
      </c>
      <c r="K8" s="22">
        <f>-IF(OR(Ausgangslage!$I$29=0,Ausgangslage!$I$29=""),0,IF(Ausgangslage!$F$29="",0,IF(Ausgangslage!$F$29&lt;=K4,K6,0)))</f>
        <v>0</v>
      </c>
      <c r="L8" s="22">
        <f>-IF(OR(Ausgangslage!$I$29=0,Ausgangslage!$I$29=""),0,IF(Ausgangslage!$F$29="",0,IF(Ausgangslage!$F$29&lt;=L4,L6,0)))</f>
        <v>0</v>
      </c>
      <c r="M8" s="22">
        <f>-IF(OR(Ausgangslage!$I$29=0,Ausgangslage!$I$29=""),0,IF(Ausgangslage!$F$29="",0,IF(Ausgangslage!$F$29&lt;=M4,M6,0)))</f>
        <v>0</v>
      </c>
      <c r="N8" s="22">
        <f>-IF(OR(Ausgangslage!$I$29=0,Ausgangslage!$I$29=""),0,IF(Ausgangslage!$F$29="",0,IF(Ausgangslage!$F$29&lt;=N4,N6,0)))</f>
        <v>0</v>
      </c>
      <c r="O8" s="22">
        <f>-IF(OR(Ausgangslage!$I$29=0,Ausgangslage!$I$29=""),0,IF(Ausgangslage!$F$29="",0,IF(Ausgangslage!$F$29&lt;=O4,O6,0)))</f>
        <v>0</v>
      </c>
    </row>
    <row r="9" spans="1:15" x14ac:dyDescent="0.25">
      <c r="A9" s="85">
        <v>29500</v>
      </c>
      <c r="B9" s="16" t="s">
        <v>130</v>
      </c>
      <c r="C9" s="16"/>
      <c r="D9" s="16"/>
      <c r="E9" s="28">
        <f>SUM(E6:E8)</f>
        <v>0</v>
      </c>
      <c r="F9" s="28">
        <f t="shared" ref="F9:O9" si="2">SUM(F6:F8)</f>
        <v>0</v>
      </c>
      <c r="G9" s="28">
        <f t="shared" si="2"/>
        <v>0</v>
      </c>
      <c r="H9" s="28">
        <f t="shared" si="2"/>
        <v>0</v>
      </c>
      <c r="I9" s="28">
        <f t="shared" si="2"/>
        <v>0</v>
      </c>
      <c r="J9" s="28">
        <f t="shared" si="2"/>
        <v>0</v>
      </c>
      <c r="K9" s="28">
        <f t="shared" si="2"/>
        <v>0</v>
      </c>
      <c r="L9" s="28">
        <f t="shared" si="2"/>
        <v>0</v>
      </c>
      <c r="M9" s="28">
        <f t="shared" si="2"/>
        <v>0</v>
      </c>
      <c r="N9" s="28">
        <f t="shared" si="2"/>
        <v>0</v>
      </c>
      <c r="O9" s="28">
        <f t="shared" si="2"/>
        <v>0</v>
      </c>
    </row>
    <row r="10" spans="1:15" x14ac:dyDescent="0.25">
      <c r="A10" s="1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</row>
    <row r="11" spans="1:15" x14ac:dyDescent="0.25">
      <c r="A11" s="84">
        <v>299</v>
      </c>
      <c r="B11" s="9" t="s">
        <v>131</v>
      </c>
      <c r="C11" s="9"/>
      <c r="D11" s="9"/>
      <c r="E11" s="22">
        <f>Ausgangslage!I30</f>
        <v>0</v>
      </c>
      <c r="F11" s="22">
        <f>E15</f>
        <v>0</v>
      </c>
      <c r="G11" s="22">
        <f t="shared" ref="G11:O11" si="3">F15</f>
        <v>0</v>
      </c>
      <c r="H11" s="22">
        <f t="shared" si="3"/>
        <v>0</v>
      </c>
      <c r="I11" s="22">
        <f t="shared" si="3"/>
        <v>0</v>
      </c>
      <c r="J11" s="22">
        <f t="shared" si="3"/>
        <v>0</v>
      </c>
      <c r="K11" s="22">
        <f t="shared" si="3"/>
        <v>0</v>
      </c>
      <c r="L11" s="22">
        <f t="shared" si="3"/>
        <v>0</v>
      </c>
      <c r="M11" s="22">
        <f t="shared" si="3"/>
        <v>0</v>
      </c>
      <c r="N11" s="22">
        <f t="shared" si="3"/>
        <v>0</v>
      </c>
      <c r="O11" s="22">
        <f t="shared" si="3"/>
        <v>0</v>
      </c>
    </row>
    <row r="12" spans="1:15" x14ac:dyDescent="0.25">
      <c r="A12" s="84">
        <v>3899</v>
      </c>
      <c r="B12" s="9" t="s">
        <v>132</v>
      </c>
      <c r="C12" s="9"/>
      <c r="D12" s="9"/>
      <c r="E12" s="22">
        <f t="shared" ref="E12:O12" si="4">ROUND(IF((E11)&lt;0,(E11)*-30%,0),0)</f>
        <v>0</v>
      </c>
      <c r="F12" s="22">
        <f t="shared" si="4"/>
        <v>0</v>
      </c>
      <c r="G12" s="22">
        <f t="shared" si="4"/>
        <v>0</v>
      </c>
      <c r="H12" s="22">
        <f t="shared" si="4"/>
        <v>0</v>
      </c>
      <c r="I12" s="22">
        <f t="shared" si="4"/>
        <v>0</v>
      </c>
      <c r="J12" s="22">
        <f t="shared" si="4"/>
        <v>0</v>
      </c>
      <c r="K12" s="22">
        <f t="shared" si="4"/>
        <v>0</v>
      </c>
      <c r="L12" s="22">
        <f t="shared" si="4"/>
        <v>0</v>
      </c>
      <c r="M12" s="22">
        <f t="shared" si="4"/>
        <v>0</v>
      </c>
      <c r="N12" s="22">
        <f t="shared" si="4"/>
        <v>0</v>
      </c>
      <c r="O12" s="22">
        <f t="shared" si="4"/>
        <v>0</v>
      </c>
    </row>
    <row r="13" spans="1:15" x14ac:dyDescent="0.25">
      <c r="A13" s="84">
        <v>90</v>
      </c>
      <c r="B13" s="9" t="s">
        <v>9</v>
      </c>
      <c r="C13" s="9"/>
      <c r="D13" s="9"/>
      <c r="E13" s="22">
        <f>Übersicht!B42</f>
        <v>0</v>
      </c>
      <c r="F13" s="22">
        <f>Übersicht!C42</f>
        <v>0</v>
      </c>
      <c r="G13" s="22">
        <f>Übersicht!D42</f>
        <v>0</v>
      </c>
      <c r="H13" s="22">
        <f>Übersicht!E42</f>
        <v>0</v>
      </c>
      <c r="I13" s="22">
        <f>Übersicht!F42</f>
        <v>0</v>
      </c>
      <c r="J13" s="22">
        <f>Übersicht!G42</f>
        <v>0</v>
      </c>
      <c r="K13" s="22">
        <f>Übersicht!H42</f>
        <v>0</v>
      </c>
      <c r="L13" s="22">
        <f>Übersicht!I42</f>
        <v>0</v>
      </c>
      <c r="M13" s="22">
        <f>Übersicht!J42</f>
        <v>0</v>
      </c>
      <c r="N13" s="22">
        <f>Übersicht!K42</f>
        <v>0</v>
      </c>
      <c r="O13" s="22">
        <f>Übersicht!L42</f>
        <v>0</v>
      </c>
    </row>
    <row r="14" spans="1:15" x14ac:dyDescent="0.25">
      <c r="A14" s="84"/>
      <c r="B14" s="9" t="s">
        <v>133</v>
      </c>
      <c r="C14" s="9"/>
      <c r="D14" s="9"/>
      <c r="E14" s="22">
        <f>-E8</f>
        <v>0</v>
      </c>
      <c r="F14" s="22">
        <f t="shared" ref="F14:O14" si="5">-F8</f>
        <v>0</v>
      </c>
      <c r="G14" s="22">
        <f t="shared" si="5"/>
        <v>0</v>
      </c>
      <c r="H14" s="22">
        <f t="shared" si="5"/>
        <v>0</v>
      </c>
      <c r="I14" s="22">
        <f t="shared" si="5"/>
        <v>0</v>
      </c>
      <c r="J14" s="22">
        <f t="shared" si="5"/>
        <v>0</v>
      </c>
      <c r="K14" s="22">
        <f t="shared" si="5"/>
        <v>0</v>
      </c>
      <c r="L14" s="22">
        <f t="shared" si="5"/>
        <v>0</v>
      </c>
      <c r="M14" s="22">
        <f t="shared" si="5"/>
        <v>0</v>
      </c>
      <c r="N14" s="22">
        <f t="shared" si="5"/>
        <v>0</v>
      </c>
      <c r="O14" s="22">
        <f t="shared" si="5"/>
        <v>0</v>
      </c>
    </row>
    <row r="15" spans="1:15" x14ac:dyDescent="0.25">
      <c r="A15" s="85">
        <v>299</v>
      </c>
      <c r="B15" s="16" t="s">
        <v>134</v>
      </c>
      <c r="C15" s="16"/>
      <c r="D15" s="16"/>
      <c r="E15" s="28">
        <f>SUM(E11:E14)</f>
        <v>0</v>
      </c>
      <c r="F15" s="28">
        <f t="shared" ref="F15:O15" si="6">SUM(F11:F14)</f>
        <v>0</v>
      </c>
      <c r="G15" s="28">
        <f t="shared" si="6"/>
        <v>0</v>
      </c>
      <c r="H15" s="28">
        <f t="shared" si="6"/>
        <v>0</v>
      </c>
      <c r="I15" s="28">
        <f t="shared" si="6"/>
        <v>0</v>
      </c>
      <c r="J15" s="28">
        <f t="shared" si="6"/>
        <v>0</v>
      </c>
      <c r="K15" s="28">
        <f t="shared" si="6"/>
        <v>0</v>
      </c>
      <c r="L15" s="28">
        <f t="shared" si="6"/>
        <v>0</v>
      </c>
      <c r="M15" s="28">
        <f t="shared" si="6"/>
        <v>0</v>
      </c>
      <c r="N15" s="28">
        <f t="shared" si="6"/>
        <v>0</v>
      </c>
      <c r="O15" s="28">
        <f t="shared" si="6"/>
        <v>0</v>
      </c>
    </row>
    <row r="16" spans="1:15" x14ac:dyDescent="0.25"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</row>
    <row r="17" spans="1:15" x14ac:dyDescent="0.25"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15" x14ac:dyDescent="0.25">
      <c r="A18" s="18" t="s">
        <v>232</v>
      </c>
      <c r="B18" s="18"/>
      <c r="C18" s="18" t="s">
        <v>17</v>
      </c>
      <c r="E18" s="88"/>
      <c r="F18" s="81"/>
      <c r="G18" s="81"/>
      <c r="H18" s="81"/>
      <c r="I18" s="81"/>
      <c r="J18" s="81"/>
      <c r="K18" s="81"/>
      <c r="L18" s="81"/>
      <c r="M18" s="81"/>
      <c r="N18" s="81"/>
      <c r="O18" s="81"/>
    </row>
    <row r="19" spans="1:15" x14ac:dyDescent="0.25">
      <c r="A19" s="84"/>
      <c r="B19" s="9" t="s">
        <v>135</v>
      </c>
      <c r="C19" s="22">
        <f>Ausgangslage!I33</f>
        <v>0</v>
      </c>
      <c r="D19" s="89"/>
      <c r="E19" s="88"/>
      <c r="F19" s="81"/>
      <c r="G19" s="81"/>
      <c r="H19" s="81"/>
      <c r="I19" s="81"/>
      <c r="J19" s="81"/>
      <c r="K19" s="81"/>
      <c r="L19" s="81"/>
      <c r="M19" s="81"/>
      <c r="N19" s="81"/>
      <c r="O19" s="81"/>
    </row>
    <row r="20" spans="1:15" x14ac:dyDescent="0.25"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</row>
    <row r="21" spans="1:15" x14ac:dyDescent="0.25">
      <c r="A21" s="18" t="s">
        <v>136</v>
      </c>
      <c r="B21" s="18"/>
      <c r="C21" s="18"/>
      <c r="D21" s="18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</row>
    <row r="22" spans="1:15" x14ac:dyDescent="0.25">
      <c r="A22" s="84"/>
      <c r="B22" s="9" t="s">
        <v>137</v>
      </c>
      <c r="C22" s="22">
        <f>SUM(E22:O22)</f>
        <v>0</v>
      </c>
      <c r="D22" s="25"/>
      <c r="E22" s="22">
        <f>'Schulden &amp; Zinsen'!C62</f>
        <v>0</v>
      </c>
      <c r="F22" s="22">
        <f>'Schulden &amp; Zinsen'!D62</f>
        <v>0</v>
      </c>
      <c r="G22" s="22">
        <f>'Schulden &amp; Zinsen'!E62</f>
        <v>0</v>
      </c>
      <c r="H22" s="22">
        <f>'Schulden &amp; Zinsen'!F62</f>
        <v>0</v>
      </c>
      <c r="I22" s="22">
        <f>'Schulden &amp; Zinsen'!G62</f>
        <v>0</v>
      </c>
      <c r="J22" s="22">
        <f>'Schulden &amp; Zinsen'!H62</f>
        <v>0</v>
      </c>
      <c r="K22" s="22">
        <f>'Schulden &amp; Zinsen'!I62</f>
        <v>0</v>
      </c>
      <c r="L22" s="22">
        <f>'Schulden &amp; Zinsen'!J62</f>
        <v>0</v>
      </c>
      <c r="M22" s="22">
        <f>'Schulden &amp; Zinsen'!K62</f>
        <v>0</v>
      </c>
      <c r="N22" s="22">
        <f>'Schulden &amp; Zinsen'!L62</f>
        <v>0</v>
      </c>
      <c r="O22" s="22">
        <f>'Schulden &amp; Zinsen'!M62</f>
        <v>0</v>
      </c>
    </row>
    <row r="23" spans="1:15" x14ac:dyDescent="0.25"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</row>
    <row r="24" spans="1:15" x14ac:dyDescent="0.25">
      <c r="A24" s="18" t="s">
        <v>138</v>
      </c>
      <c r="B24" s="18"/>
      <c r="C24" s="18"/>
      <c r="D24" s="18" t="s">
        <v>18</v>
      </c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</row>
    <row r="25" spans="1:15" x14ac:dyDescent="0.25">
      <c r="A25" s="84" t="s">
        <v>88</v>
      </c>
      <c r="B25" s="9">
        <f>'Schulden &amp; Zinsen'!A19</f>
        <v>0</v>
      </c>
      <c r="C25" s="22">
        <f>SUM(E25:O25)</f>
        <v>0</v>
      </c>
      <c r="D25" s="55">
        <f>'Schulden &amp; Zinsen'!B19</f>
        <v>0</v>
      </c>
      <c r="E25" s="22">
        <f>-'Schulden &amp; Zinsen'!C19</f>
        <v>0</v>
      </c>
      <c r="F25" s="22">
        <f>-'Schulden &amp; Zinsen'!D19</f>
        <v>0</v>
      </c>
      <c r="G25" s="22">
        <f>-'Schulden &amp; Zinsen'!E19</f>
        <v>0</v>
      </c>
      <c r="H25" s="22">
        <f>-'Schulden &amp; Zinsen'!F19</f>
        <v>0</v>
      </c>
      <c r="I25" s="22">
        <f>-'Schulden &amp; Zinsen'!G19</f>
        <v>0</v>
      </c>
      <c r="J25" s="22">
        <f>-'Schulden &amp; Zinsen'!H19</f>
        <v>0</v>
      </c>
      <c r="K25" s="22">
        <f>-'Schulden &amp; Zinsen'!I19</f>
        <v>0</v>
      </c>
      <c r="L25" s="22">
        <f>-'Schulden &amp; Zinsen'!J19</f>
        <v>0</v>
      </c>
      <c r="M25" s="22">
        <f>-'Schulden &amp; Zinsen'!K19</f>
        <v>0</v>
      </c>
      <c r="N25" s="22">
        <f>-'Schulden &amp; Zinsen'!L19</f>
        <v>0</v>
      </c>
      <c r="O25" s="22">
        <f>-'Schulden &amp; Zinsen'!M19</f>
        <v>0</v>
      </c>
    </row>
    <row r="26" spans="1:15" x14ac:dyDescent="0.25">
      <c r="A26" s="84" t="s">
        <v>88</v>
      </c>
      <c r="B26" s="9">
        <f>'Schulden &amp; Zinsen'!A20</f>
        <v>0</v>
      </c>
      <c r="C26" s="22">
        <f>SUM(E26:O26)</f>
        <v>0</v>
      </c>
      <c r="D26" s="55">
        <f>'Schulden &amp; Zinsen'!B20</f>
        <v>0</v>
      </c>
      <c r="E26" s="22">
        <f>-'Schulden &amp; Zinsen'!C20</f>
        <v>0</v>
      </c>
      <c r="F26" s="22">
        <f>-'Schulden &amp; Zinsen'!D20</f>
        <v>0</v>
      </c>
      <c r="G26" s="22">
        <f>-'Schulden &amp; Zinsen'!E20</f>
        <v>0</v>
      </c>
      <c r="H26" s="22">
        <f>-'Schulden &amp; Zinsen'!F20</f>
        <v>0</v>
      </c>
      <c r="I26" s="22">
        <f>-'Schulden &amp; Zinsen'!G20</f>
        <v>0</v>
      </c>
      <c r="J26" s="22">
        <f>-'Schulden &amp; Zinsen'!H20</f>
        <v>0</v>
      </c>
      <c r="K26" s="22">
        <f>-'Schulden &amp; Zinsen'!I20</f>
        <v>0</v>
      </c>
      <c r="L26" s="22">
        <f>-'Schulden &amp; Zinsen'!J20</f>
        <v>0</v>
      </c>
      <c r="M26" s="22">
        <f>-'Schulden &amp; Zinsen'!K20</f>
        <v>0</v>
      </c>
      <c r="N26" s="22">
        <f>-'Schulden &amp; Zinsen'!L20</f>
        <v>0</v>
      </c>
      <c r="O26" s="22">
        <f>-'Schulden &amp; Zinsen'!M20</f>
        <v>0</v>
      </c>
    </row>
    <row r="27" spans="1:15" x14ac:dyDescent="0.25">
      <c r="A27" s="84" t="s">
        <v>88</v>
      </c>
      <c r="B27" s="9">
        <f>'Schulden &amp; Zinsen'!A21</f>
        <v>0</v>
      </c>
      <c r="C27" s="22">
        <f>SUM(E27:O27)</f>
        <v>0</v>
      </c>
      <c r="D27" s="55">
        <f>'Schulden &amp; Zinsen'!B21</f>
        <v>0</v>
      </c>
      <c r="E27" s="22">
        <f>-'Schulden &amp; Zinsen'!C21</f>
        <v>0</v>
      </c>
      <c r="F27" s="22">
        <f>-'Schulden &amp; Zinsen'!D21</f>
        <v>0</v>
      </c>
      <c r="G27" s="22">
        <f>-'Schulden &amp; Zinsen'!E21</f>
        <v>0</v>
      </c>
      <c r="H27" s="22">
        <f>-'Schulden &amp; Zinsen'!F21</f>
        <v>0</v>
      </c>
      <c r="I27" s="22">
        <f>-'Schulden &amp; Zinsen'!G21</f>
        <v>0</v>
      </c>
      <c r="J27" s="22">
        <f>-'Schulden &amp; Zinsen'!H21</f>
        <v>0</v>
      </c>
      <c r="K27" s="22">
        <f>-'Schulden &amp; Zinsen'!I21</f>
        <v>0</v>
      </c>
      <c r="L27" s="22">
        <f>-'Schulden &amp; Zinsen'!J21</f>
        <v>0</v>
      </c>
      <c r="M27" s="22">
        <f>-'Schulden &amp; Zinsen'!K21</f>
        <v>0</v>
      </c>
      <c r="N27" s="22">
        <f>-'Schulden &amp; Zinsen'!L21</f>
        <v>0</v>
      </c>
      <c r="O27" s="22">
        <f>-'Schulden &amp; Zinsen'!M21</f>
        <v>0</v>
      </c>
    </row>
    <row r="28" spans="1:15" x14ac:dyDescent="0.25">
      <c r="A28" s="84"/>
      <c r="B28" s="9">
        <f>'Schulden &amp; Zinsen'!A22</f>
        <v>0</v>
      </c>
      <c r="C28" s="22">
        <f t="shared" ref="C28:C32" si="7">SUM(E28:O28)</f>
        <v>0</v>
      </c>
      <c r="D28" s="55">
        <f>'Schulden &amp; Zinsen'!B22</f>
        <v>0</v>
      </c>
      <c r="E28" s="22">
        <f>-'Schulden &amp; Zinsen'!C22</f>
        <v>0</v>
      </c>
      <c r="F28" s="22">
        <f>-'Schulden &amp; Zinsen'!D22</f>
        <v>0</v>
      </c>
      <c r="G28" s="22">
        <f>-'Schulden &amp; Zinsen'!E22</f>
        <v>0</v>
      </c>
      <c r="H28" s="22">
        <f>-'Schulden &amp; Zinsen'!F22</f>
        <v>0</v>
      </c>
      <c r="I28" s="22">
        <f>-'Schulden &amp; Zinsen'!G22</f>
        <v>0</v>
      </c>
      <c r="J28" s="22">
        <f>-'Schulden &amp; Zinsen'!H22</f>
        <v>0</v>
      </c>
      <c r="K28" s="22">
        <f>-'Schulden &amp; Zinsen'!I22</f>
        <v>0</v>
      </c>
      <c r="L28" s="22">
        <f>-'Schulden &amp; Zinsen'!J22</f>
        <v>0</v>
      </c>
      <c r="M28" s="22">
        <f>-'Schulden &amp; Zinsen'!K22</f>
        <v>0</v>
      </c>
      <c r="N28" s="22">
        <f>-'Schulden &amp; Zinsen'!L22</f>
        <v>0</v>
      </c>
      <c r="O28" s="22">
        <f>-'Schulden &amp; Zinsen'!M22</f>
        <v>0</v>
      </c>
    </row>
    <row r="29" spans="1:15" x14ac:dyDescent="0.25">
      <c r="A29" s="84"/>
      <c r="B29" s="9">
        <f>'Schulden &amp; Zinsen'!A23</f>
        <v>0</v>
      </c>
      <c r="C29" s="22">
        <f t="shared" si="7"/>
        <v>0</v>
      </c>
      <c r="D29" s="55">
        <f>'Schulden &amp; Zinsen'!B23</f>
        <v>0</v>
      </c>
      <c r="E29" s="22">
        <f>-'Schulden &amp; Zinsen'!C23</f>
        <v>0</v>
      </c>
      <c r="F29" s="22">
        <f>-'Schulden &amp; Zinsen'!D23</f>
        <v>0</v>
      </c>
      <c r="G29" s="22">
        <f>-'Schulden &amp; Zinsen'!E23</f>
        <v>0</v>
      </c>
      <c r="H29" s="22">
        <f>-'Schulden &amp; Zinsen'!F23</f>
        <v>0</v>
      </c>
      <c r="I29" s="22">
        <f>-'Schulden &amp; Zinsen'!G23</f>
        <v>0</v>
      </c>
      <c r="J29" s="22">
        <f>-'Schulden &amp; Zinsen'!H23</f>
        <v>0</v>
      </c>
      <c r="K29" s="22">
        <f>-'Schulden &amp; Zinsen'!I23</f>
        <v>0</v>
      </c>
      <c r="L29" s="22">
        <f>-'Schulden &amp; Zinsen'!J23</f>
        <v>0</v>
      </c>
      <c r="M29" s="22">
        <f>-'Schulden &amp; Zinsen'!K23</f>
        <v>0</v>
      </c>
      <c r="N29" s="22">
        <f>-'Schulden &amp; Zinsen'!L23</f>
        <v>0</v>
      </c>
      <c r="O29" s="22">
        <f>-'Schulden &amp; Zinsen'!M23</f>
        <v>0</v>
      </c>
    </row>
    <row r="30" spans="1:15" x14ac:dyDescent="0.25">
      <c r="A30" s="84"/>
      <c r="B30" s="9">
        <f>'Schulden &amp; Zinsen'!A24</f>
        <v>0</v>
      </c>
      <c r="C30" s="22">
        <f t="shared" si="7"/>
        <v>0</v>
      </c>
      <c r="D30" s="55">
        <f>'Schulden &amp; Zinsen'!B24</f>
        <v>0</v>
      </c>
      <c r="E30" s="22">
        <f>-'Schulden &amp; Zinsen'!C24</f>
        <v>0</v>
      </c>
      <c r="F30" s="22">
        <f>-'Schulden &amp; Zinsen'!D24</f>
        <v>0</v>
      </c>
      <c r="G30" s="22">
        <f>-'Schulden &amp; Zinsen'!E24</f>
        <v>0</v>
      </c>
      <c r="H30" s="22">
        <f>-'Schulden &amp; Zinsen'!F24</f>
        <v>0</v>
      </c>
      <c r="I30" s="22">
        <f>-'Schulden &amp; Zinsen'!G24</f>
        <v>0</v>
      </c>
      <c r="J30" s="22">
        <f>-'Schulden &amp; Zinsen'!H24</f>
        <v>0</v>
      </c>
      <c r="K30" s="22">
        <f>-'Schulden &amp; Zinsen'!I24</f>
        <v>0</v>
      </c>
      <c r="L30" s="22">
        <f>-'Schulden &amp; Zinsen'!J24</f>
        <v>0</v>
      </c>
      <c r="M30" s="22">
        <f>-'Schulden &amp; Zinsen'!K24</f>
        <v>0</v>
      </c>
      <c r="N30" s="22">
        <f>-'Schulden &amp; Zinsen'!L24</f>
        <v>0</v>
      </c>
      <c r="O30" s="22">
        <f>-'Schulden &amp; Zinsen'!M24</f>
        <v>0</v>
      </c>
    </row>
    <row r="31" spans="1:15" x14ac:dyDescent="0.25">
      <c r="A31" s="84" t="s">
        <v>88</v>
      </c>
      <c r="B31" s="9">
        <f>'Schulden &amp; Zinsen'!A25</f>
        <v>0</v>
      </c>
      <c r="C31" s="22">
        <f t="shared" si="7"/>
        <v>0</v>
      </c>
      <c r="D31" s="55">
        <f>'Schulden &amp; Zinsen'!B25</f>
        <v>0</v>
      </c>
      <c r="E31" s="22">
        <f>-'Schulden &amp; Zinsen'!C25</f>
        <v>0</v>
      </c>
      <c r="F31" s="22">
        <f>-'Schulden &amp; Zinsen'!D25</f>
        <v>0</v>
      </c>
      <c r="G31" s="22">
        <f>-'Schulden &amp; Zinsen'!E25</f>
        <v>0</v>
      </c>
      <c r="H31" s="22">
        <f>-'Schulden &amp; Zinsen'!F25</f>
        <v>0</v>
      </c>
      <c r="I31" s="22">
        <f>-'Schulden &amp; Zinsen'!G25</f>
        <v>0</v>
      </c>
      <c r="J31" s="22">
        <f>-'Schulden &amp; Zinsen'!H25</f>
        <v>0</v>
      </c>
      <c r="K31" s="22">
        <f>-'Schulden &amp; Zinsen'!I25</f>
        <v>0</v>
      </c>
      <c r="L31" s="22">
        <f>-'Schulden &amp; Zinsen'!J25</f>
        <v>0</v>
      </c>
      <c r="M31" s="22">
        <f>-'Schulden &amp; Zinsen'!K25</f>
        <v>0</v>
      </c>
      <c r="N31" s="22">
        <f>-'Schulden &amp; Zinsen'!L25</f>
        <v>0</v>
      </c>
      <c r="O31" s="22">
        <f>-'Schulden &amp; Zinsen'!M25</f>
        <v>0</v>
      </c>
    </row>
    <row r="32" spans="1:15" x14ac:dyDescent="0.25">
      <c r="A32" s="84" t="s">
        <v>88</v>
      </c>
      <c r="B32" s="9">
        <f>'Schulden &amp; Zinsen'!A26</f>
        <v>0</v>
      </c>
      <c r="C32" s="22">
        <f t="shared" si="7"/>
        <v>0</v>
      </c>
      <c r="D32" s="55">
        <f>'Schulden &amp; Zinsen'!B26</f>
        <v>0</v>
      </c>
      <c r="E32" s="22">
        <f>-'Schulden &amp; Zinsen'!C26</f>
        <v>0</v>
      </c>
      <c r="F32" s="22">
        <f>-'Schulden &amp; Zinsen'!D26</f>
        <v>0</v>
      </c>
      <c r="G32" s="22">
        <f>-'Schulden &amp; Zinsen'!E26</f>
        <v>0</v>
      </c>
      <c r="H32" s="22">
        <f>-'Schulden &amp; Zinsen'!F26</f>
        <v>0</v>
      </c>
      <c r="I32" s="22">
        <f>-'Schulden &amp; Zinsen'!G26</f>
        <v>0</v>
      </c>
      <c r="J32" s="22">
        <f>-'Schulden &amp; Zinsen'!H26</f>
        <v>0</v>
      </c>
      <c r="K32" s="22">
        <f>-'Schulden &amp; Zinsen'!I26</f>
        <v>0</v>
      </c>
      <c r="L32" s="22">
        <f>-'Schulden &amp; Zinsen'!J26</f>
        <v>0</v>
      </c>
      <c r="M32" s="22">
        <f>-'Schulden &amp; Zinsen'!K26</f>
        <v>0</v>
      </c>
      <c r="N32" s="22">
        <f>-'Schulden &amp; Zinsen'!L26</f>
        <v>0</v>
      </c>
      <c r="O32" s="22">
        <f>-'Schulden &amp; Zinsen'!M26</f>
        <v>0</v>
      </c>
    </row>
    <row r="33" spans="1:15" x14ac:dyDescent="0.25"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</row>
    <row r="34" spans="1:15" x14ac:dyDescent="0.25">
      <c r="A34" s="85" t="s">
        <v>139</v>
      </c>
      <c r="B34" s="16"/>
      <c r="C34" s="16"/>
      <c r="D34" s="16"/>
      <c r="E34" s="28">
        <f>C19+E22+SUM(E25:E32)</f>
        <v>0</v>
      </c>
      <c r="F34" s="28">
        <f>E34+F22+SUM(F25:F32)</f>
        <v>0</v>
      </c>
      <c r="G34" s="28">
        <f t="shared" ref="G34:O34" si="8">F34+G22+SUM(G25:G32)</f>
        <v>0</v>
      </c>
      <c r="H34" s="28">
        <f t="shared" si="8"/>
        <v>0</v>
      </c>
      <c r="I34" s="28">
        <f t="shared" si="8"/>
        <v>0</v>
      </c>
      <c r="J34" s="28">
        <f t="shared" si="8"/>
        <v>0</v>
      </c>
      <c r="K34" s="28">
        <f t="shared" si="8"/>
        <v>0</v>
      </c>
      <c r="L34" s="28">
        <f t="shared" si="8"/>
        <v>0</v>
      </c>
      <c r="M34" s="28">
        <f t="shared" si="8"/>
        <v>0</v>
      </c>
      <c r="N34" s="28">
        <f t="shared" si="8"/>
        <v>0</v>
      </c>
      <c r="O34" s="28">
        <f t="shared" si="8"/>
        <v>0</v>
      </c>
    </row>
  </sheetData>
  <sheetProtection sheet="1" objects="1" scenarios="1"/>
  <pageMargins left="0.7" right="0.7" top="0.78740157499999996" bottom="0.78740157499999996" header="0.3" footer="0.3"/>
  <pageSetup paperSize="9" scale="6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6C808-B65D-44EA-A045-6FF28CB00BB7}">
  <sheetPr codeName="Tabelle8">
    <tabColor theme="4" tint="0.39997558519241921"/>
    <pageSetUpPr fitToPage="1"/>
  </sheetPr>
  <dimension ref="A1:L18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34" sqref="G34"/>
    </sheetView>
  </sheetViews>
  <sheetFormatPr baseColWidth="10" defaultColWidth="11" defaultRowHeight="14.25" x14ac:dyDescent="0.25"/>
  <cols>
    <col min="1" max="1" width="42.25" style="1" customWidth="1"/>
    <col min="2" max="16384" width="11" style="1"/>
  </cols>
  <sheetData>
    <row r="1" spans="1:12" ht="25.5" x14ac:dyDescent="0.5">
      <c r="A1" s="2" t="s">
        <v>174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4" spans="1:12" x14ac:dyDescent="0.25">
      <c r="B4" s="13">
        <f>Ausgangslage!I7-1</f>
        <v>2026</v>
      </c>
      <c r="C4" s="13">
        <f>B4+1</f>
        <v>2027</v>
      </c>
      <c r="D4" s="13">
        <f t="shared" ref="D4:L4" si="0">C4+1</f>
        <v>2028</v>
      </c>
      <c r="E4" s="13">
        <f t="shared" si="0"/>
        <v>2029</v>
      </c>
      <c r="F4" s="13">
        <f t="shared" si="0"/>
        <v>2030</v>
      </c>
      <c r="G4" s="13">
        <f t="shared" si="0"/>
        <v>2031</v>
      </c>
      <c r="H4" s="13">
        <f t="shared" si="0"/>
        <v>2032</v>
      </c>
      <c r="I4" s="13">
        <f t="shared" si="0"/>
        <v>2033</v>
      </c>
      <c r="J4" s="13">
        <f t="shared" si="0"/>
        <v>2034</v>
      </c>
      <c r="K4" s="13">
        <f t="shared" si="0"/>
        <v>2035</v>
      </c>
      <c r="L4" s="13">
        <f t="shared" si="0"/>
        <v>2036</v>
      </c>
    </row>
    <row r="5" spans="1:12" x14ac:dyDescent="0.25">
      <c r="B5" s="13" t="s">
        <v>238</v>
      </c>
      <c r="C5" s="13" t="s">
        <v>28</v>
      </c>
      <c r="D5" s="13" t="s">
        <v>29</v>
      </c>
      <c r="E5" s="13" t="s">
        <v>30</v>
      </c>
      <c r="F5" s="13" t="s">
        <v>31</v>
      </c>
      <c r="G5" s="13" t="s">
        <v>32</v>
      </c>
      <c r="H5" s="13" t="s">
        <v>33</v>
      </c>
      <c r="I5" s="13" t="s">
        <v>34</v>
      </c>
      <c r="J5" s="13" t="s">
        <v>35</v>
      </c>
      <c r="K5" s="13" t="s">
        <v>36</v>
      </c>
      <c r="L5" s="13" t="s">
        <v>37</v>
      </c>
    </row>
    <row r="6" spans="1:12" x14ac:dyDescent="0.25">
      <c r="A6" s="8" t="s">
        <v>169</v>
      </c>
      <c r="B6" s="22">
        <f>'Schulden &amp; Zinsen'!C76</f>
        <v>0</v>
      </c>
      <c r="C6" s="22">
        <f>'Schulden &amp; Zinsen'!D76</f>
        <v>0</v>
      </c>
      <c r="D6" s="22">
        <f>'Schulden &amp; Zinsen'!E76</f>
        <v>0</v>
      </c>
      <c r="E6" s="22">
        <f>'Schulden &amp; Zinsen'!F76</f>
        <v>0</v>
      </c>
      <c r="F6" s="22">
        <f>'Schulden &amp; Zinsen'!G76</f>
        <v>0</v>
      </c>
      <c r="G6" s="22">
        <f>'Schulden &amp; Zinsen'!H76</f>
        <v>0</v>
      </c>
      <c r="H6" s="22">
        <f>'Schulden &amp; Zinsen'!I76</f>
        <v>0</v>
      </c>
      <c r="I6" s="22">
        <f>'Schulden &amp; Zinsen'!J76</f>
        <v>0</v>
      </c>
      <c r="J6" s="22">
        <f>'Schulden &amp; Zinsen'!K76</f>
        <v>0</v>
      </c>
      <c r="K6" s="22">
        <f>'Schulden &amp; Zinsen'!L76</f>
        <v>0</v>
      </c>
      <c r="L6" s="22">
        <f>'Schulden &amp; Zinsen'!M76</f>
        <v>0</v>
      </c>
    </row>
    <row r="7" spans="1:12" x14ac:dyDescent="0.25">
      <c r="A7" s="8" t="s">
        <v>170</v>
      </c>
      <c r="B7" s="22">
        <f>'Plan Erfolgsrechnung'!C7</f>
        <v>0</v>
      </c>
      <c r="C7" s="22">
        <f>'Plan Erfolgsrechnung'!D7</f>
        <v>0</v>
      </c>
      <c r="D7" s="22">
        <f>'Plan Erfolgsrechnung'!E7</f>
        <v>0</v>
      </c>
      <c r="E7" s="22">
        <f>'Plan Erfolgsrechnung'!F7</f>
        <v>0</v>
      </c>
      <c r="F7" s="22">
        <f>'Plan Erfolgsrechnung'!G7</f>
        <v>0</v>
      </c>
      <c r="G7" s="22">
        <f>'Plan Erfolgsrechnung'!H7</f>
        <v>0</v>
      </c>
      <c r="H7" s="22">
        <f>'Plan Erfolgsrechnung'!I7</f>
        <v>0</v>
      </c>
      <c r="I7" s="22">
        <f>'Plan Erfolgsrechnung'!J7</f>
        <v>0</v>
      </c>
      <c r="J7" s="22">
        <f>'Plan Erfolgsrechnung'!K7</f>
        <v>0</v>
      </c>
      <c r="K7" s="22">
        <f>'Plan Erfolgsrechnung'!L7</f>
        <v>0</v>
      </c>
      <c r="L7" s="22">
        <f>'Plan Erfolgsrechnung'!M7</f>
        <v>0</v>
      </c>
    </row>
    <row r="8" spans="1:12" x14ac:dyDescent="0.25">
      <c r="A8" s="17" t="s">
        <v>240</v>
      </c>
      <c r="B8" s="28" t="e">
        <f>B6/B7*1000</f>
        <v>#DIV/0!</v>
      </c>
      <c r="C8" s="28" t="e">
        <f t="shared" ref="C8:L8" si="1">C6/C7*1000</f>
        <v>#DIV/0!</v>
      </c>
      <c r="D8" s="28" t="e">
        <f t="shared" si="1"/>
        <v>#DIV/0!</v>
      </c>
      <c r="E8" s="28" t="e">
        <f t="shared" si="1"/>
        <v>#DIV/0!</v>
      </c>
      <c r="F8" s="28" t="e">
        <f t="shared" si="1"/>
        <v>#DIV/0!</v>
      </c>
      <c r="G8" s="28" t="e">
        <f t="shared" si="1"/>
        <v>#DIV/0!</v>
      </c>
      <c r="H8" s="28" t="e">
        <f t="shared" si="1"/>
        <v>#DIV/0!</v>
      </c>
      <c r="I8" s="28" t="e">
        <f t="shared" si="1"/>
        <v>#DIV/0!</v>
      </c>
      <c r="J8" s="28" t="e">
        <f t="shared" si="1"/>
        <v>#DIV/0!</v>
      </c>
      <c r="K8" s="28" t="e">
        <f t="shared" si="1"/>
        <v>#DIV/0!</v>
      </c>
      <c r="L8" s="28" t="e">
        <f t="shared" si="1"/>
        <v>#DIV/0!</v>
      </c>
    </row>
    <row r="11" spans="1:12" x14ac:dyDescent="0.25">
      <c r="A11" s="8" t="s">
        <v>171</v>
      </c>
      <c r="B11" s="22">
        <f>'Schulden &amp; Zinsen'!C13</f>
        <v>0</v>
      </c>
      <c r="C11" s="22">
        <f>'Schulden &amp; Zinsen'!D13</f>
        <v>0</v>
      </c>
      <c r="D11" s="22">
        <f>'Schulden &amp; Zinsen'!E13</f>
        <v>0</v>
      </c>
      <c r="E11" s="22">
        <f>'Schulden &amp; Zinsen'!F13</f>
        <v>0</v>
      </c>
      <c r="F11" s="22">
        <f>'Schulden &amp; Zinsen'!G13</f>
        <v>0</v>
      </c>
      <c r="G11" s="22">
        <f>'Schulden &amp; Zinsen'!H13</f>
        <v>0</v>
      </c>
      <c r="H11" s="22">
        <f>'Schulden &amp; Zinsen'!I13</f>
        <v>0</v>
      </c>
      <c r="I11" s="22">
        <f>'Schulden &amp; Zinsen'!J13</f>
        <v>0</v>
      </c>
      <c r="J11" s="22">
        <f>'Schulden &amp; Zinsen'!K13</f>
        <v>0</v>
      </c>
      <c r="K11" s="22">
        <f>'Schulden &amp; Zinsen'!L13</f>
        <v>0</v>
      </c>
      <c r="L11" s="22">
        <f>'Schulden &amp; Zinsen'!M13</f>
        <v>0</v>
      </c>
    </row>
    <row r="12" spans="1:12" x14ac:dyDescent="0.25">
      <c r="A12" s="8" t="s">
        <v>11</v>
      </c>
      <c r="B12" s="22">
        <f>-'Schulden &amp; Zinsen'!C7</f>
        <v>0</v>
      </c>
      <c r="C12" s="22">
        <f>-'Schulden &amp; Zinsen'!D7</f>
        <v>0</v>
      </c>
      <c r="D12" s="22">
        <f>-'Schulden &amp; Zinsen'!E7</f>
        <v>0</v>
      </c>
      <c r="E12" s="22">
        <f>-'Schulden &amp; Zinsen'!F7</f>
        <v>0</v>
      </c>
      <c r="F12" s="22">
        <f>-'Schulden &amp; Zinsen'!G7</f>
        <v>0</v>
      </c>
      <c r="G12" s="22">
        <f>-'Schulden &amp; Zinsen'!H7</f>
        <v>0</v>
      </c>
      <c r="H12" s="22">
        <f>-'Schulden &amp; Zinsen'!I7</f>
        <v>0</v>
      </c>
      <c r="I12" s="22">
        <f>-'Schulden &amp; Zinsen'!J7</f>
        <v>0</v>
      </c>
      <c r="J12" s="22">
        <f>-'Schulden &amp; Zinsen'!K7</f>
        <v>0</v>
      </c>
      <c r="K12" s="22">
        <f>-'Schulden &amp; Zinsen'!L7</f>
        <v>0</v>
      </c>
      <c r="L12" s="22">
        <f>-'Schulden &amp; Zinsen'!M7</f>
        <v>0</v>
      </c>
    </row>
    <row r="13" spans="1:12" x14ac:dyDescent="0.25">
      <c r="A13" s="17" t="s">
        <v>243</v>
      </c>
      <c r="B13" s="29" t="str">
        <f>IF(B12=0,"keine I.",IF(B11&lt;=0,0,B11/B12))</f>
        <v>keine I.</v>
      </c>
      <c r="C13" s="29" t="str">
        <f t="shared" ref="C13:L13" si="2">IF(C12=0,"keine I.",IF(C11&lt;=0,0,C11/C12))</f>
        <v>keine I.</v>
      </c>
      <c r="D13" s="29" t="str">
        <f t="shared" si="2"/>
        <v>keine I.</v>
      </c>
      <c r="E13" s="29" t="str">
        <f t="shared" si="2"/>
        <v>keine I.</v>
      </c>
      <c r="F13" s="29" t="str">
        <f t="shared" si="2"/>
        <v>keine I.</v>
      </c>
      <c r="G13" s="29" t="str">
        <f t="shared" si="2"/>
        <v>keine I.</v>
      </c>
      <c r="H13" s="29" t="str">
        <f t="shared" si="2"/>
        <v>keine I.</v>
      </c>
      <c r="I13" s="29" t="str">
        <f t="shared" si="2"/>
        <v>keine I.</v>
      </c>
      <c r="J13" s="29" t="str">
        <f t="shared" si="2"/>
        <v>keine I.</v>
      </c>
      <c r="K13" s="29" t="str">
        <f t="shared" si="2"/>
        <v>keine I.</v>
      </c>
      <c r="L13" s="29" t="str">
        <f t="shared" si="2"/>
        <v>keine I.</v>
      </c>
    </row>
    <row r="16" spans="1:12" x14ac:dyDescent="0.25">
      <c r="A16" s="8" t="s">
        <v>10</v>
      </c>
      <c r="B16" s="22">
        <f>B11</f>
        <v>0</v>
      </c>
      <c r="C16" s="22">
        <f t="shared" ref="C16:L16" si="3">C11</f>
        <v>0</v>
      </c>
      <c r="D16" s="22">
        <f t="shared" si="3"/>
        <v>0</v>
      </c>
      <c r="E16" s="22">
        <f t="shared" si="3"/>
        <v>0</v>
      </c>
      <c r="F16" s="22">
        <f t="shared" si="3"/>
        <v>0</v>
      </c>
      <c r="G16" s="22">
        <f t="shared" si="3"/>
        <v>0</v>
      </c>
      <c r="H16" s="22">
        <f t="shared" si="3"/>
        <v>0</v>
      </c>
      <c r="I16" s="22">
        <f t="shared" si="3"/>
        <v>0</v>
      </c>
      <c r="J16" s="22">
        <f t="shared" si="3"/>
        <v>0</v>
      </c>
      <c r="K16" s="22">
        <f t="shared" si="3"/>
        <v>0</v>
      </c>
      <c r="L16" s="22">
        <f t="shared" si="3"/>
        <v>0</v>
      </c>
    </row>
    <row r="17" spans="1:12" x14ac:dyDescent="0.25">
      <c r="A17" s="8" t="s">
        <v>230</v>
      </c>
      <c r="B17" s="75">
        <f>Übersicht!B18+Übersicht!B24+Übersicht!B25+Übersicht!B26+Übersicht!B34+Übersicht!B27+Übersicht!B28+'Plan Erfolgsrechnung'!C69-'Plan Erfolgsrechnung'!C70+Kapital!E7</f>
        <v>0</v>
      </c>
      <c r="C17" s="75">
        <f>Übersicht!C18+Übersicht!C24+Übersicht!C25+Übersicht!C26+Übersicht!C34+Übersicht!C27+Übersicht!C28+'Plan Erfolgsrechnung'!D69-'Plan Erfolgsrechnung'!D70+Kapital!F7</f>
        <v>0</v>
      </c>
      <c r="D17" s="75">
        <f>Übersicht!D18+Übersicht!D24+Übersicht!D25+Übersicht!D26+Übersicht!D34+Übersicht!D27+Übersicht!D28+'Plan Erfolgsrechnung'!E69-'Plan Erfolgsrechnung'!E70+Kapital!G7</f>
        <v>0</v>
      </c>
      <c r="E17" s="75">
        <f>Übersicht!E18+Übersicht!E24+Übersicht!E25+Übersicht!E26+Übersicht!E34+Übersicht!E27+Übersicht!E28+'Plan Erfolgsrechnung'!F69-'Plan Erfolgsrechnung'!F70+Kapital!H7</f>
        <v>0</v>
      </c>
      <c r="F17" s="75">
        <f>Übersicht!F18+Übersicht!F24+Übersicht!F25+Übersicht!F26+Übersicht!F34+Übersicht!F27+Übersicht!F28+'Plan Erfolgsrechnung'!G69-'Plan Erfolgsrechnung'!G70+Kapital!I7</f>
        <v>0</v>
      </c>
      <c r="G17" s="75">
        <f>Übersicht!G18+Übersicht!G24+Übersicht!G25+Übersicht!G26+Übersicht!G34+Übersicht!G27+Übersicht!G28+'Plan Erfolgsrechnung'!H69-'Plan Erfolgsrechnung'!H70+Kapital!J7</f>
        <v>0</v>
      </c>
      <c r="H17" s="75">
        <f>Übersicht!H18+Übersicht!H24+Übersicht!H25+Übersicht!H26+Übersicht!H34+Übersicht!H27+Übersicht!H28+'Plan Erfolgsrechnung'!I69-'Plan Erfolgsrechnung'!I70+Kapital!K7</f>
        <v>0</v>
      </c>
      <c r="I17" s="75">
        <f>Übersicht!I18+Übersicht!I24+Übersicht!I25+Übersicht!I26+Übersicht!I34+Übersicht!I27+Übersicht!I28+'Plan Erfolgsrechnung'!J69-'Plan Erfolgsrechnung'!J70+Kapital!L7</f>
        <v>0</v>
      </c>
      <c r="J17" s="75">
        <f>Übersicht!J18+Übersicht!J24+Übersicht!J25+Übersicht!J26+Übersicht!J34+Übersicht!J27+Übersicht!J28+'Plan Erfolgsrechnung'!K69-'Plan Erfolgsrechnung'!K70+Kapital!M7</f>
        <v>0</v>
      </c>
      <c r="K17" s="75">
        <f>Übersicht!K18+Übersicht!K24+Übersicht!K25+Übersicht!K26+Übersicht!K34+Übersicht!K27+Übersicht!K28+'Plan Erfolgsrechnung'!L69-'Plan Erfolgsrechnung'!L70+Kapital!N7</f>
        <v>0</v>
      </c>
      <c r="L17" s="75">
        <f>Übersicht!L18+Übersicht!L24+Übersicht!L25+Übersicht!L26+Übersicht!L34+Übersicht!L27+Übersicht!L28+'Plan Erfolgsrechnung'!M69-'Plan Erfolgsrechnung'!M70+Kapital!O7</f>
        <v>0</v>
      </c>
    </row>
    <row r="18" spans="1:12" x14ac:dyDescent="0.25">
      <c r="A18" s="17" t="s">
        <v>173</v>
      </c>
      <c r="B18" s="29">
        <f>IF(B16&lt;=0,0,B16/B17)</f>
        <v>0</v>
      </c>
      <c r="C18" s="29">
        <f t="shared" ref="C18:L18" si="4">IF(C16&lt;=0,0,C16/C17)</f>
        <v>0</v>
      </c>
      <c r="D18" s="29">
        <f t="shared" si="4"/>
        <v>0</v>
      </c>
      <c r="E18" s="29">
        <f t="shared" si="4"/>
        <v>0</v>
      </c>
      <c r="F18" s="29">
        <f t="shared" si="4"/>
        <v>0</v>
      </c>
      <c r="G18" s="29">
        <f t="shared" si="4"/>
        <v>0</v>
      </c>
      <c r="H18" s="29">
        <f t="shared" si="4"/>
        <v>0</v>
      </c>
      <c r="I18" s="29">
        <f t="shared" si="4"/>
        <v>0</v>
      </c>
      <c r="J18" s="29">
        <f t="shared" si="4"/>
        <v>0</v>
      </c>
      <c r="K18" s="29">
        <f t="shared" si="4"/>
        <v>0</v>
      </c>
      <c r="L18" s="29">
        <f t="shared" si="4"/>
        <v>0</v>
      </c>
    </row>
  </sheetData>
  <sheetProtection sheet="1" objects="1" scenarios="1"/>
  <pageMargins left="0.7" right="0.7" top="0.78740157499999996" bottom="0.78740157499999996" header="0.3" footer="0.3"/>
  <pageSetup paperSize="9" scale="7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5395-F11A-4EC7-A7B6-B51DBB3DEEAD}">
  <sheetPr codeName="Tabelle9">
    <tabColor theme="4" tint="0.39997558519241921"/>
  </sheetPr>
  <dimension ref="A1:N51"/>
  <sheetViews>
    <sheetView showGridLines="0" zoomScale="80" zoomScaleNormal="80" workbookViewId="0">
      <selection activeCell="R32" sqref="R32"/>
    </sheetView>
  </sheetViews>
  <sheetFormatPr baseColWidth="10" defaultRowHeight="14.25" x14ac:dyDescent="0.2"/>
  <cols>
    <col min="1" max="1" width="30.625" bestFit="1" customWidth="1"/>
  </cols>
  <sheetData>
    <row r="1" spans="1:14" ht="25.5" x14ac:dyDescent="0.5">
      <c r="A1" s="2" t="s">
        <v>175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14" ht="15" x14ac:dyDescent="0.25">
      <c r="A4" s="13" t="s">
        <v>228</v>
      </c>
      <c r="B4" s="13">
        <f>Kennzahlen!B4</f>
        <v>2026</v>
      </c>
      <c r="C4" s="13">
        <f>B4+1</f>
        <v>2027</v>
      </c>
      <c r="D4" s="13">
        <f t="shared" ref="D4:L4" si="0">C4+1</f>
        <v>2028</v>
      </c>
      <c r="E4" s="13">
        <f t="shared" si="0"/>
        <v>2029</v>
      </c>
      <c r="F4" s="13">
        <f t="shared" si="0"/>
        <v>2030</v>
      </c>
      <c r="G4" s="13">
        <f t="shared" si="0"/>
        <v>2031</v>
      </c>
      <c r="H4" s="13">
        <f t="shared" si="0"/>
        <v>2032</v>
      </c>
      <c r="I4" s="13">
        <f t="shared" si="0"/>
        <v>2033</v>
      </c>
      <c r="J4" s="13">
        <f t="shared" si="0"/>
        <v>2034</v>
      </c>
      <c r="K4" s="13">
        <f t="shared" si="0"/>
        <v>2035</v>
      </c>
      <c r="L4" s="13">
        <f t="shared" si="0"/>
        <v>2036</v>
      </c>
    </row>
    <row r="5" spans="1:14" ht="15" x14ac:dyDescent="0.25">
      <c r="A5" s="17" t="s">
        <v>227</v>
      </c>
      <c r="B5" s="28" t="e">
        <f>Kennzahlen!B8</f>
        <v>#DIV/0!</v>
      </c>
      <c r="C5" s="28" t="e">
        <f>Kennzahlen!C8</f>
        <v>#DIV/0!</v>
      </c>
      <c r="D5" s="28" t="e">
        <f>Kennzahlen!D8</f>
        <v>#DIV/0!</v>
      </c>
      <c r="E5" s="28" t="e">
        <f>Kennzahlen!E8</f>
        <v>#DIV/0!</v>
      </c>
      <c r="F5" s="28" t="e">
        <f>Kennzahlen!F8</f>
        <v>#DIV/0!</v>
      </c>
      <c r="G5" s="28" t="e">
        <f>Kennzahlen!G8</f>
        <v>#DIV/0!</v>
      </c>
      <c r="H5" s="28" t="e">
        <f>Kennzahlen!H8</f>
        <v>#DIV/0!</v>
      </c>
      <c r="I5" s="28" t="e">
        <f>Kennzahlen!I8</f>
        <v>#DIV/0!</v>
      </c>
      <c r="J5" s="28" t="e">
        <f>Kennzahlen!J8</f>
        <v>#DIV/0!</v>
      </c>
      <c r="K5" s="28" t="e">
        <f>Kennzahlen!K8</f>
        <v>#DIV/0!</v>
      </c>
      <c r="L5" s="28" t="e">
        <f>Kennzahlen!L8</f>
        <v>#DIV/0!</v>
      </c>
    </row>
    <row r="26" spans="1:12" ht="15" x14ac:dyDescent="0.25">
      <c r="A26" s="13" t="s">
        <v>228</v>
      </c>
      <c r="B26" s="13">
        <f>B4</f>
        <v>2026</v>
      </c>
      <c r="C26" s="13">
        <f>B26+1</f>
        <v>2027</v>
      </c>
      <c r="D26" s="13">
        <f t="shared" ref="D26" si="1">C26+1</f>
        <v>2028</v>
      </c>
      <c r="E26" s="13">
        <f t="shared" ref="E26" si="2">D26+1</f>
        <v>2029</v>
      </c>
      <c r="F26" s="13">
        <f t="shared" ref="F26" si="3">E26+1</f>
        <v>2030</v>
      </c>
      <c r="G26" s="13">
        <f t="shared" ref="G26" si="4">F26+1</f>
        <v>2031</v>
      </c>
      <c r="H26" s="13">
        <f t="shared" ref="H26" si="5">G26+1</f>
        <v>2032</v>
      </c>
      <c r="I26" s="13">
        <f t="shared" ref="I26" si="6">H26+1</f>
        <v>2033</v>
      </c>
      <c r="J26" s="13">
        <f t="shared" ref="J26" si="7">I26+1</f>
        <v>2034</v>
      </c>
      <c r="K26" s="13">
        <f t="shared" ref="K26" si="8">J26+1</f>
        <v>2035</v>
      </c>
      <c r="L26" s="13">
        <f t="shared" ref="L26" si="9">K26+1</f>
        <v>2036</v>
      </c>
    </row>
    <row r="27" spans="1:12" ht="15" x14ac:dyDescent="0.25">
      <c r="A27" s="17" t="s">
        <v>172</v>
      </c>
      <c r="B27" s="29" t="str">
        <f>Kennzahlen!B13</f>
        <v>keine I.</v>
      </c>
      <c r="C27" s="29" t="str">
        <f>Kennzahlen!C13</f>
        <v>keine I.</v>
      </c>
      <c r="D27" s="29" t="str">
        <f>Kennzahlen!D13</f>
        <v>keine I.</v>
      </c>
      <c r="E27" s="29" t="str">
        <f>Kennzahlen!E13</f>
        <v>keine I.</v>
      </c>
      <c r="F27" s="29" t="str">
        <f>Kennzahlen!F13</f>
        <v>keine I.</v>
      </c>
      <c r="G27" s="29" t="str">
        <f>Kennzahlen!G13</f>
        <v>keine I.</v>
      </c>
      <c r="H27" s="29" t="str">
        <f>Kennzahlen!H13</f>
        <v>keine I.</v>
      </c>
      <c r="I27" s="29" t="str">
        <f>Kennzahlen!I13</f>
        <v>keine I.</v>
      </c>
      <c r="J27" s="29" t="str">
        <f>Kennzahlen!J13</f>
        <v>keine I.</v>
      </c>
      <c r="K27" s="29" t="str">
        <f>Kennzahlen!K13</f>
        <v>keine I.</v>
      </c>
      <c r="L27" s="29" t="str">
        <f>Kennzahlen!L13</f>
        <v>keine I.</v>
      </c>
    </row>
    <row r="49" spans="1:12" ht="15" x14ac:dyDescent="0.25">
      <c r="A49" s="13" t="s">
        <v>228</v>
      </c>
      <c r="B49" s="13">
        <f>B26-3</f>
        <v>2023</v>
      </c>
      <c r="C49" s="13">
        <f>B49+1</f>
        <v>2024</v>
      </c>
      <c r="D49" s="13">
        <f t="shared" ref="D49" si="10">C49+1</f>
        <v>2025</v>
      </c>
      <c r="E49" s="13">
        <f t="shared" ref="E49" si="11">D49+1</f>
        <v>2026</v>
      </c>
      <c r="F49" s="13">
        <f t="shared" ref="F49" si="12">E49+1</f>
        <v>2027</v>
      </c>
      <c r="G49" s="13">
        <f t="shared" ref="G49" si="13">F49+1</f>
        <v>2028</v>
      </c>
      <c r="H49" s="13">
        <f t="shared" ref="H49" si="14">G49+1</f>
        <v>2029</v>
      </c>
      <c r="I49" s="13">
        <f t="shared" ref="I49" si="15">H49+1</f>
        <v>2030</v>
      </c>
      <c r="J49" s="13">
        <f t="shared" ref="J49" si="16">I49+1</f>
        <v>2031</v>
      </c>
      <c r="K49" s="13">
        <f t="shared" ref="K49" si="17">J49+1</f>
        <v>2032</v>
      </c>
      <c r="L49" s="13">
        <f t="shared" ref="L49" si="18">K49+1</f>
        <v>2033</v>
      </c>
    </row>
    <row r="50" spans="1:12" ht="15" x14ac:dyDescent="0.25">
      <c r="A50" s="17" t="s">
        <v>8</v>
      </c>
      <c r="B50" s="28">
        <f>Ausgangslage!G18</f>
        <v>0</v>
      </c>
      <c r="C50" s="28">
        <f>Ausgangslage!H18</f>
        <v>0</v>
      </c>
      <c r="D50" s="28">
        <f>Ausgangslage!I18</f>
        <v>0</v>
      </c>
      <c r="E50" s="28">
        <f>Übersicht!B37</f>
        <v>0</v>
      </c>
      <c r="F50" s="28">
        <f>Übersicht!C37</f>
        <v>0</v>
      </c>
      <c r="G50" s="28">
        <f>Übersicht!D37</f>
        <v>0</v>
      </c>
      <c r="H50" s="28">
        <f>Übersicht!E37</f>
        <v>0</v>
      </c>
      <c r="I50" s="28">
        <f>Übersicht!F37</f>
        <v>0</v>
      </c>
      <c r="J50" s="28">
        <f>Übersicht!G37</f>
        <v>0</v>
      </c>
      <c r="K50" s="28">
        <f>Übersicht!H37</f>
        <v>0</v>
      </c>
      <c r="L50" s="28">
        <f>Übersicht!I37</f>
        <v>0</v>
      </c>
    </row>
    <row r="51" spans="1:12" ht="15" x14ac:dyDescent="0.25">
      <c r="A51" s="17" t="s">
        <v>253</v>
      </c>
      <c r="B51" s="28">
        <f>AVERAGE($B$50:$L$50)</f>
        <v>0</v>
      </c>
      <c r="C51" s="28">
        <f t="shared" ref="C51:L51" si="19">AVERAGE($B$50:$L$50)</f>
        <v>0</v>
      </c>
      <c r="D51" s="28">
        <f t="shared" si="19"/>
        <v>0</v>
      </c>
      <c r="E51" s="28">
        <f t="shared" si="19"/>
        <v>0</v>
      </c>
      <c r="F51" s="28">
        <f t="shared" si="19"/>
        <v>0</v>
      </c>
      <c r="G51" s="28">
        <f t="shared" si="19"/>
        <v>0</v>
      </c>
      <c r="H51" s="28">
        <f t="shared" si="19"/>
        <v>0</v>
      </c>
      <c r="I51" s="28">
        <f t="shared" si="19"/>
        <v>0</v>
      </c>
      <c r="J51" s="28">
        <f t="shared" si="19"/>
        <v>0</v>
      </c>
      <c r="K51" s="28">
        <f t="shared" si="19"/>
        <v>0</v>
      </c>
      <c r="L51" s="28">
        <f t="shared" si="19"/>
        <v>0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Ausgangslage</vt:lpstr>
      <vt:lpstr>Plan Erfolgsrechnung</vt:lpstr>
      <vt:lpstr>Investitionsplan</vt:lpstr>
      <vt:lpstr>Schulden &amp; Zinsen</vt:lpstr>
      <vt:lpstr>Übersicht</vt:lpstr>
      <vt:lpstr>Investitionen</vt:lpstr>
      <vt:lpstr>Kapital</vt:lpstr>
      <vt:lpstr>Kennzahlen</vt:lpstr>
      <vt:lpstr>Grafiken</vt:lpstr>
      <vt:lpstr>Kalkulation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Tidow Felix  DVIGA</dc:creator>
  <cp:lastModifiedBy>Tidow Felix  DVIGA</cp:lastModifiedBy>
  <cp:lastPrinted>2026-04-21T11:53:46Z</cp:lastPrinted>
  <dcterms:created xsi:type="dcterms:W3CDTF">2026-03-16T15:38:28Z</dcterms:created>
  <dcterms:modified xsi:type="dcterms:W3CDTF">2026-08-10T08:48:35Z</dcterms:modified>
</cp:coreProperties>
</file>