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K:\Statistik\Publikationen\14_Medizinische_Krankenhausstatistik\02_Tabellen\2024\"/>
    </mc:Choice>
  </mc:AlternateContent>
  <xr:revisionPtr revIDLastSave="0" documentId="13_ncr:1_{9C63A625-402F-452E-BCB8-CA619EF3F300}" xr6:coauthVersionLast="47" xr6:coauthVersionMax="47" xr10:uidLastSave="{00000000-0000-0000-0000-000000000000}"/>
  <bookViews>
    <workbookView xWindow="-120" yWindow="-120" windowWidth="38640" windowHeight="21120" xr2:uid="{00000000-000D-0000-FFFF-FFFF00000000}"/>
  </bookViews>
  <sheets>
    <sheet name="Inhaltsverzeichnis" sheetId="1" r:id="rId1"/>
    <sheet name="T1" sheetId="2" r:id="rId2"/>
    <sheet name="T2" sheetId="3" r:id="rId3"/>
    <sheet name="T3" sheetId="4" r:id="rId4"/>
    <sheet name="T4" sheetId="5" r:id="rId5"/>
    <sheet name="T5" sheetId="6" r:id="rId6"/>
    <sheet name="T6" sheetId="7" r:id="rId7"/>
    <sheet name="T7" sheetId="8" r:id="rId8"/>
    <sheet name="Erläuterungen"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 r="D28" i="1"/>
  <c r="B28" i="1"/>
  <c r="D27" i="1"/>
  <c r="B27" i="1"/>
  <c r="D26" i="1"/>
  <c r="B26" i="1"/>
  <c r="D25" i="1"/>
  <c r="B25" i="1"/>
  <c r="D22" i="1"/>
  <c r="B22" i="1"/>
  <c r="D21" i="1"/>
  <c r="B21" i="1"/>
  <c r="D18" i="1"/>
  <c r="B18" i="1"/>
</calcChain>
</file>

<file path=xl/sharedStrings.xml><?xml version="1.0" encoding="utf-8"?>
<sst xmlns="http://schemas.openxmlformats.org/spreadsheetml/2006/main" count="689" uniqueCount="437">
  <si>
    <t>Spitalstationäre Gesundheitsversorgung 2024</t>
  </si>
  <si>
    <t>Reihe stat.kurzinfo Nr. 163 | Oktober 2025</t>
  </si>
  <si>
    <t>Quellen: Kantonale Daten der Krankenhausstatistik (KS) und der Erhebung Spitalstationäre Gesundheitsversorgung (SpiGes)</t>
  </si>
  <si>
    <t>© Statistik Aargau, 23. Oktober 2025</t>
  </si>
  <si>
    <t>Tabellenverzeichnis</t>
  </si>
  <si>
    <t>Tabelle 1: Kennzahlen der Spitäler, 1999–2024</t>
  </si>
  <si>
    <t>Übersicht:</t>
  </si>
  <si>
    <t/>
  </si>
  <si>
    <t>Tabelle 2: Vollzeitäquivalente (VZÄ) nach Kliniktyp, Ausbildungsstand und Kategorie, 2024</t>
  </si>
  <si>
    <t>Tabelle 3: Angestellte nach Herkunft, Geschlecht und Kategorie, 2024</t>
  </si>
  <si>
    <t>Krankenhausstatistik (KS):</t>
  </si>
  <si>
    <t>Tabelle 4: Hospitalisierungen nach Kliniktyp und Wohnort, 2024</t>
  </si>
  <si>
    <t>Tabelle 5: Diagnosen nach ICD-10-Kapitel und Geschlecht, 2024</t>
  </si>
  <si>
    <t>Tabelle 6: Behandlungen in Akutkliniken nach CHOP-Kapitel und Geschlecht, 2024</t>
  </si>
  <si>
    <t>Tabelle 7: Eintrittsart nach Kliniktyp, 2024</t>
  </si>
  <si>
    <t>Erhebung Spitalstationäre Gesundheitsversorgung (SpiGes):</t>
  </si>
  <si>
    <t>Erläuterungen</t>
  </si>
  <si>
    <r>
      <rPr>
        <b/>
        <sz val="10"/>
        <rFont val="Arial"/>
      </rPr>
      <t>Jahr</t>
    </r>
    <r>
      <rPr>
        <b/>
        <vertAlign val="superscript"/>
        <sz val="10"/>
        <rFont val="Arial"/>
      </rPr>
      <t>1</t>
    </r>
    <r>
      <rPr>
        <b/>
        <sz val="10"/>
        <rFont val="Arial"/>
      </rPr>
      <t/>
    </r>
  </si>
  <si>
    <t>Anzahl
Institutionen</t>
  </si>
  <si>
    <r>
      <rPr>
        <b/>
        <sz val="10"/>
        <rFont val="Arial"/>
      </rPr>
      <t>Bettenbestand
(Betriebs-
durchschnitt)</t>
    </r>
    <r>
      <rPr>
        <b/>
        <vertAlign val="superscript"/>
        <sz val="10"/>
        <rFont val="Arial"/>
      </rPr>
      <t>2</t>
    </r>
    <r>
      <rPr>
        <b/>
        <sz val="10"/>
        <rFont val="Arial"/>
      </rPr>
      <t/>
    </r>
  </si>
  <si>
    <r>
      <rPr>
        <b/>
        <sz val="10"/>
        <rFont val="Arial"/>
      </rPr>
      <t>Austritte von
Patientinnen
und Patienten</t>
    </r>
    <r>
      <rPr>
        <b/>
        <vertAlign val="superscript"/>
        <sz val="10"/>
        <rFont val="Arial"/>
      </rPr>
      <t>2</t>
    </r>
    <r>
      <rPr>
        <b/>
        <sz val="10"/>
        <rFont val="Arial"/>
      </rPr>
      <t/>
    </r>
  </si>
  <si>
    <r>
      <rPr>
        <b/>
        <sz val="10"/>
        <rFont val="Arial"/>
      </rPr>
      <t>Pflegetage</t>
    </r>
    <r>
      <rPr>
        <b/>
        <vertAlign val="superscript"/>
        <sz val="10"/>
        <rFont val="Arial"/>
      </rPr>
      <t>2</t>
    </r>
    <r>
      <rPr>
        <b/>
        <sz val="10"/>
        <rFont val="Arial"/>
      </rPr>
      <t/>
    </r>
  </si>
  <si>
    <r>
      <rPr>
        <b/>
        <sz val="10"/>
        <rFont val="Arial"/>
      </rPr>
      <t>Durchschn.
Aufenthalts-
dauer in Tagen</t>
    </r>
    <r>
      <rPr>
        <b/>
        <vertAlign val="superscript"/>
        <sz val="10"/>
        <rFont val="Arial"/>
      </rPr>
      <t>3</t>
    </r>
    <r>
      <rPr>
        <b/>
        <sz val="10"/>
        <rFont val="Arial"/>
      </rPr>
      <t/>
    </r>
  </si>
  <si>
    <t>Vollzeit-
äquivalente</t>
  </si>
  <si>
    <t>Betriebs-
aufwand,
in Mio.
Franken</t>
  </si>
  <si>
    <r>
      <rPr>
        <b/>
        <sz val="10"/>
        <rFont val="Arial"/>
      </rPr>
      <t>Kosten stationär
pro Pflegetag
in Franken</t>
    </r>
    <r>
      <rPr>
        <b/>
        <vertAlign val="superscript"/>
        <sz val="10"/>
        <rFont val="Arial"/>
      </rPr>
      <t>4</t>
    </r>
    <r>
      <rPr>
        <b/>
        <sz val="10"/>
        <rFont val="Arial"/>
      </rPr>
      <t/>
    </r>
  </si>
  <si>
    <t>Total</t>
  </si>
  <si>
    <t>...</t>
  </si>
  <si>
    <t>14,0</t>
  </si>
  <si>
    <t>13,0</t>
  </si>
  <si>
    <t>12,0</t>
  </si>
  <si>
    <t>10,0</t>
  </si>
  <si>
    <t>11,0</t>
  </si>
  <si>
    <t>10,5</t>
  </si>
  <si>
    <t>10,6</t>
  </si>
  <si>
    <t>10,7</t>
  </si>
  <si>
    <t>10,9</t>
  </si>
  <si>
    <t>10,2</t>
  </si>
  <si>
    <t>855,2</t>
  </si>
  <si>
    <t>918,0</t>
  </si>
  <si>
    <t>972,0</t>
  </si>
  <si>
    <t>1ʼ031,9</t>
  </si>
  <si>
    <t>1ʼ090,3</t>
  </si>
  <si>
    <t>1ʼ135,8</t>
  </si>
  <si>
    <t>1ʼ145,8</t>
  </si>
  <si>
    <t>1ʼ185,8</t>
  </si>
  <si>
    <t>1ʼ211,2</t>
  </si>
  <si>
    <t>1ʼ296,8</t>
  </si>
  <si>
    <t>1ʼ429,7</t>
  </si>
  <si>
    <t>1ʼ484,6</t>
  </si>
  <si>
    <t>1ʼ552,4</t>
  </si>
  <si>
    <t>1ʼ645,1</t>
  </si>
  <si>
    <t>1ʼ749,5</t>
  </si>
  <si>
    <t>1ʼ812,7</t>
  </si>
  <si>
    <t>1ʼ902,5</t>
  </si>
  <si>
    <t>1ʼ951,2</t>
  </si>
  <si>
    <t>2ʼ042,7</t>
  </si>
  <si>
    <t>2ʼ087,1</t>
  </si>
  <si>
    <t>2ʼ152,2</t>
  </si>
  <si>
    <t>2ʼ214,8</t>
  </si>
  <si>
    <t>2ʼ354,8</t>
  </si>
  <si>
    <t>2ʼ420,1</t>
  </si>
  <si>
    <t>2ʼ784,9</t>
  </si>
  <si>
    <t>2ʼ676,4</t>
  </si>
  <si>
    <t>Akutspitäler</t>
  </si>
  <si>
    <t>9,0</t>
  </si>
  <si>
    <t>7,0</t>
  </si>
  <si>
    <t>6,0</t>
  </si>
  <si>
    <t>6,4</t>
  </si>
  <si>
    <t>6,3</t>
  </si>
  <si>
    <t>6,2</t>
  </si>
  <si>
    <t>5,9</t>
  </si>
  <si>
    <t>5,8</t>
  </si>
  <si>
    <t>5,5</t>
  </si>
  <si>
    <t>614,5</t>
  </si>
  <si>
    <t>671,0</t>
  </si>
  <si>
    <t>712,2</t>
  </si>
  <si>
    <t>752,2</t>
  </si>
  <si>
    <t>792,1</t>
  </si>
  <si>
    <t>829,7</t>
  </si>
  <si>
    <t>831,9</t>
  </si>
  <si>
    <t>866,1</t>
  </si>
  <si>
    <t>878,1</t>
  </si>
  <si>
    <t>936,6</t>
  </si>
  <si>
    <t>1ʼ033,0</t>
  </si>
  <si>
    <t>1ʼ095,2</t>
  </si>
  <si>
    <t>1ʼ147,3</t>
  </si>
  <si>
    <t>1ʼ219,8</t>
  </si>
  <si>
    <t>1ʼ279,5</t>
  </si>
  <si>
    <t>1ʼ327,7</t>
  </si>
  <si>
    <t>1ʼ370,2</t>
  </si>
  <si>
    <t>1ʼ409,2</t>
  </si>
  <si>
    <t>1ʼ483,8</t>
  </si>
  <si>
    <t>1ʼ522,1</t>
  </si>
  <si>
    <t>1ʼ563,1</t>
  </si>
  <si>
    <t>1ʼ609,7</t>
  </si>
  <si>
    <t>1ʼ714,0</t>
  </si>
  <si>
    <t>1ʼ739,7</t>
  </si>
  <si>
    <t>2ʼ070,2</t>
  </si>
  <si>
    <t>1ʼ930,5</t>
  </si>
  <si>
    <r>
      <t>Psychiatrische Kliniken</t>
    </r>
    <r>
      <rPr>
        <vertAlign val="superscript"/>
        <sz val="10"/>
        <rFont val="Arial"/>
      </rPr>
      <t>5</t>
    </r>
    <r>
      <rPr>
        <sz val="10"/>
        <color rgb="FF000000"/>
        <rFont val="Arial"/>
      </rPr>
      <t/>
    </r>
  </si>
  <si>
    <t>78,0</t>
  </si>
  <si>
    <t>74,0</t>
  </si>
  <si>
    <t>72,0</t>
  </si>
  <si>
    <t>70,0</t>
  </si>
  <si>
    <t>66,0</t>
  </si>
  <si>
    <t>59,0</t>
  </si>
  <si>
    <t>55,0</t>
  </si>
  <si>
    <t>51,0</t>
  </si>
  <si>
    <t>48,0</t>
  </si>
  <si>
    <t>46,0</t>
  </si>
  <si>
    <t>43,6</t>
  </si>
  <si>
    <t>37,2</t>
  </si>
  <si>
    <t>43,7</t>
  </si>
  <si>
    <t>43,1</t>
  </si>
  <si>
    <t>39,3</t>
  </si>
  <si>
    <t>40,8</t>
  </si>
  <si>
    <t>40,3</t>
  </si>
  <si>
    <t>40,1</t>
  </si>
  <si>
    <t>37,8</t>
  </si>
  <si>
    <t>37,3</t>
  </si>
  <si>
    <t>39,0</t>
  </si>
  <si>
    <t>39,6</t>
  </si>
  <si>
    <t>58,6</t>
  </si>
  <si>
    <t>61,6</t>
  </si>
  <si>
    <t>67,7</t>
  </si>
  <si>
    <t>71,9</t>
  </si>
  <si>
    <t>74,6</t>
  </si>
  <si>
    <t>74,9</t>
  </si>
  <si>
    <t>81,6</t>
  </si>
  <si>
    <t>85,6</t>
  </si>
  <si>
    <t>88,0</t>
  </si>
  <si>
    <t>99,8</t>
  </si>
  <si>
    <t>117,7</t>
  </si>
  <si>
    <t>115,2</t>
  </si>
  <si>
    <t>128,3</t>
  </si>
  <si>
    <t>130,6</t>
  </si>
  <si>
    <t>160,4</t>
  </si>
  <si>
    <t>167,7</t>
  </si>
  <si>
    <t>184,3</t>
  </si>
  <si>
    <t>189,9</t>
  </si>
  <si>
    <t>197,1</t>
  </si>
  <si>
    <t>198,3</t>
  </si>
  <si>
    <t>208,3</t>
  </si>
  <si>
    <t>215,7</t>
  </si>
  <si>
    <t>234,9</t>
  </si>
  <si>
    <t>252,9</t>
  </si>
  <si>
    <t>266,6</t>
  </si>
  <si>
    <t>275,5</t>
  </si>
  <si>
    <r>
      <t>Rehabilitationskliniken</t>
    </r>
    <r>
      <rPr>
        <vertAlign val="superscript"/>
        <sz val="10"/>
        <rFont val="Arial"/>
      </rPr>
      <t>5</t>
    </r>
    <r>
      <rPr>
        <sz val="10"/>
        <color rgb="FF000000"/>
        <rFont val="Arial"/>
      </rPr>
      <t/>
    </r>
  </si>
  <si>
    <t>27,0</t>
  </si>
  <si>
    <t>28,0</t>
  </si>
  <si>
    <t>29,0</t>
  </si>
  <si>
    <t>30,0</t>
  </si>
  <si>
    <t>28,1</t>
  </si>
  <si>
    <t>27,9</t>
  </si>
  <si>
    <t>28,6</t>
  </si>
  <si>
    <t>28,8</t>
  </si>
  <si>
    <t>28,2</t>
  </si>
  <si>
    <t>28,7</t>
  </si>
  <si>
    <t>28,5</t>
  </si>
  <si>
    <t>142,9</t>
  </si>
  <si>
    <t>141,2</t>
  </si>
  <si>
    <t>147,0</t>
  </si>
  <si>
    <t>156,9</t>
  </si>
  <si>
    <t>171,7</t>
  </si>
  <si>
    <t>175,8</t>
  </si>
  <si>
    <t>174,6</t>
  </si>
  <si>
    <t>176,1</t>
  </si>
  <si>
    <t>186,1</t>
  </si>
  <si>
    <t>197,7</t>
  </si>
  <si>
    <t>216,0</t>
  </si>
  <si>
    <t>218,6</t>
  </si>
  <si>
    <t>219,7</t>
  </si>
  <si>
    <t>225,2</t>
  </si>
  <si>
    <t>239,4</t>
  </si>
  <si>
    <t>249,0</t>
  </si>
  <si>
    <t>276,8</t>
  </si>
  <si>
    <t>281,0</t>
  </si>
  <si>
    <t>289,3</t>
  </si>
  <si>
    <t>292,3</t>
  </si>
  <si>
    <t>302,6</t>
  </si>
  <si>
    <t>304,8</t>
  </si>
  <si>
    <t>313,4</t>
  </si>
  <si>
    <t>331,7</t>
  </si>
  <si>
    <t>347,5</t>
  </si>
  <si>
    <t>366,8</t>
  </si>
  <si>
    <r>
      <t>Andere Spezialkliniken</t>
    </r>
    <r>
      <rPr>
        <vertAlign val="superscript"/>
        <sz val="10"/>
        <rFont val="Arial"/>
      </rPr>
      <t>6</t>
    </r>
    <r>
      <rPr>
        <sz val="10"/>
        <color rgb="FF000000"/>
        <rFont val="Arial"/>
      </rPr>
      <t/>
    </r>
  </si>
  <si>
    <t>8,0</t>
  </si>
  <si>
    <t>14,2</t>
  </si>
  <si>
    <t>13,7</t>
  </si>
  <si>
    <t>15,0</t>
  </si>
  <si>
    <t>15,7</t>
  </si>
  <si>
    <t>17,2</t>
  </si>
  <si>
    <t>18,0</t>
  </si>
  <si>
    <t>19,1</t>
  </si>
  <si>
    <t>20,1</t>
  </si>
  <si>
    <t>19,3</t>
  </si>
  <si>
    <t>44,2</t>
  </si>
  <si>
    <t>45,1</t>
  </si>
  <si>
    <t>51,9</t>
  </si>
  <si>
    <t>55,5</t>
  </si>
  <si>
    <t>57,6</t>
  </si>
  <si>
    <t>58,1</t>
  </si>
  <si>
    <t>62,7</t>
  </si>
  <si>
    <t>63,0</t>
  </si>
  <si>
    <t>55,6</t>
  </si>
  <si>
    <t>57,0</t>
  </si>
  <si>
    <t>69,5</t>
  </si>
  <si>
    <t>70,3</t>
  </si>
  <si>
    <t>68,3</t>
  </si>
  <si>
    <t>71,1</t>
  </si>
  <si>
    <t>71,2</t>
  </si>
  <si>
    <t>72,5</t>
  </si>
  <si>
    <t>74,3</t>
  </si>
  <si>
    <t>78,1</t>
  </si>
  <si>
    <t>84,6</t>
  </si>
  <si>
    <t>92,5</t>
  </si>
  <si>
    <t>95,9</t>
  </si>
  <si>
    <t>100,7</t>
  </si>
  <si>
    <t>103,5</t>
  </si>
  <si>
    <t>1. Anmerkungen:</t>
  </si>
  <si>
    <t>- Bis zum Jahr 2006 sind im Total und in den Angaben zu den Akutkliniken auch die Daten der Krankenheime des Gesundheitszentrums Fricktal, des Spitals Leuggern, des Spitals Menziken und der Spital Zofingen AG enthalten.</t>
  </si>
  <si>
    <t>- Ab 2013 inklusive rein ambulanter Standorte</t>
  </si>
  <si>
    <t>- Ab 2015 wird in der Krankenhausstatistik vermehrt das ganze Unternehmen abgebildet (z.B. inklusive Hotels, öffentliche Bäder). Dies hat Auswirkungen auf die Vollzeitäquivalente und den Betriebsaufwand.</t>
  </si>
  <si>
    <t>- Ab 2024 wird infolge der neuen Erhebung Spitalstationäre Gesundheitsversorgung (SpiGes) ein Teil der Kennzahlen nicht mehr über die Krankenhausstatistik, sondern aus den kantonalen Daten der SpiGes-Erhebung ermittelt. Die Vollzeitäquivalente, der Bettenbestand und der Betriebsaufwand sind davon nicht betroffen.</t>
  </si>
  <si>
    <t>2. Angaben ohne Einheiten für gesunde Neugeborene; Pflegetage einschliesslich Austrittstage</t>
  </si>
  <si>
    <t>3. Pflegetage dividiert durch Austritte von hospitalisierten Personen</t>
  </si>
  <si>
    <t>4. Kosten der stationären Fälle dividiert durch die Anzahl der stationären Pflegetage</t>
  </si>
  <si>
    <t>5. Ab 2003 einschliesslich Angaben der RehaClinic Braunwald, 2009 und 2010 einschliesslich RehaClinicen Braunwald und Glarus. Ab 2011 nur im Kanton Aargau gelegene Betriebe der RehaClinic. Die Daten der RehaClinic Baden werden ab 2014 als eigene Klinik erhoben.</t>
  </si>
  <si>
    <t>6. Auf 2019 hin wurde eine Spezialklinik zu einer psychiatrischen Klinik umklassiert.</t>
  </si>
  <si>
    <r>
      <rPr>
        <b/>
        <sz val="10"/>
        <rFont val="Arial"/>
      </rPr>
      <t>Ausbildung</t>
    </r>
    <r>
      <rPr>
        <b/>
        <vertAlign val="superscript"/>
        <sz val="10"/>
        <rFont val="Arial"/>
      </rPr>
      <t>1</t>
    </r>
    <r>
      <rPr>
        <b/>
        <sz val="10"/>
        <rFont val="Arial"/>
      </rPr>
      <t/>
    </r>
  </si>
  <si>
    <t>Psychiatrische Kliniken</t>
  </si>
  <si>
    <t>Rehabilitationskliniken</t>
  </si>
  <si>
    <t>Andere Spezialkliniken</t>
  </si>
  <si>
    <t>VZÄ</t>
  </si>
  <si>
    <t>davon in
Ausbildung</t>
  </si>
  <si>
    <t>Ärztinnen und Ärzte</t>
  </si>
  <si>
    <t>Pflegepersonal</t>
  </si>
  <si>
    <t>Medizinisch-technisches Personal</t>
  </si>
  <si>
    <t>Medizinisch-therapeutisches Personal</t>
  </si>
  <si>
    <t>Sozialdienste</t>
  </si>
  <si>
    <t>Hausdienstpersonal</t>
  </si>
  <si>
    <t>Technische Dienste</t>
  </si>
  <si>
    <t>Administrativpersonal</t>
  </si>
  <si>
    <t>2ʼ064,3</t>
  </si>
  <si>
    <t>5ʼ296,4</t>
  </si>
  <si>
    <t>1ʼ330,9</t>
  </si>
  <si>
    <t>1ʼ268,3</t>
  </si>
  <si>
    <t>266,9</t>
  </si>
  <si>
    <t>1ʼ362,6</t>
  </si>
  <si>
    <t>430,3</t>
  </si>
  <si>
    <t>2ʼ206,3</t>
  </si>
  <si>
    <t>14ʼ226,1</t>
  </si>
  <si>
    <t>1ʼ027,7</t>
  </si>
  <si>
    <t>874,1</t>
  </si>
  <si>
    <t>173,6</t>
  </si>
  <si>
    <t>125,6</t>
  </si>
  <si>
    <t>24,6</t>
  </si>
  <si>
    <t>16,1</t>
  </si>
  <si>
    <t>86,3</t>
  </si>
  <si>
    <t>2ʼ402,5</t>
  </si>
  <si>
    <t>1ʼ654,8</t>
  </si>
  <si>
    <t>3ʼ704,0</t>
  </si>
  <si>
    <t>1ʼ254,2</t>
  </si>
  <si>
    <t>263,4</t>
  </si>
  <si>
    <t>121,5</t>
  </si>
  <si>
    <t>728,0</t>
  </si>
  <si>
    <t>314,3</t>
  </si>
  <si>
    <t>1ʼ625,7</t>
  </si>
  <si>
    <t>9ʼ665,9</t>
  </si>
  <si>
    <t>846,2</t>
  </si>
  <si>
    <t>685,0</t>
  </si>
  <si>
    <t>165,5</t>
  </si>
  <si>
    <t>34,3</t>
  </si>
  <si>
    <t>22,9</t>
  </si>
  <si>
    <t>34,1</t>
  </si>
  <si>
    <t>15,1</t>
  </si>
  <si>
    <t>66,9</t>
  </si>
  <si>
    <t>1ʼ870,0</t>
  </si>
  <si>
    <t>205,9</t>
  </si>
  <si>
    <t>615,9</t>
  </si>
  <si>
    <t>373,8</t>
  </si>
  <si>
    <t>121,3</t>
  </si>
  <si>
    <t>63,6</t>
  </si>
  <si>
    <t>233,4</t>
  </si>
  <si>
    <t>1ʼ804,2</t>
  </si>
  <si>
    <t>86,1</t>
  </si>
  <si>
    <t>13,3</t>
  </si>
  <si>
    <t>0,0</t>
  </si>
  <si>
    <t>29,8</t>
  </si>
  <si>
    <t>14,9</t>
  </si>
  <si>
    <t>3,0</t>
  </si>
  <si>
    <t>147,1</t>
  </si>
  <si>
    <t>147,7</t>
  </si>
  <si>
    <t>744,1</t>
  </si>
  <si>
    <t>47,4</t>
  </si>
  <si>
    <t>547,0</t>
  </si>
  <si>
    <t>16,5</t>
  </si>
  <si>
    <t>442,9</t>
  </si>
  <si>
    <t>52,2</t>
  </si>
  <si>
    <t>310,2</t>
  </si>
  <si>
    <t>2ʼ308,1</t>
  </si>
  <si>
    <t>61,3</t>
  </si>
  <si>
    <t>103,7</t>
  </si>
  <si>
    <t>53,2</t>
  </si>
  <si>
    <t>25,5</t>
  </si>
  <si>
    <t>1,0</t>
  </si>
  <si>
    <t>16,4</t>
  </si>
  <si>
    <t>267,0</t>
  </si>
  <si>
    <t>55,8</t>
  </si>
  <si>
    <t>232,4</t>
  </si>
  <si>
    <t>23,3</t>
  </si>
  <si>
    <t>84,0</t>
  </si>
  <si>
    <t>7,6</t>
  </si>
  <si>
    <t>7,3</t>
  </si>
  <si>
    <t>0,3</t>
  </si>
  <si>
    <t>37,0</t>
  </si>
  <si>
    <t>447,9</t>
  </si>
  <si>
    <t>72,1</t>
  </si>
  <si>
    <t>2,1</t>
  </si>
  <si>
    <t>8,3</t>
  </si>
  <si>
    <t>1,8</t>
  </si>
  <si>
    <t>118,4</t>
  </si>
  <si>
    <t>1. Assistenzärztinnen und -ärzte werden als 'in Ausbildung' erfasst.</t>
  </si>
  <si>
    <t>Ausbildung</t>
  </si>
  <si>
    <t>Schweiz</t>
  </si>
  <si>
    <t>Deutschland</t>
  </si>
  <si>
    <t>Übrige EU</t>
  </si>
  <si>
    <t>Übrige</t>
  </si>
  <si>
    <t>Männer</t>
  </si>
  <si>
    <t>Frauen</t>
  </si>
  <si>
    <t>Wohnort</t>
  </si>
  <si>
    <t>Aargau</t>
  </si>
  <si>
    <t>Nachbarkantone</t>
  </si>
  <si>
    <t>Übrige Schweiz</t>
  </si>
  <si>
    <t>Ausland</t>
  </si>
  <si>
    <t>Anmerkungen:</t>
  </si>
  <si>
    <t>- Eine Hospitalisierung ist definiert als Behandlung eines Patienten mit einer bestimmten Hauptdiagnose. Eine Person kann folglich mehrmals hospitalisiert werden. Grundgesamtheit sind alle stationären Behandlungsfälle, welche komplett oder teilweise ins Jahr 2024 fallen.</t>
  </si>
  <si>
    <t>- Nur Fälle mit gültiger Angabe des Wohnorts</t>
  </si>
  <si>
    <t>ICD-10-Kapitel</t>
  </si>
  <si>
    <t>Verletzungen, Vergiftungen</t>
  </si>
  <si>
    <t>Muskel-Skelett-System und Bindegewebe</t>
  </si>
  <si>
    <t>Kreislaufsystem</t>
  </si>
  <si>
    <t>Verdauungssystem</t>
  </si>
  <si>
    <t>Neubildungen</t>
  </si>
  <si>
    <t>Atmungssystem</t>
  </si>
  <si>
    <t>Psychische Störungen</t>
  </si>
  <si>
    <t>Urogenitalsystem</t>
  </si>
  <si>
    <t>Schwangerschaft, Geburt</t>
  </si>
  <si>
    <t>Nervensystem</t>
  </si>
  <si>
    <t>Faktoren für die Inanspruchnahme des Gesundheitswesens</t>
  </si>
  <si>
    <t>Anderenorts nicht klassifiziert</t>
  </si>
  <si>
    <t>Infektiöse und parasitäre Krankheiten</t>
  </si>
  <si>
    <t>Zustände mit Ursprung in der Perinatalperiode</t>
  </si>
  <si>
    <t>Endokrinologie, Ernährung und Stoffwechsel</t>
  </si>
  <si>
    <t>Haut und Unterhaut</t>
  </si>
  <si>
    <t>Ohr und Warzenfortsatz</t>
  </si>
  <si>
    <t>Angeborene Fehlbildungen, Chromosomenanomalien</t>
  </si>
  <si>
    <t>Auge und Augenanhangsgebilde</t>
  </si>
  <si>
    <t>Blut und blutbildende Organe, Immunsystem</t>
  </si>
  <si>
    <t>Schlüsselnummern für besondere Zwecke</t>
  </si>
  <si>
    <t>- Es wurden nur die nach ICD-10 codierten Hauptdiagnosen berücksichtigt.</t>
  </si>
  <si>
    <t>- Für die Codierung verwendete ICD-10-Version: ICD-10-GM 2022</t>
  </si>
  <si>
    <t>- Nur A- und C-Fälle (Austritt während 2024 oder Hospitalisierung während des gesamten Jahres)</t>
  </si>
  <si>
    <t>- Nur Fälle mit stationärer Behandlung</t>
  </si>
  <si>
    <t>CHOP-Kapitel</t>
  </si>
  <si>
    <t>Verschiedene diagnostische und therapeutische Massnahmen</t>
  </si>
  <si>
    <t>Operationen an den Bewegungsorganen</t>
  </si>
  <si>
    <t>Operationen am Verdauungstrakt</t>
  </si>
  <si>
    <t>Geburtshilfliche Operationen</t>
  </si>
  <si>
    <t>Operationen am kardiovaskulären System</t>
  </si>
  <si>
    <t>Operationen an den Harnorganen</t>
  </si>
  <si>
    <t>Operationen am Integument</t>
  </si>
  <si>
    <t>Operationen an den weiblichen Geschlechtsorganen</t>
  </si>
  <si>
    <t>Operationen an Nase, Mund und Pharynx</t>
  </si>
  <si>
    <t>Operationen am Nervensystem</t>
  </si>
  <si>
    <t>Operationen an den männlichen Geschlechtsorganen</t>
  </si>
  <si>
    <t>Massnahmen und Interventionen nicht anderswo klassifizierbar</t>
  </si>
  <si>
    <t>Operationen am respiratorischen System</t>
  </si>
  <si>
    <t>Operationen an den Augen</t>
  </si>
  <si>
    <t>Operationen am Hämatopoetischen und Lymphgefässsystem</t>
  </si>
  <si>
    <t>Operationen am Endokrinen System</t>
  </si>
  <si>
    <t>Operationen an den Ohren</t>
  </si>
  <si>
    <t>- Es wurden nur jene nach CHOP codierten Behandlungen berücksichtigt, die zur Behandlung der Hauptdiagnose eingesetzt wurden.</t>
  </si>
  <si>
    <t>- Für die Codierung verwendete CHOP-Version: CHOP 2024</t>
  </si>
  <si>
    <t>Eintrittsart</t>
  </si>
  <si>
    <t>absolut</t>
  </si>
  <si>
    <t>in Prozent</t>
  </si>
  <si>
    <t>Notfall</t>
  </si>
  <si>
    <t>Geplant</t>
  </si>
  <si>
    <t>Geburt</t>
  </si>
  <si>
    <t>Andere</t>
  </si>
  <si>
    <t>49,54</t>
  </si>
  <si>
    <t>42,00</t>
  </si>
  <si>
    <t>6,18</t>
  </si>
  <si>
    <t>2,28</t>
  </si>
  <si>
    <t>100,00</t>
  </si>
  <si>
    <t>53,90</t>
  </si>
  <si>
    <t>46,01</t>
  </si>
  <si>
    <t>0,00</t>
  </si>
  <si>
    <t>0,09</t>
  </si>
  <si>
    <t>99,78</t>
  </si>
  <si>
    <t>0,22</t>
  </si>
  <si>
    <t>0,03</t>
  </si>
  <si>
    <t>92,20</t>
  </si>
  <si>
    <t>5,40</t>
  </si>
  <si>
    <t>2,36</t>
  </si>
  <si>
    <t>- Geburt: Nur für Neugeborene möglich, die Eintrittsart der werdenden Mütter für die Geburt ist 'Geplant'.</t>
  </si>
  <si>
    <t>- Andere: Umfasst interne Übertritte, Verlegungen innerhalb von 24 Stunden, unbekannt, fehlende Angaben</t>
  </si>
  <si>
    <r>
      <rPr>
        <b/>
        <sz val="10"/>
        <rFont val="Arial"/>
      </rPr>
      <t>Datengrundlage</t>
    </r>
    <r>
      <rPr>
        <sz val="10"/>
        <color rgb="FF000000"/>
        <rFont val="Arial"/>
      </rPr>
      <t/>
    </r>
  </si>
  <si>
    <t>Mit dem Projekt Spitalstationäre Gesundheitsversorgung (SpiGes) wird die Erhebung und Nutzung von Daten im Bereich der spitalstationären Gesundheitsversorgung vereinfacht. Die SpiGes-Daten ersetzen die bisherigen Datenquellen der Medizinischen Statistik der Krankenhäuser, der Fallkostenstatistik sowie der Kosten- und Erlösträgerrechnung der Krankenhausstatistik. Die Einführung von SpiGes erfolgte im Frühjahr 2025 für die Daten des Jahres 2024.</t>
  </si>
  <si>
    <r>
      <rPr>
        <b/>
        <sz val="10"/>
        <rFont val="Arial"/>
      </rPr>
      <t>Definitionen</t>
    </r>
    <r>
      <rPr>
        <sz val="10"/>
        <color rgb="FF000000"/>
        <rFont val="Arial"/>
      </rPr>
      <t/>
    </r>
  </si>
  <si>
    <r>
      <rPr>
        <b/>
        <sz val="10"/>
        <rFont val="Arial"/>
      </rPr>
      <t>Vollzeitäquivalente</t>
    </r>
    <r>
      <rPr>
        <sz val="10"/>
        <color rgb="FF000000"/>
        <rFont val="Arial"/>
      </rPr>
      <t/>
    </r>
  </si>
  <si>
    <t>Um die Ressourcen an Arbeitskraft darzustellen, werden Teilzeitstellen aufsummiert und in Vollzeitstellen umgerechnet. Beispiel: Drei 50%-Stellen und zwei 30%-Stellen ergeben 2,1 Vollzeitäquivalente. Damit werden die Arbeitsleistungen unabhängig vom Arbeitspensum der einzelnen Mitarbeitenden zwischen den Institutionen vergleichbar.</t>
  </si>
  <si>
    <r>
      <rPr>
        <b/>
        <sz val="10"/>
        <rFont val="Arial"/>
      </rPr>
      <t>Tertiäre Pflegeausbildung</t>
    </r>
    <r>
      <rPr>
        <sz val="10"/>
        <color rgb="FF000000"/>
        <rFont val="Arial"/>
      </rPr>
      <t/>
    </r>
  </si>
  <si>
    <t>Die Ausbildung wird an einer Universität, einer Fachhochschule oder einer höheren Fachschule abgeschlossen.</t>
  </si>
  <si>
    <r>
      <rPr>
        <b/>
        <sz val="10"/>
        <rFont val="Arial"/>
      </rPr>
      <t>Hospitalisierung</t>
    </r>
    <r>
      <rPr>
        <sz val="10"/>
        <color rgb="FF000000"/>
        <rFont val="Arial"/>
      </rPr>
      <t/>
    </r>
  </si>
  <si>
    <t>Eine Hospitalisierung ist definiert als Behandlung eines Patienten mit einer bestimmten Hauptdiagnose im selben Krankenhaus. Eine Person kann folglich mehrmals hospitalisiert werden. Grundgesamtheit sind alle stationären Behandlungsfälle, welche komplett oder teilweise ins jeweilige Datenjahr fallen.</t>
  </si>
  <si>
    <r>
      <rPr>
        <b/>
        <sz val="10"/>
        <rFont val="Arial"/>
      </rPr>
      <t>Kliniktyp</t>
    </r>
    <r>
      <rPr>
        <sz val="10"/>
        <color rgb="FF000000"/>
        <rFont val="Arial"/>
      </rPr>
      <t/>
    </r>
  </si>
  <si>
    <t>Die Typologie beruht auf der Allgemeinen Systematik der Wirtschaftszweige (NOGA) des Bundesamts für Statistik (BFS) sowie einem Algorithmus, der folgende Faktoren berücksichtigt: Anzahl der Leistungsstellen, Anzahl der Pflegetage und ihre Verteilung auf die Leistungsstellen sowie die anerkannten Kategorien der FMH-Weiterbildung. Vom BFS wird die Klinik Barmelweid dieser Logik entsprechend als Rehaklinik taxiert, vom Kanton Aargau hingegen als Spezialklinik. Dadurch bestehen Abweichungen zwischen den vorliegenden Auswertungen nach Kliniktyp und jenen des Bunds.</t>
  </si>
  <si>
    <r>
      <rPr>
        <b/>
        <sz val="10"/>
        <rFont val="Arial"/>
      </rPr>
      <t>ICD-10</t>
    </r>
    <r>
      <rPr>
        <sz val="10"/>
        <color rgb="FF000000"/>
        <rFont val="Arial"/>
      </rPr>
      <t/>
    </r>
  </si>
  <si>
    <t>Die ICD-10 ist die zehnte Version der Internationalen statistischen Klassifikation der Krankheiten und verwandter Gesundheitsprobleme, einer medizinischen Klassifikationsliste der Weltgesundheitsorganisation (WHO).</t>
  </si>
  <si>
    <r>
      <rPr>
        <b/>
        <sz val="10"/>
        <rFont val="Arial"/>
      </rPr>
      <t>CHOP</t>
    </r>
    <r>
      <rPr>
        <sz val="10"/>
        <color rgb="FF000000"/>
        <rFont val="Arial"/>
      </rPr>
      <t/>
    </r>
  </si>
  <si>
    <t>Die schweizerische Operationsklassifikation (CHOP) dient der Erfassung der Behandlungen im Rahmen der Erhebung Spitalstationäre Gesundheitsversorgung (SpiGes). Eine aktualisierte Version der CHOP wird jährlich publiziert.</t>
  </si>
  <si>
    <r>
      <rPr>
        <b/>
        <sz val="10"/>
        <rFont val="Arial"/>
      </rPr>
      <t>A-, B- und C-Fälle</t>
    </r>
    <r>
      <rPr>
        <sz val="10"/>
        <color rgb="FF000000"/>
        <rFont val="Arial"/>
      </rPr>
      <t/>
    </r>
  </si>
  <si>
    <t>Wenn der Spitalaustritt im Erhebungsjahr erfolgt, spricht man von einem sogenannten A-Fall (Austritt). Ein B-Fall (Überlieger) liegt vor, wenn die Aufnahme ins Spital im Erhebungsjahr geschieht, nicht aber der Austritt. Patientinnen und Patienten, die bereits vor Beginn des Erhebungsjahrs ins Spital aufgenommen wurden und auch am Jahresende noch hospitalisiert sind, werden als C-Fälle (Durchlieger) bezeichnet.</t>
  </si>
  <si>
    <t>09</t>
  </si>
  <si>
    <t>02</t>
  </si>
  <si>
    <t>05</t>
  </si>
  <si>
    <t>06</t>
  </si>
  <si>
    <t>01</t>
  </si>
  <si>
    <t>04</t>
  </si>
  <si>
    <t>08</t>
  </si>
  <si>
    <t>07</t>
  </si>
  <si>
    <t>03</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</si>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</sst>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1" x14ac:knownFonts="1">
    <font>
      <sz val="10"/>
      <color rgb="FF000000"/>
      <name val="Arial"/>
    </font>
    <font>
      <b/>
      <sz val="16"/>
      <color rgb="FFFFFFFF"/>
      <name val="Arial"/>
    </font>
    <font>
      <b/>
      <sz val="12"/>
      <color rgb="FF000000"/>
      <name val="Arial"/>
    </font>
    <font>
      <b/>
      <sz val="14"/>
      <color rgb="FF000000"/>
      <name val="Arial"/>
    </font>
    <font>
      <i/>
      <sz val="10"/>
      <color rgb="FF000000"/>
      <name val="Arial"/>
    </font>
    <font>
      <sz val="10"/>
      <color rgb="FFFFFFFF"/>
      <name val="Arial"/>
    </font>
    <font>
      <u/>
      <sz val="10"/>
      <color rgb="FF000000"/>
      <name val="Arial"/>
    </font>
    <font>
      <b/>
      <sz val="10"/>
      <color rgb="FF000000"/>
      <name val="Arial"/>
    </font>
    <font>
      <b/>
      <sz val="10"/>
      <name val="Arial"/>
    </font>
    <font>
      <b/>
      <vertAlign val="superscript"/>
      <sz val="10"/>
      <name val="Arial"/>
    </font>
    <font>
      <vertAlign val="superscript"/>
      <sz val="10"/>
      <name val="Arial"/>
    </font>
  </fonts>
  <fills count="7">
    <fill>
      <patternFill patternType="none"/>
    </fill>
    <fill>
      <patternFill patternType="gray125"/>
    </fill>
    <fill>
      <patternFill patternType="solid">
        <fgColor rgb="FF007AB8"/>
      </patternFill>
    </fill>
    <fill>
      <patternFill patternType="solid">
        <fgColor rgb="FF004774"/>
      </patternFill>
    </fill>
    <fill>
      <patternFill patternType="solid">
        <fgColor rgb="FF96D4FF"/>
      </patternFill>
    </fill>
    <fill>
      <patternFill patternType="solid">
        <fgColor rgb="FFFFA81F"/>
      </patternFill>
    </fill>
    <fill>
      <patternFill patternType="solid">
        <fgColor rgb="FFD9D9D9"/>
      </patternFill>
    </fill>
  </fills>
  <borders count="4">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s>
  <cellStyleXfs count="1">
    <xf numFmtId="0" fontId="0" fillId="0" borderId="0"/>
  </cellStyleXfs>
  <cellXfs count="35">
    <xf numFmtId="0" fontId="0" fillId="0" borderId="0" xfId="0"/>
    <xf numFmtId="0" fontId="1" fillId="2" borderId="0" xfId="0" applyFont="1" applyFill="1" applyAlignment="1">
      <alignment horizontal="left" wrapText="1"/>
    </xf>
    <xf numFmtId="0" fontId="2" fillId="0" borderId="0" xfId="0" applyFont="1"/>
    <xf numFmtId="0" fontId="3" fillId="0" borderId="0" xfId="0" applyFont="1"/>
    <xf numFmtId="0" fontId="4" fillId="0" borderId="0" xfId="0" applyFont="1"/>
    <xf numFmtId="0" fontId="5" fillId="3" borderId="1" xfId="0" applyFont="1" applyFill="1" applyBorder="1"/>
    <xf numFmtId="0" fontId="6" fillId="0" borderId="0" xfId="0" applyFont="1"/>
    <xf numFmtId="0" fontId="5" fillId="2" borderId="1" xfId="0" applyFont="1" applyFill="1" applyBorder="1"/>
    <xf numFmtId="0" fontId="0" fillId="4" borderId="1" xfId="0" applyFill="1" applyBorder="1"/>
    <xf numFmtId="0" fontId="0" fillId="5" borderId="1" xfId="0" applyFill="1" applyBorder="1"/>
    <xf numFmtId="0" fontId="7" fillId="0" borderId="2" xfId="0" applyFont="1" applyBorder="1" applyAlignment="1">
      <alignment horizontal="center" vertical="top" wrapText="1"/>
    </xf>
    <xf numFmtId="0" fontId="7" fillId="0" borderId="2" xfId="0" applyFont="1" applyBorder="1" applyAlignment="1">
      <alignment horizontal="right" vertical="top" wrapText="1"/>
    </xf>
    <xf numFmtId="164" fontId="0" fillId="0" borderId="0" xfId="0" applyNumberFormat="1" applyAlignment="1">
      <alignment horizontal="center" vertical="center"/>
    </xf>
    <xf numFmtId="3" fontId="0" fillId="0" borderId="0" xfId="0" applyNumberFormat="1" applyAlignment="1">
      <alignment horizontal="right" vertical="center"/>
    </xf>
    <xf numFmtId="4" fontId="0" fillId="0" borderId="0" xfId="0" applyNumberFormat="1" applyAlignment="1">
      <alignment horizontal="right" vertical="center"/>
    </xf>
    <xf numFmtId="164" fontId="0" fillId="0" borderId="3" xfId="0" applyNumberFormat="1" applyBorder="1" applyAlignment="1">
      <alignment horizontal="center" vertical="center"/>
    </xf>
    <xf numFmtId="3" fontId="0" fillId="0" borderId="3" xfId="0" applyNumberFormat="1" applyBorder="1" applyAlignment="1">
      <alignment horizontal="right" vertical="center"/>
    </xf>
    <xf numFmtId="4" fontId="0" fillId="0" borderId="3" xfId="0" applyNumberFormat="1" applyBorder="1" applyAlignment="1">
      <alignment horizontal="right" vertical="center"/>
    </xf>
    <xf numFmtId="0" fontId="7" fillId="0" borderId="2" xfId="0" applyFont="1" applyBorder="1" applyAlignment="1">
      <alignment horizontal="left" vertical="top" wrapText="1"/>
    </xf>
    <xf numFmtId="0" fontId="0" fillId="0" borderId="0" xfId="0" applyAlignment="1">
      <alignment horizontal="left" vertical="center"/>
    </xf>
    <xf numFmtId="0" fontId="7" fillId="0" borderId="3" xfId="0" applyFont="1" applyBorder="1" applyAlignment="1">
      <alignment horizontal="left" vertical="center"/>
    </xf>
    <xf numFmtId="4" fontId="7" fillId="0" borderId="3" xfId="0" applyNumberFormat="1" applyFont="1" applyBorder="1" applyAlignment="1">
      <alignment horizontal="right" vertical="center"/>
    </xf>
    <xf numFmtId="3" fontId="7" fillId="0" borderId="3" xfId="0" applyNumberFormat="1" applyFont="1" applyBorder="1" applyAlignment="1">
      <alignment horizontal="right" vertical="center"/>
    </xf>
    <xf numFmtId="0" fontId="7" fillId="0" borderId="3" xfId="0" applyFont="1" applyBorder="1" applyAlignment="1">
      <alignment horizontal="center" vertical="center"/>
    </xf>
    <xf numFmtId="0" fontId="0" fillId="0" borderId="0" xfId="0" applyAlignment="1">
      <alignment horizontal="left" vertical="top" wrapText="1"/>
    </xf>
    <xf numFmtId="0" fontId="1" fillId="2" borderId="0" xfId="0" applyFont="1" applyFill="1" applyAlignment="1">
      <alignment horizontal="left" wrapText="1"/>
    </xf>
    <xf numFmtId="0" fontId="0" fillId="6" borderId="0" xfId="0" applyFill="1" applyAlignment="1">
      <alignment horizontal="center" wrapText="1"/>
    </xf>
    <xf numFmtId="3" fontId="0" fillId="0" borderId="0" xfId="0" applyNumberFormat="1" applyAlignment="1">
      <alignment horizontal="right" vertical="center"/>
    </xf>
    <xf numFmtId="4" fontId="0" fillId="0" borderId="0" xfId="0" applyNumberFormat="1" applyAlignment="1">
      <alignment horizontal="right" vertical="center"/>
    </xf>
    <xf numFmtId="0" fontId="0" fillId="0" borderId="0" xfId="0" applyAlignment="1">
      <alignment horizontal="left" vertical="center" wrapText="1"/>
    </xf>
    <xf numFmtId="0" fontId="0" fillId="0" borderId="0" xfId="0"/>
    <xf numFmtId="0" fontId="0" fillId="0" borderId="0" xfId="0" applyAlignment="1">
      <alignment horizontal="left" vertical="center" wrapText="1" indent="1"/>
    </xf>
    <xf numFmtId="0" fontId="7" fillId="0" borderId="2" xfId="0" applyFont="1" applyBorder="1" applyAlignment="1">
      <alignment horizontal="left" vertical="top" wrapText="1"/>
    </xf>
    <xf numFmtId="0" fontId="7" fillId="0" borderId="2" xfId="0" applyFont="1" applyBorder="1" applyAlignment="1">
      <alignment horizontal="center" vertical="top" wrapText="1"/>
    </xf>
    <xf numFmtId="49" fontId="0" fillId="0" borderId="0" xfId="0" applyNumberFormat="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11</xdr:col>
      <xdr:colOff>0</xdr:colOff>
      <xdr:row>4</xdr:row>
      <xdr:rowOff>0</xdr:rowOff>
    </xdr:from>
    <xdr:ext cx="6645600" cy="43200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31</xdr:row>
      <xdr:rowOff>0</xdr:rowOff>
    </xdr:from>
    <xdr:ext cx="6645600" cy="4320000"/>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11</xdr:col>
      <xdr:colOff>0</xdr:colOff>
      <xdr:row>58</xdr:row>
      <xdr:rowOff>0</xdr:rowOff>
    </xdr:from>
    <xdr:ext cx="6645600" cy="4320000"/>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11</xdr:col>
      <xdr:colOff>0</xdr:colOff>
      <xdr:row>86</xdr:row>
      <xdr:rowOff>0</xdr:rowOff>
    </xdr:from>
    <xdr:ext cx="6645600" cy="4320000"/>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18</xdr:row>
      <xdr:rowOff>0</xdr:rowOff>
    </xdr:from>
    <xdr:ext cx="6645600" cy="43200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18</xdr:row>
      <xdr:rowOff>0</xdr:rowOff>
    </xdr:from>
    <xdr:ext cx="10555200" cy="43200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15</xdr:row>
      <xdr:rowOff>0</xdr:rowOff>
    </xdr:from>
    <xdr:ext cx="6645600" cy="432000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8639280" cy="86400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0</xdr:colOff>
      <xdr:row>0</xdr:row>
      <xdr:rowOff>0</xdr:rowOff>
    </xdr:from>
    <xdr:ext cx="8308800" cy="79776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17</xdr:row>
      <xdr:rowOff>0</xdr:rowOff>
    </xdr:from>
    <xdr:ext cx="6645600" cy="43200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D30"/>
  <sheetViews>
    <sheetView showGridLines="0" tabSelected="1" workbookViewId="0"/>
  </sheetViews>
  <sheetFormatPr baseColWidth="10" defaultRowHeight="12.75" x14ac:dyDescent="0.2"/>
  <cols>
    <col min="1" max="1" width="2.5703125" customWidth="1"/>
    <col min="2" max="2" width="12.5703125" customWidth="1"/>
    <col min="3" max="3" width="3.5703125" customWidth="1"/>
    <col min="4" max="4" width="105.5703125" customWidth="1"/>
  </cols>
  <sheetData>
    <row r="4" spans="2:4" ht="14.45" customHeight="1" x14ac:dyDescent="0.3">
      <c r="B4" s="1"/>
      <c r="C4" s="1"/>
      <c r="D4" s="1"/>
    </row>
    <row r="5" spans="2:4" ht="14.45" customHeight="1" x14ac:dyDescent="0.3">
      <c r="B5" s="1"/>
      <c r="C5" s="1"/>
      <c r="D5" s="1"/>
    </row>
    <row r="6" spans="2:4" ht="21" customHeight="1" x14ac:dyDescent="0.3">
      <c r="B6" s="25" t="s">
        <v>0</v>
      </c>
      <c r="C6" s="25"/>
      <c r="D6" s="25"/>
    </row>
    <row r="7" spans="2:4" ht="6" customHeight="1" x14ac:dyDescent="0.2"/>
    <row r="8" spans="2:4" x14ac:dyDescent="0.2">
      <c r="B8" t="s">
        <v>1</v>
      </c>
    </row>
    <row r="9" spans="2:4" x14ac:dyDescent="0.2">
      <c r="B9" t="s">
        <v>2</v>
      </c>
    </row>
    <row r="10" spans="2:4" x14ac:dyDescent="0.2">
      <c r="B10" t="s">
        <v>3</v>
      </c>
    </row>
    <row r="15" spans="2:4" ht="15.75" x14ac:dyDescent="0.25">
      <c r="B15" s="2" t="s">
        <v>4</v>
      </c>
    </row>
    <row r="17" spans="2:4" x14ac:dyDescent="0.2">
      <c r="B17" s="4" t="s">
        <v>6</v>
      </c>
    </row>
    <row r="18" spans="2:4" x14ac:dyDescent="0.2">
      <c r="B18" s="5" t="str">
        <f>HYPERLINK("#'T1'!A1", "Tabelle 1:")</f>
        <v>Tabelle 1:</v>
      </c>
      <c r="C18" t="s">
        <v>7</v>
      </c>
      <c r="D18" s="6" t="str">
        <f>HYPERLINK("#'T1'!A1", "Kennzahlen der Spitäler, 1999–2024")</f>
        <v>Kennzahlen der Spitäler, 1999–2024</v>
      </c>
    </row>
    <row r="20" spans="2:4" x14ac:dyDescent="0.2">
      <c r="B20" s="4" t="s">
        <v>10</v>
      </c>
    </row>
    <row r="21" spans="2:4" x14ac:dyDescent="0.2">
      <c r="B21" s="7" t="str">
        <f>HYPERLINK("#'T2'!A1", "Tabelle 2:")</f>
        <v>Tabelle 2:</v>
      </c>
      <c r="C21" t="s">
        <v>7</v>
      </c>
      <c r="D21" s="6" t="str">
        <f>HYPERLINK("#'T2'!A1", "Vollzeitäquivalente (VZÄ) nach Kliniktyp, Ausbildungsstand und Kategorie, 2024")</f>
        <v>Vollzeitäquivalente (VZÄ) nach Kliniktyp, Ausbildungsstand und Kategorie, 2024</v>
      </c>
    </row>
    <row r="22" spans="2:4" x14ac:dyDescent="0.2">
      <c r="B22" s="7" t="str">
        <f>HYPERLINK("#'T3'!A1", "Tabelle 3:")</f>
        <v>Tabelle 3:</v>
      </c>
      <c r="C22" t="s">
        <v>7</v>
      </c>
      <c r="D22" s="6" t="str">
        <f>HYPERLINK("#'T3'!A1", "Angestellte nach Herkunft, Geschlecht und Kategorie, 2024")</f>
        <v>Angestellte nach Herkunft, Geschlecht und Kategorie, 2024</v>
      </c>
    </row>
    <row r="24" spans="2:4" x14ac:dyDescent="0.2">
      <c r="B24" s="4" t="s">
        <v>15</v>
      </c>
    </row>
    <row r="25" spans="2:4" x14ac:dyDescent="0.2">
      <c r="B25" s="8" t="str">
        <f>HYPERLINK("#'T4'!A1", "Tabelle 4:")</f>
        <v>Tabelle 4:</v>
      </c>
      <c r="C25" t="s">
        <v>7</v>
      </c>
      <c r="D25" s="6" t="str">
        <f>HYPERLINK("#'T4'!A1", "Hospitalisierungen nach Kliniktyp und Wohnort, 2024")</f>
        <v>Hospitalisierungen nach Kliniktyp und Wohnort, 2024</v>
      </c>
    </row>
    <row r="26" spans="2:4" x14ac:dyDescent="0.2">
      <c r="B26" s="8" t="str">
        <f>HYPERLINK("#'T5'!A1", "Tabelle 5:")</f>
        <v>Tabelle 5:</v>
      </c>
      <c r="C26" t="s">
        <v>7</v>
      </c>
      <c r="D26" s="6" t="str">
        <f>HYPERLINK("#'T5'!A1", "Diagnosen nach ICD-10-Kapitel und Geschlecht, 2024")</f>
        <v>Diagnosen nach ICD-10-Kapitel und Geschlecht, 2024</v>
      </c>
    </row>
    <row r="27" spans="2:4" x14ac:dyDescent="0.2">
      <c r="B27" s="8" t="str">
        <f>HYPERLINK("#'T6'!A1", "Tabelle 6:")</f>
        <v>Tabelle 6:</v>
      </c>
      <c r="C27" t="s">
        <v>7</v>
      </c>
      <c r="D27" s="6" t="str">
        <f>HYPERLINK("#'T6'!A1", "Behandlungen in Akutkliniken nach CHOP-Kapitel und Geschlecht, 2024")</f>
        <v>Behandlungen in Akutkliniken nach CHOP-Kapitel und Geschlecht, 2024</v>
      </c>
    </row>
    <row r="28" spans="2:4" x14ac:dyDescent="0.2">
      <c r="B28" s="8" t="str">
        <f>HYPERLINK("#'T7'!A1", "Tabelle 7:")</f>
        <v>Tabelle 7:</v>
      </c>
      <c r="C28" t="s">
        <v>7</v>
      </c>
      <c r="D28" s="6" t="str">
        <f>HYPERLINK("#'T7'!A1", "Eintrittsart nach Kliniktyp, 2024")</f>
        <v>Eintrittsart nach Kliniktyp, 2024</v>
      </c>
    </row>
    <row r="30" spans="2:4" x14ac:dyDescent="0.2">
      <c r="B30" s="9" t="str">
        <f>HYPERLINK("#'Erläuterungen'!A1", "Erläuterungen")</f>
        <v>Erläuterungen</v>
      </c>
    </row>
  </sheetData>
  <mergeCells count="1">
    <mergeCell ref="B6:D6"/>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4774"/>
  </sheetPr>
  <dimension ref="B1:J150"/>
  <sheetViews>
    <sheetView showGridLines="0" workbookViewId="0">
      <pane ySplit="4" topLeftCell="A5" activePane="bottomLeft" state="frozen"/>
      <selection pane="bottomLeft"/>
    </sheetView>
  </sheetViews>
  <sheetFormatPr baseColWidth="10" defaultRowHeight="12.75" x14ac:dyDescent="0.2"/>
  <cols>
    <col min="1" max="1" width="2.5703125" customWidth="1"/>
    <col min="2" max="2" width="6.5703125" customWidth="1"/>
    <col min="3" max="3" width="13.28515625" customWidth="1"/>
    <col min="4" max="4" width="15.7109375" customWidth="1"/>
    <col min="5" max="5" width="16.28515625" customWidth="1"/>
    <col min="6" max="6" width="13.140625" customWidth="1"/>
    <col min="7" max="7" width="17.42578125" customWidth="1"/>
    <col min="8" max="8" width="12.5703125" customWidth="1"/>
    <col min="9" max="9" width="10.140625" customWidth="1"/>
    <col min="10" max="10" width="17.42578125" customWidth="1"/>
  </cols>
  <sheetData>
    <row r="1" spans="2:10" ht="18" x14ac:dyDescent="0.25">
      <c r="B1" s="3" t="s">
        <v>5</v>
      </c>
    </row>
    <row r="4" spans="2:10" ht="51" x14ac:dyDescent="0.2">
      <c r="B4" s="10" t="s">
        <v>17</v>
      </c>
      <c r="C4" s="11" t="s">
        <v>18</v>
      </c>
      <c r="D4" s="11" t="s">
        <v>19</v>
      </c>
      <c r="E4" s="11" t="s">
        <v>20</v>
      </c>
      <c r="F4" s="11" t="s">
        <v>21</v>
      </c>
      <c r="G4" s="11" t="s">
        <v>22</v>
      </c>
      <c r="H4" s="11" t="s">
        <v>23</v>
      </c>
      <c r="I4" s="11" t="s">
        <v>24</v>
      </c>
      <c r="J4" s="11" t="s">
        <v>25</v>
      </c>
    </row>
    <row r="5" spans="2:10" x14ac:dyDescent="0.2">
      <c r="B5" s="26" t="s">
        <v>26</v>
      </c>
      <c r="C5" s="27"/>
      <c r="D5" s="27"/>
      <c r="E5" s="27"/>
      <c r="F5" s="27"/>
      <c r="G5" s="28"/>
      <c r="H5" s="27"/>
      <c r="I5" s="28"/>
      <c r="J5" s="27"/>
    </row>
    <row r="6" spans="2:10" x14ac:dyDescent="0.2">
      <c r="B6" s="12">
        <v>1999</v>
      </c>
      <c r="C6" s="13">
        <v>23</v>
      </c>
      <c r="D6" s="13">
        <v>3409</v>
      </c>
      <c r="E6" s="13">
        <v>80366</v>
      </c>
      <c r="F6" s="13">
        <v>1126409</v>
      </c>
      <c r="G6" s="14" t="s">
        <v>28</v>
      </c>
      <c r="H6" s="13" t="s">
        <v>27</v>
      </c>
      <c r="I6" s="14" t="s">
        <v>38</v>
      </c>
      <c r="J6" s="13" t="s">
        <v>27</v>
      </c>
    </row>
    <row r="7" spans="2:10" x14ac:dyDescent="0.2">
      <c r="B7" s="12">
        <v>2000</v>
      </c>
      <c r="C7" s="13">
        <v>23</v>
      </c>
      <c r="D7" s="13">
        <v>3465</v>
      </c>
      <c r="E7" s="13" t="s">
        <v>27</v>
      </c>
      <c r="F7" s="13">
        <v>1129236</v>
      </c>
      <c r="G7" s="14" t="s">
        <v>27</v>
      </c>
      <c r="H7" s="13">
        <v>6576</v>
      </c>
      <c r="I7" s="14" t="s">
        <v>39</v>
      </c>
      <c r="J7" s="13" t="s">
        <v>27</v>
      </c>
    </row>
    <row r="8" spans="2:10" x14ac:dyDescent="0.2">
      <c r="B8" s="12">
        <v>2001</v>
      </c>
      <c r="C8" s="13">
        <v>23</v>
      </c>
      <c r="D8" s="13">
        <v>3380</v>
      </c>
      <c r="E8" s="13">
        <v>79272</v>
      </c>
      <c r="F8" s="13">
        <v>1103627</v>
      </c>
      <c r="G8" s="14" t="s">
        <v>28</v>
      </c>
      <c r="H8" s="13">
        <v>6977</v>
      </c>
      <c r="I8" s="14" t="s">
        <v>40</v>
      </c>
      <c r="J8" s="13" t="s">
        <v>27</v>
      </c>
    </row>
    <row r="9" spans="2:10" x14ac:dyDescent="0.2">
      <c r="B9" s="12">
        <v>2002</v>
      </c>
      <c r="C9" s="13">
        <v>23</v>
      </c>
      <c r="D9" s="13">
        <v>3410</v>
      </c>
      <c r="E9" s="13">
        <v>85288</v>
      </c>
      <c r="F9" s="13">
        <v>1124116</v>
      </c>
      <c r="G9" s="14" t="s">
        <v>29</v>
      </c>
      <c r="H9" s="13">
        <v>7247</v>
      </c>
      <c r="I9" s="14" t="s">
        <v>41</v>
      </c>
      <c r="J9" s="13" t="s">
        <v>27</v>
      </c>
    </row>
    <row r="10" spans="2:10" x14ac:dyDescent="0.2">
      <c r="B10" s="12">
        <v>2003</v>
      </c>
      <c r="C10" s="13">
        <v>22</v>
      </c>
      <c r="D10" s="13">
        <v>3492</v>
      </c>
      <c r="E10" s="13">
        <v>87290</v>
      </c>
      <c r="F10" s="13">
        <v>1132891</v>
      </c>
      <c r="G10" s="14" t="s">
        <v>29</v>
      </c>
      <c r="H10" s="13">
        <v>7427</v>
      </c>
      <c r="I10" s="14" t="s">
        <v>42</v>
      </c>
      <c r="J10" s="13" t="s">
        <v>27</v>
      </c>
    </row>
    <row r="11" spans="2:10" x14ac:dyDescent="0.2">
      <c r="B11" s="12">
        <v>2004</v>
      </c>
      <c r="C11" s="13">
        <v>22</v>
      </c>
      <c r="D11" s="13">
        <v>3353</v>
      </c>
      <c r="E11" s="13">
        <v>87834</v>
      </c>
      <c r="F11" s="13">
        <v>1119164</v>
      </c>
      <c r="G11" s="14" t="s">
        <v>29</v>
      </c>
      <c r="H11" s="13">
        <v>7212</v>
      </c>
      <c r="I11" s="14" t="s">
        <v>43</v>
      </c>
      <c r="J11" s="13" t="s">
        <v>27</v>
      </c>
    </row>
    <row r="12" spans="2:10" x14ac:dyDescent="0.2">
      <c r="B12" s="12">
        <v>2005</v>
      </c>
      <c r="C12" s="13">
        <v>21</v>
      </c>
      <c r="D12" s="13">
        <v>3232</v>
      </c>
      <c r="E12" s="13">
        <v>85329</v>
      </c>
      <c r="F12" s="13">
        <v>1073717</v>
      </c>
      <c r="G12" s="14" t="s">
        <v>29</v>
      </c>
      <c r="H12" s="13">
        <v>7170</v>
      </c>
      <c r="I12" s="14" t="s">
        <v>44</v>
      </c>
      <c r="J12" s="13" t="s">
        <v>27</v>
      </c>
    </row>
    <row r="13" spans="2:10" x14ac:dyDescent="0.2">
      <c r="B13" s="12">
        <v>2006</v>
      </c>
      <c r="C13" s="13">
        <v>21</v>
      </c>
      <c r="D13" s="13">
        <v>3217</v>
      </c>
      <c r="E13" s="13">
        <v>87905</v>
      </c>
      <c r="F13" s="13">
        <v>1074479</v>
      </c>
      <c r="G13" s="14" t="s">
        <v>30</v>
      </c>
      <c r="H13" s="13">
        <v>7558</v>
      </c>
      <c r="I13" s="14" t="s">
        <v>45</v>
      </c>
      <c r="J13" s="13" t="s">
        <v>27</v>
      </c>
    </row>
    <row r="14" spans="2:10" x14ac:dyDescent="0.2">
      <c r="B14" s="12">
        <v>2007</v>
      </c>
      <c r="C14" s="13">
        <v>21</v>
      </c>
      <c r="D14" s="13">
        <v>2921</v>
      </c>
      <c r="E14" s="13">
        <v>93126</v>
      </c>
      <c r="F14" s="13">
        <v>967234</v>
      </c>
      <c r="G14" s="14" t="s">
        <v>31</v>
      </c>
      <c r="H14" s="13">
        <v>7562</v>
      </c>
      <c r="I14" s="14" t="s">
        <v>46</v>
      </c>
      <c r="J14" s="13" t="s">
        <v>27</v>
      </c>
    </row>
    <row r="15" spans="2:10" x14ac:dyDescent="0.2">
      <c r="B15" s="12">
        <v>2008</v>
      </c>
      <c r="C15" s="13">
        <v>21</v>
      </c>
      <c r="D15" s="13">
        <v>2989</v>
      </c>
      <c r="E15" s="13">
        <v>94858</v>
      </c>
      <c r="F15" s="13">
        <v>986836</v>
      </c>
      <c r="G15" s="14" t="s">
        <v>31</v>
      </c>
      <c r="H15" s="13">
        <v>7704</v>
      </c>
      <c r="I15" s="14" t="s">
        <v>47</v>
      </c>
      <c r="J15" s="13" t="s">
        <v>27</v>
      </c>
    </row>
    <row r="16" spans="2:10" x14ac:dyDescent="0.2">
      <c r="B16" s="12">
        <v>2009</v>
      </c>
      <c r="C16" s="13">
        <v>21</v>
      </c>
      <c r="D16" s="13">
        <v>2990</v>
      </c>
      <c r="E16" s="13">
        <v>97108</v>
      </c>
      <c r="F16" s="13">
        <v>994463</v>
      </c>
      <c r="G16" s="14" t="s">
        <v>31</v>
      </c>
      <c r="H16" s="13">
        <v>8371</v>
      </c>
      <c r="I16" s="14" t="s">
        <v>48</v>
      </c>
      <c r="J16" s="13" t="s">
        <v>27</v>
      </c>
    </row>
    <row r="17" spans="2:10" x14ac:dyDescent="0.2">
      <c r="B17" s="12">
        <v>2010</v>
      </c>
      <c r="C17" s="13">
        <v>22</v>
      </c>
      <c r="D17" s="13">
        <v>3002</v>
      </c>
      <c r="E17" s="13">
        <v>92781</v>
      </c>
      <c r="F17" s="13">
        <v>1007940</v>
      </c>
      <c r="G17" s="14" t="s">
        <v>32</v>
      </c>
      <c r="H17" s="13">
        <v>8746</v>
      </c>
      <c r="I17" s="14" t="s">
        <v>49</v>
      </c>
      <c r="J17" s="13">
        <v>1011</v>
      </c>
    </row>
    <row r="18" spans="2:10" x14ac:dyDescent="0.2">
      <c r="B18" s="12">
        <v>2011</v>
      </c>
      <c r="C18" s="13">
        <v>22</v>
      </c>
      <c r="D18" s="13">
        <v>2862</v>
      </c>
      <c r="E18" s="13">
        <v>94640</v>
      </c>
      <c r="F18" s="13">
        <v>1004907</v>
      </c>
      <c r="G18" s="14" t="s">
        <v>32</v>
      </c>
      <c r="H18" s="13">
        <v>8976</v>
      </c>
      <c r="I18" s="14" t="s">
        <v>50</v>
      </c>
      <c r="J18" s="13">
        <v>1099</v>
      </c>
    </row>
    <row r="19" spans="2:10" x14ac:dyDescent="0.2">
      <c r="B19" s="12">
        <v>2012</v>
      </c>
      <c r="C19" s="13">
        <v>22</v>
      </c>
      <c r="D19" s="13">
        <v>2923</v>
      </c>
      <c r="E19" s="13">
        <v>96111</v>
      </c>
      <c r="F19" s="13">
        <v>1013048</v>
      </c>
      <c r="G19" s="14" t="s">
        <v>32</v>
      </c>
      <c r="H19" s="13">
        <v>9318</v>
      </c>
      <c r="I19" s="14" t="s">
        <v>51</v>
      </c>
      <c r="J19" s="13">
        <v>1156</v>
      </c>
    </row>
    <row r="20" spans="2:10" x14ac:dyDescent="0.2">
      <c r="B20" s="12">
        <v>2013</v>
      </c>
      <c r="C20" s="13">
        <v>22</v>
      </c>
      <c r="D20" s="13">
        <v>2901</v>
      </c>
      <c r="E20" s="13">
        <v>97922</v>
      </c>
      <c r="F20" s="13">
        <v>1032713</v>
      </c>
      <c r="G20" s="14" t="s">
        <v>32</v>
      </c>
      <c r="H20" s="13">
        <v>9996</v>
      </c>
      <c r="I20" s="14" t="s">
        <v>52</v>
      </c>
      <c r="J20" s="13">
        <v>1197</v>
      </c>
    </row>
    <row r="21" spans="2:10" x14ac:dyDescent="0.2">
      <c r="B21" s="12">
        <v>2014</v>
      </c>
      <c r="C21" s="13">
        <v>23</v>
      </c>
      <c r="D21" s="13">
        <v>2929</v>
      </c>
      <c r="E21" s="13">
        <v>97307</v>
      </c>
      <c r="F21" s="13">
        <v>1024262</v>
      </c>
      <c r="G21" s="14" t="s">
        <v>33</v>
      </c>
      <c r="H21" s="13">
        <v>10489</v>
      </c>
      <c r="I21" s="14" t="s">
        <v>53</v>
      </c>
      <c r="J21" s="13">
        <v>1251</v>
      </c>
    </row>
    <row r="22" spans="2:10" x14ac:dyDescent="0.2">
      <c r="B22" s="12">
        <v>2015</v>
      </c>
      <c r="C22" s="13">
        <v>23</v>
      </c>
      <c r="D22" s="13">
        <v>3042</v>
      </c>
      <c r="E22" s="13">
        <v>102145</v>
      </c>
      <c r="F22" s="13">
        <v>1077692</v>
      </c>
      <c r="G22" s="14" t="s">
        <v>34</v>
      </c>
      <c r="H22" s="13">
        <v>10972</v>
      </c>
      <c r="I22" s="14" t="s">
        <v>54</v>
      </c>
      <c r="J22" s="13">
        <v>1199</v>
      </c>
    </row>
    <row r="23" spans="2:10" x14ac:dyDescent="0.2">
      <c r="B23" s="12">
        <v>2016</v>
      </c>
      <c r="C23" s="13">
        <v>23</v>
      </c>
      <c r="D23" s="13">
        <v>3004</v>
      </c>
      <c r="E23" s="13">
        <v>103461</v>
      </c>
      <c r="F23" s="13">
        <v>1093468</v>
      </c>
      <c r="G23" s="14" t="s">
        <v>34</v>
      </c>
      <c r="H23" s="13">
        <v>11344</v>
      </c>
      <c r="I23" s="14" t="s">
        <v>55</v>
      </c>
      <c r="J23" s="13">
        <v>1192</v>
      </c>
    </row>
    <row r="24" spans="2:10" x14ac:dyDescent="0.2">
      <c r="B24" s="12">
        <v>2017</v>
      </c>
      <c r="C24" s="13">
        <v>23</v>
      </c>
      <c r="D24" s="13">
        <v>3068</v>
      </c>
      <c r="E24" s="13">
        <v>104360</v>
      </c>
      <c r="F24" s="13">
        <v>1091536</v>
      </c>
      <c r="G24" s="14" t="s">
        <v>33</v>
      </c>
      <c r="H24" s="13">
        <v>11762</v>
      </c>
      <c r="I24" s="14" t="s">
        <v>56</v>
      </c>
      <c r="J24" s="13">
        <v>1219</v>
      </c>
    </row>
    <row r="25" spans="2:10" x14ac:dyDescent="0.2">
      <c r="B25" s="12">
        <v>2018</v>
      </c>
      <c r="C25" s="13">
        <v>23</v>
      </c>
      <c r="D25" s="13">
        <v>3081</v>
      </c>
      <c r="E25" s="13">
        <v>103687</v>
      </c>
      <c r="F25" s="13">
        <v>1105452</v>
      </c>
      <c r="G25" s="14" t="s">
        <v>35</v>
      </c>
      <c r="H25" s="13">
        <v>11984</v>
      </c>
      <c r="I25" s="14" t="s">
        <v>57</v>
      </c>
      <c r="J25" s="13">
        <v>1208</v>
      </c>
    </row>
    <row r="26" spans="2:10" x14ac:dyDescent="0.2">
      <c r="B26" s="12">
        <v>2019</v>
      </c>
      <c r="C26" s="13">
        <v>23</v>
      </c>
      <c r="D26" s="13">
        <v>3191</v>
      </c>
      <c r="E26" s="13">
        <v>104540</v>
      </c>
      <c r="F26" s="13">
        <v>1136241</v>
      </c>
      <c r="G26" s="14" t="s">
        <v>36</v>
      </c>
      <c r="H26" s="13">
        <v>12405</v>
      </c>
      <c r="I26" s="14" t="s">
        <v>58</v>
      </c>
      <c r="J26" s="13">
        <v>1209</v>
      </c>
    </row>
    <row r="27" spans="2:10" x14ac:dyDescent="0.2">
      <c r="B27" s="12">
        <v>2020</v>
      </c>
      <c r="C27" s="13">
        <v>22</v>
      </c>
      <c r="D27" s="13">
        <v>3201</v>
      </c>
      <c r="E27" s="13">
        <v>100872</v>
      </c>
      <c r="F27" s="13">
        <v>1107510</v>
      </c>
      <c r="G27" s="14" t="s">
        <v>32</v>
      </c>
      <c r="H27" s="13">
        <v>12791</v>
      </c>
      <c r="I27" s="14" t="s">
        <v>59</v>
      </c>
      <c r="J27" s="13">
        <v>1257</v>
      </c>
    </row>
    <row r="28" spans="2:10" x14ac:dyDescent="0.2">
      <c r="B28" s="12">
        <v>2021</v>
      </c>
      <c r="C28" s="13">
        <v>22</v>
      </c>
      <c r="D28" s="13">
        <v>3314</v>
      </c>
      <c r="E28" s="13">
        <v>107055</v>
      </c>
      <c r="F28" s="13">
        <v>1142019</v>
      </c>
      <c r="G28" s="14" t="s">
        <v>35</v>
      </c>
      <c r="H28" s="13">
        <v>13239</v>
      </c>
      <c r="I28" s="14" t="s">
        <v>60</v>
      </c>
      <c r="J28" s="13">
        <v>1273</v>
      </c>
    </row>
    <row r="29" spans="2:10" x14ac:dyDescent="0.2">
      <c r="B29" s="12">
        <v>2022</v>
      </c>
      <c r="C29" s="13">
        <v>22</v>
      </c>
      <c r="D29" s="13">
        <v>3380</v>
      </c>
      <c r="E29" s="13">
        <v>106684</v>
      </c>
      <c r="F29" s="13">
        <v>1159581</v>
      </c>
      <c r="G29" s="14" t="s">
        <v>36</v>
      </c>
      <c r="H29" s="13">
        <v>13514</v>
      </c>
      <c r="I29" s="14" t="s">
        <v>61</v>
      </c>
      <c r="J29" s="13">
        <v>1271</v>
      </c>
    </row>
    <row r="30" spans="2:10" x14ac:dyDescent="0.2">
      <c r="B30" s="12">
        <v>2023</v>
      </c>
      <c r="C30" s="13">
        <v>22</v>
      </c>
      <c r="D30" s="13">
        <v>3356</v>
      </c>
      <c r="E30" s="13">
        <v>111251</v>
      </c>
      <c r="F30" s="13">
        <v>1193478</v>
      </c>
      <c r="G30" s="14" t="s">
        <v>35</v>
      </c>
      <c r="H30" s="13">
        <v>13792</v>
      </c>
      <c r="I30" s="14" t="s">
        <v>62</v>
      </c>
      <c r="J30" s="13">
        <v>1311</v>
      </c>
    </row>
    <row r="31" spans="2:10" x14ac:dyDescent="0.2">
      <c r="B31" s="12">
        <v>2024</v>
      </c>
      <c r="C31" s="13">
        <v>22</v>
      </c>
      <c r="D31" s="13">
        <v>3353</v>
      </c>
      <c r="E31" s="13">
        <v>119957</v>
      </c>
      <c r="F31" s="13">
        <v>1218090.20833333</v>
      </c>
      <c r="G31" s="14" t="s">
        <v>37</v>
      </c>
      <c r="H31" s="13">
        <v>14226</v>
      </c>
      <c r="I31" s="14" t="s">
        <v>63</v>
      </c>
      <c r="J31" s="13">
        <v>1327.6947050000001</v>
      </c>
    </row>
    <row r="32" spans="2:10" x14ac:dyDescent="0.2">
      <c r="B32" s="26" t="s">
        <v>64</v>
      </c>
      <c r="C32" s="27"/>
      <c r="D32" s="27"/>
      <c r="E32" s="27"/>
      <c r="F32" s="27"/>
      <c r="G32" s="28"/>
      <c r="H32" s="27"/>
      <c r="I32" s="28"/>
      <c r="J32" s="27"/>
    </row>
    <row r="33" spans="2:10" x14ac:dyDescent="0.2">
      <c r="B33" s="12">
        <v>1999</v>
      </c>
      <c r="C33" s="13">
        <v>9</v>
      </c>
      <c r="D33" s="13">
        <v>1925</v>
      </c>
      <c r="E33" s="13">
        <v>61417</v>
      </c>
      <c r="F33" s="13">
        <v>626195</v>
      </c>
      <c r="G33" s="14" t="s">
        <v>31</v>
      </c>
      <c r="H33" s="13">
        <v>4603</v>
      </c>
      <c r="I33" s="14" t="s">
        <v>74</v>
      </c>
      <c r="J33" s="13" t="s">
        <v>27</v>
      </c>
    </row>
    <row r="34" spans="2:10" x14ac:dyDescent="0.2">
      <c r="B34" s="12">
        <v>2000</v>
      </c>
      <c r="C34" s="13">
        <v>9</v>
      </c>
      <c r="D34" s="13">
        <v>1937</v>
      </c>
      <c r="E34" s="13">
        <v>60778</v>
      </c>
      <c r="F34" s="13">
        <v>631990</v>
      </c>
      <c r="G34" s="14" t="s">
        <v>31</v>
      </c>
      <c r="H34" s="13">
        <v>4906</v>
      </c>
      <c r="I34" s="14" t="s">
        <v>75</v>
      </c>
      <c r="J34" s="13" t="s">
        <v>27</v>
      </c>
    </row>
    <row r="35" spans="2:10" x14ac:dyDescent="0.2">
      <c r="B35" s="12">
        <v>2001</v>
      </c>
      <c r="C35" s="13">
        <v>9</v>
      </c>
      <c r="D35" s="13">
        <v>1886</v>
      </c>
      <c r="E35" s="13">
        <v>59762</v>
      </c>
      <c r="F35" s="13">
        <v>613045</v>
      </c>
      <c r="G35" s="14" t="s">
        <v>31</v>
      </c>
      <c r="H35" s="13">
        <v>5287</v>
      </c>
      <c r="I35" s="14" t="s">
        <v>76</v>
      </c>
      <c r="J35" s="13" t="s">
        <v>27</v>
      </c>
    </row>
    <row r="36" spans="2:10" x14ac:dyDescent="0.2">
      <c r="B36" s="12">
        <v>2002</v>
      </c>
      <c r="C36" s="13">
        <v>9</v>
      </c>
      <c r="D36" s="13">
        <v>1918</v>
      </c>
      <c r="E36" s="13">
        <v>65102</v>
      </c>
      <c r="F36" s="13">
        <v>627445</v>
      </c>
      <c r="G36" s="14" t="s">
        <v>31</v>
      </c>
      <c r="H36" s="13">
        <v>5432</v>
      </c>
      <c r="I36" s="14" t="s">
        <v>77</v>
      </c>
      <c r="J36" s="13" t="s">
        <v>27</v>
      </c>
    </row>
    <row r="37" spans="2:10" x14ac:dyDescent="0.2">
      <c r="B37" s="12">
        <v>2003</v>
      </c>
      <c r="C37" s="13">
        <v>9</v>
      </c>
      <c r="D37" s="13">
        <v>1959</v>
      </c>
      <c r="E37" s="13">
        <v>67429</v>
      </c>
      <c r="F37" s="13">
        <v>630967</v>
      </c>
      <c r="G37" s="14" t="s">
        <v>65</v>
      </c>
      <c r="H37" s="13">
        <v>5544</v>
      </c>
      <c r="I37" s="14" t="s">
        <v>78</v>
      </c>
      <c r="J37" s="13" t="s">
        <v>27</v>
      </c>
    </row>
    <row r="38" spans="2:10" x14ac:dyDescent="0.2">
      <c r="B38" s="12">
        <v>2004</v>
      </c>
      <c r="C38" s="13">
        <v>9</v>
      </c>
      <c r="D38" s="13">
        <v>1911</v>
      </c>
      <c r="E38" s="13">
        <v>68418</v>
      </c>
      <c r="F38" s="13">
        <v>632297</v>
      </c>
      <c r="G38" s="14" t="s">
        <v>65</v>
      </c>
      <c r="H38" s="13">
        <v>5266</v>
      </c>
      <c r="I38" s="14" t="s">
        <v>79</v>
      </c>
      <c r="J38" s="13" t="s">
        <v>27</v>
      </c>
    </row>
    <row r="39" spans="2:10" x14ac:dyDescent="0.2">
      <c r="B39" s="12">
        <v>2005</v>
      </c>
      <c r="C39" s="13">
        <v>8</v>
      </c>
      <c r="D39" s="13">
        <v>1786</v>
      </c>
      <c r="E39" s="13">
        <v>66612</v>
      </c>
      <c r="F39" s="13">
        <v>594882</v>
      </c>
      <c r="G39" s="14" t="s">
        <v>65</v>
      </c>
      <c r="H39" s="13">
        <v>5173</v>
      </c>
      <c r="I39" s="14" t="s">
        <v>80</v>
      </c>
      <c r="J39" s="13" t="s">
        <v>27</v>
      </c>
    </row>
    <row r="40" spans="2:10" x14ac:dyDescent="0.2">
      <c r="B40" s="12">
        <v>2006</v>
      </c>
      <c r="C40" s="13">
        <v>8</v>
      </c>
      <c r="D40" s="13">
        <v>1799</v>
      </c>
      <c r="E40" s="13">
        <v>69306</v>
      </c>
      <c r="F40" s="13">
        <v>597851</v>
      </c>
      <c r="G40" s="14" t="s">
        <v>65</v>
      </c>
      <c r="H40" s="13">
        <v>5333</v>
      </c>
      <c r="I40" s="14" t="s">
        <v>81</v>
      </c>
      <c r="J40" s="13" t="s">
        <v>27</v>
      </c>
    </row>
    <row r="41" spans="2:10" x14ac:dyDescent="0.2">
      <c r="B41" s="12">
        <v>2007</v>
      </c>
      <c r="C41" s="13">
        <v>8</v>
      </c>
      <c r="D41" s="13">
        <v>1455</v>
      </c>
      <c r="E41" s="13">
        <v>74346</v>
      </c>
      <c r="F41" s="13">
        <v>481303</v>
      </c>
      <c r="G41" s="14" t="s">
        <v>66</v>
      </c>
      <c r="H41" s="13">
        <v>5270</v>
      </c>
      <c r="I41" s="14" t="s">
        <v>82</v>
      </c>
      <c r="J41" s="13" t="s">
        <v>27</v>
      </c>
    </row>
    <row r="42" spans="2:10" x14ac:dyDescent="0.2">
      <c r="B42" s="12">
        <v>2008</v>
      </c>
      <c r="C42" s="13">
        <v>8</v>
      </c>
      <c r="D42" s="13">
        <v>1473</v>
      </c>
      <c r="E42" s="13">
        <v>76192</v>
      </c>
      <c r="F42" s="13">
        <v>493093</v>
      </c>
      <c r="G42" s="14" t="s">
        <v>66</v>
      </c>
      <c r="H42" s="13">
        <v>5304</v>
      </c>
      <c r="I42" s="14" t="s">
        <v>83</v>
      </c>
      <c r="J42" s="13" t="s">
        <v>27</v>
      </c>
    </row>
    <row r="43" spans="2:10" x14ac:dyDescent="0.2">
      <c r="B43" s="12">
        <v>2009</v>
      </c>
      <c r="C43" s="13">
        <v>8</v>
      </c>
      <c r="D43" s="13">
        <v>1499</v>
      </c>
      <c r="E43" s="13">
        <v>78017</v>
      </c>
      <c r="F43" s="13">
        <v>490874</v>
      </c>
      <c r="G43" s="14" t="s">
        <v>67</v>
      </c>
      <c r="H43" s="13">
        <v>5817</v>
      </c>
      <c r="I43" s="14" t="s">
        <v>84</v>
      </c>
      <c r="J43" s="13" t="s">
        <v>27</v>
      </c>
    </row>
    <row r="44" spans="2:10" x14ac:dyDescent="0.2">
      <c r="B44" s="12">
        <v>2010</v>
      </c>
      <c r="C44" s="13">
        <v>8</v>
      </c>
      <c r="D44" s="13">
        <v>1496</v>
      </c>
      <c r="E44" s="13">
        <v>74572</v>
      </c>
      <c r="F44" s="13">
        <v>502232</v>
      </c>
      <c r="G44" s="14" t="s">
        <v>66</v>
      </c>
      <c r="H44" s="13">
        <v>6145</v>
      </c>
      <c r="I44" s="14" t="s">
        <v>85</v>
      </c>
      <c r="J44" s="13">
        <v>1405</v>
      </c>
    </row>
    <row r="45" spans="2:10" x14ac:dyDescent="0.2">
      <c r="B45" s="12">
        <v>2011</v>
      </c>
      <c r="C45" s="13">
        <v>8</v>
      </c>
      <c r="D45" s="13">
        <v>1438</v>
      </c>
      <c r="E45" s="13">
        <v>76740</v>
      </c>
      <c r="F45" s="13">
        <v>511268</v>
      </c>
      <c r="G45" s="14" t="s">
        <v>66</v>
      </c>
      <c r="H45" s="13">
        <v>6370</v>
      </c>
      <c r="I45" s="14" t="s">
        <v>86</v>
      </c>
      <c r="J45" s="13">
        <v>1517</v>
      </c>
    </row>
    <row r="46" spans="2:10" x14ac:dyDescent="0.2">
      <c r="B46" s="12">
        <v>2012</v>
      </c>
      <c r="C46" s="13">
        <v>8</v>
      </c>
      <c r="D46" s="13">
        <v>1475</v>
      </c>
      <c r="E46" s="13">
        <v>77767</v>
      </c>
      <c r="F46" s="13">
        <v>508945</v>
      </c>
      <c r="G46" s="14" t="s">
        <v>66</v>
      </c>
      <c r="H46" s="13">
        <v>6600</v>
      </c>
      <c r="I46" s="14" t="s">
        <v>87</v>
      </c>
      <c r="J46" s="13">
        <v>1616</v>
      </c>
    </row>
    <row r="47" spans="2:10" x14ac:dyDescent="0.2">
      <c r="B47" s="12">
        <v>2013</v>
      </c>
      <c r="C47" s="13">
        <v>8</v>
      </c>
      <c r="D47" s="13">
        <v>1426</v>
      </c>
      <c r="E47" s="13">
        <v>79094</v>
      </c>
      <c r="F47" s="13">
        <v>505616</v>
      </c>
      <c r="G47" s="14" t="s">
        <v>67</v>
      </c>
      <c r="H47" s="13">
        <v>6979</v>
      </c>
      <c r="I47" s="14" t="s">
        <v>88</v>
      </c>
      <c r="J47" s="13">
        <v>1724</v>
      </c>
    </row>
    <row r="48" spans="2:10" x14ac:dyDescent="0.2">
      <c r="B48" s="12">
        <v>2014</v>
      </c>
      <c r="C48" s="13">
        <v>8</v>
      </c>
      <c r="D48" s="13">
        <v>1432</v>
      </c>
      <c r="E48" s="13">
        <v>77623</v>
      </c>
      <c r="F48" s="13">
        <v>494323</v>
      </c>
      <c r="G48" s="14" t="s">
        <v>68</v>
      </c>
      <c r="H48" s="13">
        <v>7340</v>
      </c>
      <c r="I48" s="14" t="s">
        <v>89</v>
      </c>
      <c r="J48" s="13">
        <v>1825</v>
      </c>
    </row>
    <row r="49" spans="2:10" x14ac:dyDescent="0.2">
      <c r="B49" s="12">
        <v>2015</v>
      </c>
      <c r="C49" s="13">
        <v>8</v>
      </c>
      <c r="D49" s="13">
        <v>1449</v>
      </c>
      <c r="E49" s="13">
        <v>81925</v>
      </c>
      <c r="F49" s="13">
        <v>517775</v>
      </c>
      <c r="G49" s="14" t="s">
        <v>69</v>
      </c>
      <c r="H49" s="13">
        <v>7666</v>
      </c>
      <c r="I49" s="14" t="s">
        <v>90</v>
      </c>
      <c r="J49" s="13">
        <v>1732</v>
      </c>
    </row>
    <row r="50" spans="2:10" x14ac:dyDescent="0.2">
      <c r="B50" s="12">
        <v>2016</v>
      </c>
      <c r="C50" s="13">
        <v>8</v>
      </c>
      <c r="D50" s="13">
        <v>1404</v>
      </c>
      <c r="E50" s="13">
        <v>83018</v>
      </c>
      <c r="F50" s="13">
        <v>523455</v>
      </c>
      <c r="G50" s="14" t="s">
        <v>69</v>
      </c>
      <c r="H50" s="13">
        <v>7942</v>
      </c>
      <c r="I50" s="14" t="s">
        <v>91</v>
      </c>
      <c r="J50" s="13">
        <v>1731</v>
      </c>
    </row>
    <row r="51" spans="2:10" x14ac:dyDescent="0.2">
      <c r="B51" s="12">
        <v>2017</v>
      </c>
      <c r="C51" s="13">
        <v>8</v>
      </c>
      <c r="D51" s="13">
        <v>1430</v>
      </c>
      <c r="E51" s="13">
        <v>84038</v>
      </c>
      <c r="F51" s="13">
        <v>521595</v>
      </c>
      <c r="G51" s="14" t="s">
        <v>70</v>
      </c>
      <c r="H51" s="13">
        <v>8209</v>
      </c>
      <c r="I51" s="14" t="s">
        <v>92</v>
      </c>
      <c r="J51" s="13">
        <v>1769</v>
      </c>
    </row>
    <row r="52" spans="2:10" x14ac:dyDescent="0.2">
      <c r="B52" s="12">
        <v>2018</v>
      </c>
      <c r="C52" s="13">
        <v>8</v>
      </c>
      <c r="D52" s="13">
        <v>1417</v>
      </c>
      <c r="E52" s="13">
        <v>83617</v>
      </c>
      <c r="F52" s="13">
        <v>519755</v>
      </c>
      <c r="G52" s="14" t="s">
        <v>70</v>
      </c>
      <c r="H52" s="13">
        <v>8346</v>
      </c>
      <c r="I52" s="14" t="s">
        <v>93</v>
      </c>
      <c r="J52" s="13">
        <v>1754</v>
      </c>
    </row>
    <row r="53" spans="2:10" x14ac:dyDescent="0.2">
      <c r="B53" s="12">
        <v>2019</v>
      </c>
      <c r="C53" s="13">
        <v>8</v>
      </c>
      <c r="D53" s="13">
        <v>1436</v>
      </c>
      <c r="E53" s="13">
        <v>83653</v>
      </c>
      <c r="F53" s="13">
        <v>518564</v>
      </c>
      <c r="G53" s="14" t="s">
        <v>70</v>
      </c>
      <c r="H53" s="13">
        <v>8560</v>
      </c>
      <c r="I53" s="14" t="s">
        <v>94</v>
      </c>
      <c r="J53" s="13">
        <v>1807</v>
      </c>
    </row>
    <row r="54" spans="2:10" x14ac:dyDescent="0.2">
      <c r="B54" s="12">
        <v>2020</v>
      </c>
      <c r="C54" s="13">
        <v>8</v>
      </c>
      <c r="D54" s="13">
        <v>1394</v>
      </c>
      <c r="E54" s="13">
        <v>79768</v>
      </c>
      <c r="F54" s="13">
        <v>482258</v>
      </c>
      <c r="G54" s="14" t="s">
        <v>67</v>
      </c>
      <c r="H54" s="13">
        <v>8774</v>
      </c>
      <c r="I54" s="14" t="s">
        <v>95</v>
      </c>
      <c r="J54" s="13">
        <v>1952</v>
      </c>
    </row>
    <row r="55" spans="2:10" x14ac:dyDescent="0.2">
      <c r="B55" s="12">
        <v>2021</v>
      </c>
      <c r="C55" s="13">
        <v>8</v>
      </c>
      <c r="D55" s="13">
        <v>1401</v>
      </c>
      <c r="E55" s="13">
        <v>84790</v>
      </c>
      <c r="F55" s="13">
        <v>497975</v>
      </c>
      <c r="G55" s="14" t="s">
        <v>71</v>
      </c>
      <c r="H55" s="13">
        <v>9095</v>
      </c>
      <c r="I55" s="14" t="s">
        <v>96</v>
      </c>
      <c r="J55" s="13">
        <v>1954</v>
      </c>
    </row>
    <row r="56" spans="2:10" x14ac:dyDescent="0.2">
      <c r="B56" s="12">
        <v>2022</v>
      </c>
      <c r="C56" s="13">
        <v>8</v>
      </c>
      <c r="D56" s="13">
        <v>1392</v>
      </c>
      <c r="E56" s="13">
        <v>83826</v>
      </c>
      <c r="F56" s="13">
        <v>501966</v>
      </c>
      <c r="G56" s="14" t="s">
        <v>67</v>
      </c>
      <c r="H56" s="13">
        <v>9150</v>
      </c>
      <c r="I56" s="14" t="s">
        <v>97</v>
      </c>
      <c r="J56" s="13">
        <v>1915</v>
      </c>
    </row>
    <row r="57" spans="2:10" x14ac:dyDescent="0.2">
      <c r="B57" s="12">
        <v>2023</v>
      </c>
      <c r="C57" s="13">
        <v>8</v>
      </c>
      <c r="D57" s="13">
        <v>1367</v>
      </c>
      <c r="E57" s="13">
        <v>88108</v>
      </c>
      <c r="F57" s="13">
        <v>510570</v>
      </c>
      <c r="G57" s="14" t="s">
        <v>72</v>
      </c>
      <c r="H57" s="13">
        <v>9328</v>
      </c>
      <c r="I57" s="14" t="s">
        <v>98</v>
      </c>
      <c r="J57" s="13">
        <v>1985</v>
      </c>
    </row>
    <row r="58" spans="2:10" x14ac:dyDescent="0.2">
      <c r="B58" s="12">
        <v>2024</v>
      </c>
      <c r="C58" s="13">
        <v>8</v>
      </c>
      <c r="D58" s="13">
        <v>1359</v>
      </c>
      <c r="E58" s="13">
        <v>96347</v>
      </c>
      <c r="F58" s="13">
        <v>531317.5</v>
      </c>
      <c r="G58" s="14" t="s">
        <v>73</v>
      </c>
      <c r="H58" s="13">
        <v>9666</v>
      </c>
      <c r="I58" s="14" t="s">
        <v>99</v>
      </c>
      <c r="J58" s="13">
        <v>1998.084165</v>
      </c>
    </row>
    <row r="59" spans="2:10" x14ac:dyDescent="0.2">
      <c r="B59" s="26" t="s">
        <v>100</v>
      </c>
      <c r="C59" s="27"/>
      <c r="D59" s="27"/>
      <c r="E59" s="27"/>
      <c r="F59" s="27"/>
      <c r="G59" s="28"/>
      <c r="H59" s="27"/>
      <c r="I59" s="28"/>
      <c r="J59" s="27"/>
    </row>
    <row r="60" spans="2:10" x14ac:dyDescent="0.2">
      <c r="B60" s="12">
        <v>1999</v>
      </c>
      <c r="C60" s="13">
        <v>2</v>
      </c>
      <c r="D60" s="13">
        <v>388</v>
      </c>
      <c r="E60" s="13">
        <v>1950</v>
      </c>
      <c r="F60" s="13">
        <v>151050</v>
      </c>
      <c r="G60" s="14" t="s">
        <v>101</v>
      </c>
      <c r="H60" s="13">
        <v>280</v>
      </c>
      <c r="I60" s="14" t="s">
        <v>123</v>
      </c>
      <c r="J60" s="13" t="s">
        <v>27</v>
      </c>
    </row>
    <row r="61" spans="2:10" x14ac:dyDescent="0.2">
      <c r="B61" s="12">
        <v>2000</v>
      </c>
      <c r="C61" s="13">
        <v>2</v>
      </c>
      <c r="D61" s="13">
        <v>446</v>
      </c>
      <c r="E61" s="13">
        <v>2013</v>
      </c>
      <c r="F61" s="13">
        <v>149786</v>
      </c>
      <c r="G61" s="14" t="s">
        <v>102</v>
      </c>
      <c r="H61" s="13">
        <v>238</v>
      </c>
      <c r="I61" s="14" t="s">
        <v>124</v>
      </c>
      <c r="J61" s="13" t="s">
        <v>27</v>
      </c>
    </row>
    <row r="62" spans="2:10" x14ac:dyDescent="0.2">
      <c r="B62" s="12">
        <v>2001</v>
      </c>
      <c r="C62" s="13">
        <v>2</v>
      </c>
      <c r="D62" s="13">
        <v>449</v>
      </c>
      <c r="E62" s="13">
        <v>2061</v>
      </c>
      <c r="F62" s="13">
        <v>148167</v>
      </c>
      <c r="G62" s="14" t="s">
        <v>103</v>
      </c>
      <c r="H62" s="13">
        <v>331</v>
      </c>
      <c r="I62" s="14" t="s">
        <v>125</v>
      </c>
      <c r="J62" s="13" t="s">
        <v>27</v>
      </c>
    </row>
    <row r="63" spans="2:10" x14ac:dyDescent="0.2">
      <c r="B63" s="12">
        <v>2002</v>
      </c>
      <c r="C63" s="13">
        <v>2</v>
      </c>
      <c r="D63" s="13">
        <v>445</v>
      </c>
      <c r="E63" s="13">
        <v>2183</v>
      </c>
      <c r="F63" s="13">
        <v>152832</v>
      </c>
      <c r="G63" s="14" t="s">
        <v>104</v>
      </c>
      <c r="H63" s="13">
        <v>324</v>
      </c>
      <c r="I63" s="14" t="s">
        <v>126</v>
      </c>
      <c r="J63" s="13" t="s">
        <v>27</v>
      </c>
    </row>
    <row r="64" spans="2:10" x14ac:dyDescent="0.2">
      <c r="B64" s="12">
        <v>2003</v>
      </c>
      <c r="C64" s="13">
        <v>2</v>
      </c>
      <c r="D64" s="13">
        <v>449</v>
      </c>
      <c r="E64" s="13">
        <v>2125</v>
      </c>
      <c r="F64" s="13">
        <v>153414</v>
      </c>
      <c r="G64" s="14" t="s">
        <v>103</v>
      </c>
      <c r="H64" s="13">
        <v>309</v>
      </c>
      <c r="I64" s="14" t="s">
        <v>127</v>
      </c>
      <c r="J64" s="13" t="s">
        <v>27</v>
      </c>
    </row>
    <row r="65" spans="2:10" x14ac:dyDescent="0.2">
      <c r="B65" s="12">
        <v>2004</v>
      </c>
      <c r="C65" s="13">
        <v>2</v>
      </c>
      <c r="D65" s="13">
        <v>446</v>
      </c>
      <c r="E65" s="13">
        <v>2111</v>
      </c>
      <c r="F65" s="13">
        <v>152756</v>
      </c>
      <c r="G65" s="14" t="s">
        <v>103</v>
      </c>
      <c r="H65" s="13">
        <v>298</v>
      </c>
      <c r="I65" s="14" t="s">
        <v>128</v>
      </c>
      <c r="J65" s="13" t="s">
        <v>27</v>
      </c>
    </row>
    <row r="66" spans="2:10" x14ac:dyDescent="0.2">
      <c r="B66" s="12">
        <v>2005</v>
      </c>
      <c r="C66" s="13">
        <v>2</v>
      </c>
      <c r="D66" s="13">
        <v>448</v>
      </c>
      <c r="E66" s="13">
        <v>2372</v>
      </c>
      <c r="F66" s="13">
        <v>155992</v>
      </c>
      <c r="G66" s="14" t="s">
        <v>105</v>
      </c>
      <c r="H66" s="13">
        <v>335</v>
      </c>
      <c r="I66" s="14" t="s">
        <v>129</v>
      </c>
      <c r="J66" s="13" t="s">
        <v>27</v>
      </c>
    </row>
    <row r="67" spans="2:10" x14ac:dyDescent="0.2">
      <c r="B67" s="12">
        <v>2006</v>
      </c>
      <c r="C67" s="13">
        <v>2</v>
      </c>
      <c r="D67" s="13">
        <v>434</v>
      </c>
      <c r="E67" s="13">
        <v>2362</v>
      </c>
      <c r="F67" s="13">
        <v>155228</v>
      </c>
      <c r="G67" s="14" t="s">
        <v>105</v>
      </c>
      <c r="H67" s="13">
        <v>594</v>
      </c>
      <c r="I67" s="14" t="s">
        <v>130</v>
      </c>
      <c r="J67" s="13" t="s">
        <v>27</v>
      </c>
    </row>
    <row r="68" spans="2:10" x14ac:dyDescent="0.2">
      <c r="B68" s="12">
        <v>2007</v>
      </c>
      <c r="C68" s="13">
        <v>2</v>
      </c>
      <c r="D68" s="13">
        <v>452</v>
      </c>
      <c r="E68" s="13">
        <v>2362</v>
      </c>
      <c r="F68" s="13">
        <v>156748</v>
      </c>
      <c r="G68" s="14" t="s">
        <v>105</v>
      </c>
      <c r="H68" s="13">
        <v>569</v>
      </c>
      <c r="I68" s="14" t="s">
        <v>131</v>
      </c>
      <c r="J68" s="13" t="s">
        <v>27</v>
      </c>
    </row>
    <row r="69" spans="2:10" x14ac:dyDescent="0.2">
      <c r="B69" s="12">
        <v>2008</v>
      </c>
      <c r="C69" s="13">
        <v>2</v>
      </c>
      <c r="D69" s="13">
        <v>493</v>
      </c>
      <c r="E69" s="13">
        <v>2742</v>
      </c>
      <c r="F69" s="13">
        <v>160462</v>
      </c>
      <c r="G69" s="14" t="s">
        <v>106</v>
      </c>
      <c r="H69" s="13">
        <v>625</v>
      </c>
      <c r="I69" s="14" t="s">
        <v>132</v>
      </c>
      <c r="J69" s="13" t="s">
        <v>27</v>
      </c>
    </row>
    <row r="70" spans="2:10" x14ac:dyDescent="0.2">
      <c r="B70" s="12">
        <v>2009</v>
      </c>
      <c r="C70" s="13">
        <v>2</v>
      </c>
      <c r="D70" s="13">
        <v>486</v>
      </c>
      <c r="E70" s="13">
        <v>3030</v>
      </c>
      <c r="F70" s="13">
        <v>165347</v>
      </c>
      <c r="G70" s="14" t="s">
        <v>107</v>
      </c>
      <c r="H70" s="13">
        <v>662</v>
      </c>
      <c r="I70" s="14" t="s">
        <v>133</v>
      </c>
      <c r="J70" s="13" t="s">
        <v>27</v>
      </c>
    </row>
    <row r="71" spans="2:10" x14ac:dyDescent="0.2">
      <c r="B71" s="12">
        <v>2010</v>
      </c>
      <c r="C71" s="13">
        <v>4</v>
      </c>
      <c r="D71" s="13">
        <v>498</v>
      </c>
      <c r="E71" s="13">
        <v>3397</v>
      </c>
      <c r="F71" s="13">
        <v>174446</v>
      </c>
      <c r="G71" s="14" t="s">
        <v>108</v>
      </c>
      <c r="H71" s="13">
        <v>691</v>
      </c>
      <c r="I71" s="14" t="s">
        <v>134</v>
      </c>
      <c r="J71" s="13">
        <v>518</v>
      </c>
    </row>
    <row r="72" spans="2:10" x14ac:dyDescent="0.2">
      <c r="B72" s="12">
        <v>2011</v>
      </c>
      <c r="C72" s="13">
        <v>4</v>
      </c>
      <c r="D72" s="13">
        <v>457</v>
      </c>
      <c r="E72" s="13">
        <v>3411</v>
      </c>
      <c r="F72" s="13">
        <v>164630</v>
      </c>
      <c r="G72" s="14" t="s">
        <v>109</v>
      </c>
      <c r="H72" s="13">
        <v>745</v>
      </c>
      <c r="I72" s="14" t="s">
        <v>135</v>
      </c>
      <c r="J72" s="13">
        <v>629</v>
      </c>
    </row>
    <row r="73" spans="2:10" x14ac:dyDescent="0.2">
      <c r="B73" s="12">
        <v>2012</v>
      </c>
      <c r="C73" s="13">
        <v>4</v>
      </c>
      <c r="D73" s="13">
        <v>475</v>
      </c>
      <c r="E73" s="13">
        <v>3782</v>
      </c>
      <c r="F73" s="13">
        <v>172237</v>
      </c>
      <c r="G73" s="14" t="s">
        <v>110</v>
      </c>
      <c r="H73" s="13">
        <v>790</v>
      </c>
      <c r="I73" s="14" t="s">
        <v>136</v>
      </c>
      <c r="J73" s="13">
        <v>627</v>
      </c>
    </row>
    <row r="74" spans="2:10" x14ac:dyDescent="0.2">
      <c r="B74" s="12">
        <v>2013</v>
      </c>
      <c r="C74" s="13">
        <v>4</v>
      </c>
      <c r="D74" s="13">
        <v>488</v>
      </c>
      <c r="E74" s="13">
        <v>4076</v>
      </c>
      <c r="F74" s="13">
        <v>177808</v>
      </c>
      <c r="G74" s="14" t="s">
        <v>111</v>
      </c>
      <c r="H74" s="13">
        <v>1002</v>
      </c>
      <c r="I74" s="14" t="s">
        <v>137</v>
      </c>
      <c r="J74" s="13">
        <v>639</v>
      </c>
    </row>
    <row r="75" spans="2:10" x14ac:dyDescent="0.2">
      <c r="B75" s="12">
        <v>2014</v>
      </c>
      <c r="C75" s="13">
        <v>4</v>
      </c>
      <c r="D75" s="13">
        <v>481</v>
      </c>
      <c r="E75" s="13">
        <v>4774</v>
      </c>
      <c r="F75" s="13">
        <v>177589</v>
      </c>
      <c r="G75" s="14" t="s">
        <v>112</v>
      </c>
      <c r="H75" s="13">
        <v>1054</v>
      </c>
      <c r="I75" s="14" t="s">
        <v>138</v>
      </c>
      <c r="J75" s="13">
        <v>671</v>
      </c>
    </row>
    <row r="76" spans="2:10" x14ac:dyDescent="0.2">
      <c r="B76" s="12">
        <v>2015</v>
      </c>
      <c r="C76" s="13">
        <v>4</v>
      </c>
      <c r="D76" s="13">
        <v>544</v>
      </c>
      <c r="E76" s="13">
        <v>4440</v>
      </c>
      <c r="F76" s="13">
        <v>194043</v>
      </c>
      <c r="G76" s="14" t="s">
        <v>113</v>
      </c>
      <c r="H76" s="13">
        <v>1237</v>
      </c>
      <c r="I76" s="14" t="s">
        <v>139</v>
      </c>
      <c r="J76" s="13">
        <v>649</v>
      </c>
    </row>
    <row r="77" spans="2:10" x14ac:dyDescent="0.2">
      <c r="B77" s="12">
        <v>2016</v>
      </c>
      <c r="C77" s="13">
        <v>4</v>
      </c>
      <c r="D77" s="13">
        <v>542</v>
      </c>
      <c r="E77" s="13">
        <v>4718</v>
      </c>
      <c r="F77" s="13">
        <v>203342</v>
      </c>
      <c r="G77" s="14" t="s">
        <v>114</v>
      </c>
      <c r="H77" s="13">
        <v>1297</v>
      </c>
      <c r="I77" s="14" t="s">
        <v>140</v>
      </c>
      <c r="J77" s="13">
        <v>612</v>
      </c>
    </row>
    <row r="78" spans="2:10" x14ac:dyDescent="0.2">
      <c r="B78" s="12">
        <v>2017</v>
      </c>
      <c r="C78" s="13">
        <v>4</v>
      </c>
      <c r="D78" s="13">
        <v>568</v>
      </c>
      <c r="E78" s="13">
        <v>5240</v>
      </c>
      <c r="F78" s="13">
        <v>206346</v>
      </c>
      <c r="G78" s="14" t="s">
        <v>115</v>
      </c>
      <c r="H78" s="13">
        <v>1345</v>
      </c>
      <c r="I78" s="14" t="s">
        <v>141</v>
      </c>
      <c r="J78" s="13">
        <v>648</v>
      </c>
    </row>
    <row r="79" spans="2:10" x14ac:dyDescent="0.2">
      <c r="B79" s="12">
        <v>2018</v>
      </c>
      <c r="C79" s="13">
        <v>4</v>
      </c>
      <c r="D79" s="13">
        <v>570</v>
      </c>
      <c r="E79" s="13">
        <v>5083</v>
      </c>
      <c r="F79" s="13">
        <v>207623</v>
      </c>
      <c r="G79" s="14" t="s">
        <v>116</v>
      </c>
      <c r="H79" s="13">
        <v>1425</v>
      </c>
      <c r="I79" s="14" t="s">
        <v>142</v>
      </c>
      <c r="J79" s="13">
        <v>632</v>
      </c>
    </row>
    <row r="80" spans="2:10" x14ac:dyDescent="0.2">
      <c r="B80" s="12">
        <v>2019</v>
      </c>
      <c r="C80" s="13">
        <v>5</v>
      </c>
      <c r="D80" s="13">
        <v>593</v>
      </c>
      <c r="E80" s="13">
        <v>5382</v>
      </c>
      <c r="F80" s="13">
        <v>216739</v>
      </c>
      <c r="G80" s="14" t="s">
        <v>117</v>
      </c>
      <c r="H80" s="13">
        <v>1478</v>
      </c>
      <c r="I80" s="14" t="s">
        <v>143</v>
      </c>
      <c r="J80" s="13">
        <v>623</v>
      </c>
    </row>
    <row r="81" spans="2:10" x14ac:dyDescent="0.2">
      <c r="B81" s="12">
        <v>2020</v>
      </c>
      <c r="C81" s="13">
        <v>5</v>
      </c>
      <c r="D81" s="13">
        <v>607</v>
      </c>
      <c r="E81" s="13">
        <v>5509</v>
      </c>
      <c r="F81" s="13">
        <v>221002</v>
      </c>
      <c r="G81" s="14" t="s">
        <v>118</v>
      </c>
      <c r="H81" s="13">
        <v>1539</v>
      </c>
      <c r="I81" s="14" t="s">
        <v>144</v>
      </c>
      <c r="J81" s="13">
        <v>614</v>
      </c>
    </row>
    <row r="82" spans="2:10" x14ac:dyDescent="0.2">
      <c r="B82" s="12">
        <v>2021</v>
      </c>
      <c r="C82" s="13">
        <v>5</v>
      </c>
      <c r="D82" s="13">
        <v>688</v>
      </c>
      <c r="E82" s="13">
        <v>5745</v>
      </c>
      <c r="F82" s="13">
        <v>217340</v>
      </c>
      <c r="G82" s="14" t="s">
        <v>119</v>
      </c>
      <c r="H82" s="13">
        <v>1578</v>
      </c>
      <c r="I82" s="14" t="s">
        <v>145</v>
      </c>
      <c r="J82" s="13">
        <v>675</v>
      </c>
    </row>
    <row r="83" spans="2:10" x14ac:dyDescent="0.2">
      <c r="B83" s="12">
        <v>2022</v>
      </c>
      <c r="C83" s="13">
        <v>5</v>
      </c>
      <c r="D83" s="13">
        <v>715</v>
      </c>
      <c r="E83" s="13">
        <v>5849</v>
      </c>
      <c r="F83" s="13">
        <v>218425</v>
      </c>
      <c r="G83" s="14" t="s">
        <v>120</v>
      </c>
      <c r="H83" s="13">
        <v>1735</v>
      </c>
      <c r="I83" s="14" t="s">
        <v>146</v>
      </c>
      <c r="J83" s="13">
        <v>759</v>
      </c>
    </row>
    <row r="84" spans="2:10" x14ac:dyDescent="0.2">
      <c r="B84" s="12">
        <v>2023</v>
      </c>
      <c r="C84" s="13">
        <v>5</v>
      </c>
      <c r="D84" s="13">
        <v>713</v>
      </c>
      <c r="E84" s="13">
        <v>5984</v>
      </c>
      <c r="F84" s="13">
        <v>233481</v>
      </c>
      <c r="G84" s="14" t="s">
        <v>121</v>
      </c>
      <c r="H84" s="13">
        <v>1734</v>
      </c>
      <c r="I84" s="14" t="s">
        <v>147</v>
      </c>
      <c r="J84" s="13">
        <v>764</v>
      </c>
    </row>
    <row r="85" spans="2:10" x14ac:dyDescent="0.2">
      <c r="B85" s="12">
        <v>2024</v>
      </c>
      <c r="C85" s="13">
        <v>4</v>
      </c>
      <c r="D85" s="13">
        <v>715</v>
      </c>
      <c r="E85" s="13">
        <v>5974</v>
      </c>
      <c r="F85" s="13">
        <v>236350</v>
      </c>
      <c r="G85" s="14" t="s">
        <v>122</v>
      </c>
      <c r="H85" s="13">
        <v>1804</v>
      </c>
      <c r="I85" s="14" t="s">
        <v>148</v>
      </c>
      <c r="J85" s="13">
        <v>751.43947700000001</v>
      </c>
    </row>
    <row r="86" spans="2:10" x14ac:dyDescent="0.2">
      <c r="B86" s="26" t="s">
        <v>149</v>
      </c>
      <c r="C86" s="27"/>
      <c r="D86" s="27"/>
      <c r="E86" s="27"/>
      <c r="F86" s="27"/>
      <c r="G86" s="28"/>
      <c r="H86" s="27"/>
      <c r="I86" s="28"/>
      <c r="J86" s="27"/>
    </row>
    <row r="87" spans="2:10" x14ac:dyDescent="0.2">
      <c r="B87" s="12">
        <v>1999</v>
      </c>
      <c r="C87" s="13">
        <v>7</v>
      </c>
      <c r="D87" s="13">
        <v>886</v>
      </c>
      <c r="E87" s="13">
        <v>10576</v>
      </c>
      <c r="F87" s="13">
        <v>288741</v>
      </c>
      <c r="G87" s="14" t="s">
        <v>150</v>
      </c>
      <c r="H87" s="13" t="s">
        <v>27</v>
      </c>
      <c r="I87" s="14" t="s">
        <v>161</v>
      </c>
      <c r="J87" s="13" t="s">
        <v>27</v>
      </c>
    </row>
    <row r="88" spans="2:10" x14ac:dyDescent="0.2">
      <c r="B88" s="12">
        <v>2000</v>
      </c>
      <c r="C88" s="13">
        <v>7</v>
      </c>
      <c r="D88" s="13">
        <v>855</v>
      </c>
      <c r="E88" s="13" t="s">
        <v>27</v>
      </c>
      <c r="F88" s="13">
        <v>280308</v>
      </c>
      <c r="G88" s="14" t="s">
        <v>27</v>
      </c>
      <c r="H88" s="13">
        <v>1214</v>
      </c>
      <c r="I88" s="14" t="s">
        <v>162</v>
      </c>
      <c r="J88" s="13" t="s">
        <v>27</v>
      </c>
    </row>
    <row r="89" spans="2:10" x14ac:dyDescent="0.2">
      <c r="B89" s="12">
        <v>2001</v>
      </c>
      <c r="C89" s="13">
        <v>7</v>
      </c>
      <c r="D89" s="13">
        <v>827</v>
      </c>
      <c r="E89" s="13">
        <v>10166</v>
      </c>
      <c r="F89" s="13">
        <v>276159</v>
      </c>
      <c r="G89" s="14" t="s">
        <v>150</v>
      </c>
      <c r="H89" s="13">
        <v>1117</v>
      </c>
      <c r="I89" s="14" t="s">
        <v>163</v>
      </c>
      <c r="J89" s="13" t="s">
        <v>27</v>
      </c>
    </row>
    <row r="90" spans="2:10" x14ac:dyDescent="0.2">
      <c r="B90" s="12">
        <v>2002</v>
      </c>
      <c r="C90" s="13">
        <v>7</v>
      </c>
      <c r="D90" s="13">
        <v>820</v>
      </c>
      <c r="E90" s="13">
        <v>10407</v>
      </c>
      <c r="F90" s="13">
        <v>277500</v>
      </c>
      <c r="G90" s="14" t="s">
        <v>150</v>
      </c>
      <c r="H90" s="13">
        <v>1137</v>
      </c>
      <c r="I90" s="14" t="s">
        <v>164</v>
      </c>
      <c r="J90" s="13" t="s">
        <v>27</v>
      </c>
    </row>
    <row r="91" spans="2:10" x14ac:dyDescent="0.2">
      <c r="B91" s="12">
        <v>2003</v>
      </c>
      <c r="C91" s="13">
        <v>6</v>
      </c>
      <c r="D91" s="13">
        <v>864</v>
      </c>
      <c r="E91" s="13">
        <v>10466</v>
      </c>
      <c r="F91" s="13">
        <v>283835</v>
      </c>
      <c r="G91" s="14" t="s">
        <v>150</v>
      </c>
      <c r="H91" s="13">
        <v>1231</v>
      </c>
      <c r="I91" s="14" t="s">
        <v>165</v>
      </c>
      <c r="J91" s="13" t="s">
        <v>27</v>
      </c>
    </row>
    <row r="92" spans="2:10" x14ac:dyDescent="0.2">
      <c r="B92" s="12">
        <v>2004</v>
      </c>
      <c r="C92" s="13">
        <v>6</v>
      </c>
      <c r="D92" s="13">
        <v>779</v>
      </c>
      <c r="E92" s="13">
        <v>9788</v>
      </c>
      <c r="F92" s="13">
        <v>268308</v>
      </c>
      <c r="G92" s="14" t="s">
        <v>150</v>
      </c>
      <c r="H92" s="13">
        <v>1280</v>
      </c>
      <c r="I92" s="14" t="s">
        <v>166</v>
      </c>
      <c r="J92" s="13" t="s">
        <v>27</v>
      </c>
    </row>
    <row r="93" spans="2:10" x14ac:dyDescent="0.2">
      <c r="B93" s="12">
        <v>2005</v>
      </c>
      <c r="C93" s="13">
        <v>6</v>
      </c>
      <c r="D93" s="13">
        <v>780</v>
      </c>
      <c r="E93" s="13">
        <v>9599</v>
      </c>
      <c r="F93" s="13">
        <v>258151</v>
      </c>
      <c r="G93" s="14" t="s">
        <v>150</v>
      </c>
      <c r="H93" s="13">
        <v>1279</v>
      </c>
      <c r="I93" s="14" t="s">
        <v>167</v>
      </c>
      <c r="J93" s="13" t="s">
        <v>27</v>
      </c>
    </row>
    <row r="94" spans="2:10" x14ac:dyDescent="0.2">
      <c r="B94" s="12">
        <v>2006</v>
      </c>
      <c r="C94" s="13">
        <v>6</v>
      </c>
      <c r="D94" s="13">
        <v>779</v>
      </c>
      <c r="E94" s="13">
        <v>9553</v>
      </c>
      <c r="F94" s="13">
        <v>257136</v>
      </c>
      <c r="G94" s="14" t="s">
        <v>150</v>
      </c>
      <c r="H94" s="13">
        <v>1251</v>
      </c>
      <c r="I94" s="14" t="s">
        <v>168</v>
      </c>
      <c r="J94" s="13" t="s">
        <v>27</v>
      </c>
    </row>
    <row r="95" spans="2:10" x14ac:dyDescent="0.2">
      <c r="B95" s="12">
        <v>2007</v>
      </c>
      <c r="C95" s="13">
        <v>6</v>
      </c>
      <c r="D95" s="13">
        <v>806</v>
      </c>
      <c r="E95" s="13">
        <v>9740</v>
      </c>
      <c r="F95" s="13">
        <v>264200</v>
      </c>
      <c r="G95" s="14" t="s">
        <v>150</v>
      </c>
      <c r="H95" s="13">
        <v>1300</v>
      </c>
      <c r="I95" s="14" t="s">
        <v>169</v>
      </c>
      <c r="J95" s="13" t="s">
        <v>27</v>
      </c>
    </row>
    <row r="96" spans="2:10" x14ac:dyDescent="0.2">
      <c r="B96" s="12">
        <v>2008</v>
      </c>
      <c r="C96" s="13">
        <v>6</v>
      </c>
      <c r="D96" s="13">
        <v>828</v>
      </c>
      <c r="E96" s="13">
        <v>9785</v>
      </c>
      <c r="F96" s="13">
        <v>268891</v>
      </c>
      <c r="G96" s="14" t="s">
        <v>151</v>
      </c>
      <c r="H96" s="13">
        <v>1337</v>
      </c>
      <c r="I96" s="14" t="s">
        <v>170</v>
      </c>
      <c r="J96" s="13" t="s">
        <v>27</v>
      </c>
    </row>
    <row r="97" spans="2:10" x14ac:dyDescent="0.2">
      <c r="B97" s="12">
        <v>2009</v>
      </c>
      <c r="C97" s="13">
        <v>6</v>
      </c>
      <c r="D97" s="13">
        <v>814</v>
      </c>
      <c r="E97" s="13">
        <v>9739</v>
      </c>
      <c r="F97" s="13">
        <v>272738</v>
      </c>
      <c r="G97" s="14" t="s">
        <v>151</v>
      </c>
      <c r="H97" s="13">
        <v>1446</v>
      </c>
      <c r="I97" s="14" t="s">
        <v>171</v>
      </c>
      <c r="J97" s="13" t="s">
        <v>27</v>
      </c>
    </row>
    <row r="98" spans="2:10" x14ac:dyDescent="0.2">
      <c r="B98" s="12">
        <v>2010</v>
      </c>
      <c r="C98" s="13">
        <v>6</v>
      </c>
      <c r="D98" s="13">
        <v>834</v>
      </c>
      <c r="E98" s="13">
        <v>9801</v>
      </c>
      <c r="F98" s="13">
        <v>271746</v>
      </c>
      <c r="G98" s="14" t="s">
        <v>151</v>
      </c>
      <c r="H98" s="13">
        <v>1528</v>
      </c>
      <c r="I98" s="14" t="s">
        <v>172</v>
      </c>
      <c r="J98" s="13">
        <v>647</v>
      </c>
    </row>
    <row r="99" spans="2:10" x14ac:dyDescent="0.2">
      <c r="B99" s="12">
        <v>2011</v>
      </c>
      <c r="C99" s="13">
        <v>6</v>
      </c>
      <c r="D99" s="13">
        <v>793</v>
      </c>
      <c r="E99" s="13">
        <v>9457</v>
      </c>
      <c r="F99" s="13">
        <v>268486</v>
      </c>
      <c r="G99" s="14" t="s">
        <v>151</v>
      </c>
      <c r="H99" s="13">
        <v>1524</v>
      </c>
      <c r="I99" s="14" t="s">
        <v>173</v>
      </c>
      <c r="J99" s="13">
        <v>653</v>
      </c>
    </row>
    <row r="100" spans="2:10" x14ac:dyDescent="0.2">
      <c r="B100" s="12">
        <v>2012</v>
      </c>
      <c r="C100" s="13">
        <v>6</v>
      </c>
      <c r="D100" s="13">
        <v>796</v>
      </c>
      <c r="E100" s="13">
        <v>9497</v>
      </c>
      <c r="F100" s="13">
        <v>271156</v>
      </c>
      <c r="G100" s="14" t="s">
        <v>152</v>
      </c>
      <c r="H100" s="13">
        <v>1602</v>
      </c>
      <c r="I100" s="14" t="s">
        <v>174</v>
      </c>
      <c r="J100" s="13">
        <v>665</v>
      </c>
    </row>
    <row r="101" spans="2:10" x14ac:dyDescent="0.2">
      <c r="B101" s="12">
        <v>2013</v>
      </c>
      <c r="C101" s="13">
        <v>6</v>
      </c>
      <c r="D101" s="13">
        <v>797</v>
      </c>
      <c r="E101" s="13">
        <v>9547</v>
      </c>
      <c r="F101" s="13">
        <v>283219</v>
      </c>
      <c r="G101" s="14" t="s">
        <v>153</v>
      </c>
      <c r="H101" s="13">
        <v>1673</v>
      </c>
      <c r="I101" s="14" t="s">
        <v>175</v>
      </c>
      <c r="J101" s="13">
        <v>661</v>
      </c>
    </row>
    <row r="102" spans="2:10" x14ac:dyDescent="0.2">
      <c r="B102" s="12">
        <v>2014</v>
      </c>
      <c r="C102" s="13">
        <v>7</v>
      </c>
      <c r="D102" s="13">
        <v>816</v>
      </c>
      <c r="E102" s="13">
        <v>10097</v>
      </c>
      <c r="F102" s="13">
        <v>283980</v>
      </c>
      <c r="G102" s="14" t="s">
        <v>154</v>
      </c>
      <c r="H102" s="13">
        <v>1760</v>
      </c>
      <c r="I102" s="14" t="s">
        <v>176</v>
      </c>
      <c r="J102" s="13">
        <v>701</v>
      </c>
    </row>
    <row r="103" spans="2:10" x14ac:dyDescent="0.2">
      <c r="B103" s="12">
        <v>2015</v>
      </c>
      <c r="C103" s="13">
        <v>7</v>
      </c>
      <c r="D103" s="13">
        <v>836</v>
      </c>
      <c r="E103" s="13">
        <v>10380</v>
      </c>
      <c r="F103" s="13">
        <v>291692</v>
      </c>
      <c r="G103" s="14" t="s">
        <v>154</v>
      </c>
      <c r="H103" s="13">
        <v>1742</v>
      </c>
      <c r="I103" s="14" t="s">
        <v>177</v>
      </c>
      <c r="J103" s="13">
        <v>706</v>
      </c>
    </row>
    <row r="104" spans="2:10" x14ac:dyDescent="0.2">
      <c r="B104" s="12">
        <v>2016</v>
      </c>
      <c r="C104" s="13">
        <v>7</v>
      </c>
      <c r="D104" s="13">
        <v>839</v>
      </c>
      <c r="E104" s="13">
        <v>10477</v>
      </c>
      <c r="F104" s="13">
        <v>292809</v>
      </c>
      <c r="G104" s="14" t="s">
        <v>155</v>
      </c>
      <c r="H104" s="13">
        <v>1782</v>
      </c>
      <c r="I104" s="14" t="s">
        <v>178</v>
      </c>
      <c r="J104" s="13">
        <v>710</v>
      </c>
    </row>
    <row r="105" spans="2:10" x14ac:dyDescent="0.2">
      <c r="B105" s="12">
        <v>2017</v>
      </c>
      <c r="C105" s="13">
        <v>7</v>
      </c>
      <c r="D105" s="13">
        <v>840</v>
      </c>
      <c r="E105" s="13">
        <v>10274</v>
      </c>
      <c r="F105" s="13">
        <v>287905</v>
      </c>
      <c r="G105" s="14" t="s">
        <v>151</v>
      </c>
      <c r="H105" s="13">
        <v>1857</v>
      </c>
      <c r="I105" s="14" t="s">
        <v>179</v>
      </c>
      <c r="J105" s="13">
        <v>730</v>
      </c>
    </row>
    <row r="106" spans="2:10" x14ac:dyDescent="0.2">
      <c r="B106" s="12">
        <v>2018</v>
      </c>
      <c r="C106" s="13">
        <v>7</v>
      </c>
      <c r="D106" s="13">
        <v>874</v>
      </c>
      <c r="E106" s="13">
        <v>10529</v>
      </c>
      <c r="F106" s="13">
        <v>301246</v>
      </c>
      <c r="G106" s="14" t="s">
        <v>156</v>
      </c>
      <c r="H106" s="13">
        <v>1873</v>
      </c>
      <c r="I106" s="14" t="s">
        <v>180</v>
      </c>
      <c r="J106" s="13">
        <v>762</v>
      </c>
    </row>
    <row r="107" spans="2:10" x14ac:dyDescent="0.2">
      <c r="B107" s="12">
        <v>2019</v>
      </c>
      <c r="C107" s="13">
        <v>7</v>
      </c>
      <c r="D107" s="13">
        <v>919</v>
      </c>
      <c r="E107" s="13">
        <v>11126</v>
      </c>
      <c r="F107" s="13">
        <v>322301</v>
      </c>
      <c r="G107" s="14" t="s">
        <v>152</v>
      </c>
      <c r="H107" s="13">
        <v>2001</v>
      </c>
      <c r="I107" s="14" t="s">
        <v>181</v>
      </c>
      <c r="J107" s="13">
        <v>717</v>
      </c>
    </row>
    <row r="108" spans="2:10" x14ac:dyDescent="0.2">
      <c r="B108" s="12">
        <v>2020</v>
      </c>
      <c r="C108" s="13">
        <v>7</v>
      </c>
      <c r="D108" s="13">
        <v>923</v>
      </c>
      <c r="E108" s="13">
        <v>10942</v>
      </c>
      <c r="F108" s="13">
        <v>315589</v>
      </c>
      <c r="G108" s="14" t="s">
        <v>157</v>
      </c>
      <c r="H108" s="13">
        <v>2087</v>
      </c>
      <c r="I108" s="14" t="s">
        <v>182</v>
      </c>
      <c r="J108" s="13">
        <v>761</v>
      </c>
    </row>
    <row r="109" spans="2:10" x14ac:dyDescent="0.2">
      <c r="B109" s="12">
        <v>2021</v>
      </c>
      <c r="C109" s="13">
        <v>7</v>
      </c>
      <c r="D109" s="13">
        <v>923</v>
      </c>
      <c r="E109" s="13">
        <v>11610</v>
      </c>
      <c r="F109" s="13">
        <v>327851</v>
      </c>
      <c r="G109" s="14" t="s">
        <v>158</v>
      </c>
      <c r="H109" s="13">
        <v>2160</v>
      </c>
      <c r="I109" s="14" t="s">
        <v>183</v>
      </c>
      <c r="J109" s="13">
        <v>774</v>
      </c>
    </row>
    <row r="110" spans="2:10" x14ac:dyDescent="0.2">
      <c r="B110" s="12">
        <v>2022</v>
      </c>
      <c r="C110" s="13">
        <v>7</v>
      </c>
      <c r="D110" s="13">
        <v>956</v>
      </c>
      <c r="E110" s="13">
        <v>11820</v>
      </c>
      <c r="F110" s="13">
        <v>338836</v>
      </c>
      <c r="G110" s="14" t="s">
        <v>159</v>
      </c>
      <c r="H110" s="13">
        <v>2229</v>
      </c>
      <c r="I110" s="14" t="s">
        <v>184</v>
      </c>
      <c r="J110" s="13">
        <v>769</v>
      </c>
    </row>
    <row r="111" spans="2:10" x14ac:dyDescent="0.2">
      <c r="B111" s="12">
        <v>2023</v>
      </c>
      <c r="C111" s="13">
        <v>7</v>
      </c>
      <c r="D111" s="13">
        <v>963</v>
      </c>
      <c r="E111" s="13">
        <v>12119</v>
      </c>
      <c r="F111" s="13">
        <v>348147</v>
      </c>
      <c r="G111" s="14" t="s">
        <v>159</v>
      </c>
      <c r="H111" s="13">
        <v>2312</v>
      </c>
      <c r="I111" s="14" t="s">
        <v>185</v>
      </c>
      <c r="J111" s="13">
        <v>818</v>
      </c>
    </row>
    <row r="112" spans="2:10" x14ac:dyDescent="0.2">
      <c r="B112" s="12">
        <v>2024</v>
      </c>
      <c r="C112" s="13">
        <v>8</v>
      </c>
      <c r="D112" s="13">
        <v>959</v>
      </c>
      <c r="E112" s="13">
        <v>12115</v>
      </c>
      <c r="F112" s="13">
        <v>344783.875</v>
      </c>
      <c r="G112" s="14" t="s">
        <v>160</v>
      </c>
      <c r="H112" s="13">
        <v>2308</v>
      </c>
      <c r="I112" s="14" t="s">
        <v>186</v>
      </c>
      <c r="J112" s="13">
        <v>831.41726300000005</v>
      </c>
    </row>
    <row r="113" spans="2:10" x14ac:dyDescent="0.2">
      <c r="B113" s="26" t="s">
        <v>187</v>
      </c>
      <c r="C113" s="27"/>
      <c r="D113" s="27"/>
      <c r="E113" s="27"/>
      <c r="F113" s="27"/>
      <c r="G113" s="28"/>
      <c r="H113" s="27"/>
      <c r="I113" s="28"/>
      <c r="J113" s="27"/>
    </row>
    <row r="114" spans="2:10" x14ac:dyDescent="0.2">
      <c r="B114" s="12">
        <v>1999</v>
      </c>
      <c r="C114" s="13">
        <v>5</v>
      </c>
      <c r="D114" s="13">
        <v>210</v>
      </c>
      <c r="E114" s="13">
        <v>6423</v>
      </c>
      <c r="F114" s="13">
        <v>60423</v>
      </c>
      <c r="G114" s="14" t="s">
        <v>65</v>
      </c>
      <c r="H114" s="13" t="s">
        <v>27</v>
      </c>
      <c r="I114" s="14" t="s">
        <v>115</v>
      </c>
      <c r="J114" s="13" t="s">
        <v>27</v>
      </c>
    </row>
    <row r="115" spans="2:10" x14ac:dyDescent="0.2">
      <c r="B115" s="12">
        <v>2000</v>
      </c>
      <c r="C115" s="13">
        <v>5</v>
      </c>
      <c r="D115" s="13">
        <v>228</v>
      </c>
      <c r="E115" s="13">
        <v>8214</v>
      </c>
      <c r="F115" s="13">
        <v>67152</v>
      </c>
      <c r="G115" s="14" t="s">
        <v>188</v>
      </c>
      <c r="H115" s="13">
        <v>216</v>
      </c>
      <c r="I115" s="14" t="s">
        <v>198</v>
      </c>
      <c r="J115" s="13" t="s">
        <v>27</v>
      </c>
    </row>
    <row r="116" spans="2:10" x14ac:dyDescent="0.2">
      <c r="B116" s="12">
        <v>2001</v>
      </c>
      <c r="C116" s="13">
        <v>5</v>
      </c>
      <c r="D116" s="13">
        <v>218</v>
      </c>
      <c r="E116" s="13">
        <v>7283</v>
      </c>
      <c r="F116" s="13">
        <v>66256</v>
      </c>
      <c r="G116" s="14" t="s">
        <v>65</v>
      </c>
      <c r="H116" s="13">
        <v>241</v>
      </c>
      <c r="I116" s="14" t="s">
        <v>199</v>
      </c>
      <c r="J116" s="13" t="s">
        <v>27</v>
      </c>
    </row>
    <row r="117" spans="2:10" x14ac:dyDescent="0.2">
      <c r="B117" s="12">
        <v>2002</v>
      </c>
      <c r="C117" s="13">
        <v>5</v>
      </c>
      <c r="D117" s="13">
        <v>226</v>
      </c>
      <c r="E117" s="13">
        <v>7596</v>
      </c>
      <c r="F117" s="13">
        <v>66339</v>
      </c>
      <c r="G117" s="14" t="s">
        <v>65</v>
      </c>
      <c r="H117" s="13">
        <v>352</v>
      </c>
      <c r="I117" s="14" t="s">
        <v>108</v>
      </c>
      <c r="J117" s="13" t="s">
        <v>27</v>
      </c>
    </row>
    <row r="118" spans="2:10" x14ac:dyDescent="0.2">
      <c r="B118" s="12">
        <v>2003</v>
      </c>
      <c r="C118" s="13">
        <v>5</v>
      </c>
      <c r="D118" s="13">
        <v>219</v>
      </c>
      <c r="E118" s="13">
        <v>7270</v>
      </c>
      <c r="F118" s="13">
        <v>64675</v>
      </c>
      <c r="G118" s="14" t="s">
        <v>65</v>
      </c>
      <c r="H118" s="13">
        <v>342</v>
      </c>
      <c r="I118" s="14" t="s">
        <v>200</v>
      </c>
      <c r="J118" s="13" t="s">
        <v>27</v>
      </c>
    </row>
    <row r="119" spans="2:10" x14ac:dyDescent="0.2">
      <c r="B119" s="12">
        <v>2004</v>
      </c>
      <c r="C119" s="13">
        <v>5</v>
      </c>
      <c r="D119" s="13">
        <v>217</v>
      </c>
      <c r="E119" s="13">
        <v>7517</v>
      </c>
      <c r="F119" s="13">
        <v>65803</v>
      </c>
      <c r="G119" s="14" t="s">
        <v>65</v>
      </c>
      <c r="H119" s="13">
        <v>367</v>
      </c>
      <c r="I119" s="14" t="s">
        <v>201</v>
      </c>
      <c r="J119" s="13" t="s">
        <v>27</v>
      </c>
    </row>
    <row r="120" spans="2:10" x14ac:dyDescent="0.2">
      <c r="B120" s="12">
        <v>2005</v>
      </c>
      <c r="C120" s="13">
        <v>5</v>
      </c>
      <c r="D120" s="13">
        <v>218</v>
      </c>
      <c r="E120" s="13">
        <v>6746</v>
      </c>
      <c r="F120" s="13">
        <v>64692</v>
      </c>
      <c r="G120" s="14" t="s">
        <v>31</v>
      </c>
      <c r="H120" s="13">
        <v>381</v>
      </c>
      <c r="I120" s="14" t="s">
        <v>202</v>
      </c>
      <c r="J120" s="13" t="s">
        <v>27</v>
      </c>
    </row>
    <row r="121" spans="2:10" x14ac:dyDescent="0.2">
      <c r="B121" s="12">
        <v>2006</v>
      </c>
      <c r="C121" s="13">
        <v>5</v>
      </c>
      <c r="D121" s="13">
        <v>205</v>
      </c>
      <c r="E121" s="13">
        <v>6684</v>
      </c>
      <c r="F121" s="13">
        <v>64264</v>
      </c>
      <c r="G121" s="14" t="s">
        <v>31</v>
      </c>
      <c r="H121" s="13">
        <v>378</v>
      </c>
      <c r="I121" s="14" t="s">
        <v>203</v>
      </c>
      <c r="J121" s="13" t="s">
        <v>27</v>
      </c>
    </row>
    <row r="122" spans="2:10" x14ac:dyDescent="0.2">
      <c r="B122" s="12">
        <v>2007</v>
      </c>
      <c r="C122" s="13">
        <v>5</v>
      </c>
      <c r="D122" s="13">
        <v>208</v>
      </c>
      <c r="E122" s="13">
        <v>6678</v>
      </c>
      <c r="F122" s="13">
        <v>64983</v>
      </c>
      <c r="G122" s="14" t="s">
        <v>31</v>
      </c>
      <c r="H122" s="13">
        <v>421</v>
      </c>
      <c r="I122" s="14" t="s">
        <v>106</v>
      </c>
      <c r="J122" s="13" t="s">
        <v>27</v>
      </c>
    </row>
    <row r="123" spans="2:10" x14ac:dyDescent="0.2">
      <c r="B123" s="12">
        <v>2008</v>
      </c>
      <c r="C123" s="13">
        <v>5</v>
      </c>
      <c r="D123" s="13">
        <v>194</v>
      </c>
      <c r="E123" s="13">
        <v>6139</v>
      </c>
      <c r="F123" s="13">
        <v>64390</v>
      </c>
      <c r="G123" s="14" t="s">
        <v>32</v>
      </c>
      <c r="H123" s="13">
        <v>438</v>
      </c>
      <c r="I123" s="14" t="s">
        <v>204</v>
      </c>
      <c r="J123" s="13" t="s">
        <v>27</v>
      </c>
    </row>
    <row r="124" spans="2:10" x14ac:dyDescent="0.2">
      <c r="B124" s="12">
        <v>2009</v>
      </c>
      <c r="C124" s="13">
        <v>5</v>
      </c>
      <c r="D124" s="13">
        <v>192</v>
      </c>
      <c r="E124" s="13">
        <v>6322</v>
      </c>
      <c r="F124" s="13">
        <v>65504</v>
      </c>
      <c r="G124" s="14" t="s">
        <v>31</v>
      </c>
      <c r="H124" s="13">
        <v>445</v>
      </c>
      <c r="I124" s="14" t="s">
        <v>205</v>
      </c>
      <c r="J124" s="13" t="s">
        <v>27</v>
      </c>
    </row>
    <row r="125" spans="2:10" x14ac:dyDescent="0.2">
      <c r="B125" s="12">
        <v>2010</v>
      </c>
      <c r="C125" s="13">
        <v>4</v>
      </c>
      <c r="D125" s="13">
        <v>174</v>
      </c>
      <c r="E125" s="13">
        <v>5011</v>
      </c>
      <c r="F125" s="13">
        <v>59516</v>
      </c>
      <c r="G125" s="14" t="s">
        <v>30</v>
      </c>
      <c r="H125" s="13">
        <v>381</v>
      </c>
      <c r="I125" s="14" t="s">
        <v>206</v>
      </c>
      <c r="J125" s="13">
        <v>797</v>
      </c>
    </row>
    <row r="126" spans="2:10" x14ac:dyDescent="0.2">
      <c r="B126" s="12">
        <v>2011</v>
      </c>
      <c r="C126" s="13">
        <v>4</v>
      </c>
      <c r="D126" s="13">
        <v>174</v>
      </c>
      <c r="E126" s="13">
        <v>5032</v>
      </c>
      <c r="F126" s="13">
        <v>60523</v>
      </c>
      <c r="G126" s="14" t="s">
        <v>30</v>
      </c>
      <c r="H126" s="13">
        <v>335</v>
      </c>
      <c r="I126" s="14" t="s">
        <v>207</v>
      </c>
      <c r="J126" s="13">
        <v>835</v>
      </c>
    </row>
    <row r="127" spans="2:10" x14ac:dyDescent="0.2">
      <c r="B127" s="12">
        <v>2012</v>
      </c>
      <c r="C127" s="13">
        <v>4</v>
      </c>
      <c r="D127" s="13">
        <v>176</v>
      </c>
      <c r="E127" s="13">
        <v>5065</v>
      </c>
      <c r="F127" s="13">
        <v>60710</v>
      </c>
      <c r="G127" s="14" t="s">
        <v>30</v>
      </c>
      <c r="H127" s="13">
        <v>325</v>
      </c>
      <c r="I127" s="14" t="s">
        <v>208</v>
      </c>
      <c r="J127" s="13">
        <v>996</v>
      </c>
    </row>
    <row r="128" spans="2:10" x14ac:dyDescent="0.2">
      <c r="B128" s="12">
        <v>2013</v>
      </c>
      <c r="C128" s="13">
        <v>4</v>
      </c>
      <c r="D128" s="13">
        <v>190</v>
      </c>
      <c r="E128" s="13">
        <v>5205</v>
      </c>
      <c r="F128" s="13">
        <v>66070</v>
      </c>
      <c r="G128" s="14" t="s">
        <v>29</v>
      </c>
      <c r="H128" s="13">
        <v>341</v>
      </c>
      <c r="I128" s="14" t="s">
        <v>209</v>
      </c>
      <c r="J128" s="13">
        <v>930</v>
      </c>
    </row>
    <row r="129" spans="2:10" x14ac:dyDescent="0.2">
      <c r="B129" s="12">
        <v>2014</v>
      </c>
      <c r="C129" s="13">
        <v>4</v>
      </c>
      <c r="D129" s="13">
        <v>200</v>
      </c>
      <c r="E129" s="13">
        <v>4813</v>
      </c>
      <c r="F129" s="13">
        <v>68370</v>
      </c>
      <c r="G129" s="14" t="s">
        <v>189</v>
      </c>
      <c r="H129" s="13">
        <v>335</v>
      </c>
      <c r="I129" s="14" t="s">
        <v>210</v>
      </c>
      <c r="J129" s="13">
        <v>890</v>
      </c>
    </row>
    <row r="130" spans="2:10" x14ac:dyDescent="0.2">
      <c r="B130" s="12">
        <v>2015</v>
      </c>
      <c r="C130" s="13">
        <v>4</v>
      </c>
      <c r="D130" s="13">
        <v>213</v>
      </c>
      <c r="E130" s="13">
        <v>5400</v>
      </c>
      <c r="F130" s="13">
        <v>74182</v>
      </c>
      <c r="G130" s="14" t="s">
        <v>190</v>
      </c>
      <c r="H130" s="13">
        <v>327</v>
      </c>
      <c r="I130" s="14" t="s">
        <v>211</v>
      </c>
      <c r="J130" s="13">
        <v>859</v>
      </c>
    </row>
    <row r="131" spans="2:10" x14ac:dyDescent="0.2">
      <c r="B131" s="12">
        <v>2016</v>
      </c>
      <c r="C131" s="13">
        <v>4</v>
      </c>
      <c r="D131" s="13">
        <v>218</v>
      </c>
      <c r="E131" s="13">
        <v>5248</v>
      </c>
      <c r="F131" s="13">
        <v>73862</v>
      </c>
      <c r="G131" s="14" t="s">
        <v>191</v>
      </c>
      <c r="H131" s="13">
        <v>323</v>
      </c>
      <c r="I131" s="14" t="s">
        <v>212</v>
      </c>
      <c r="J131" s="13">
        <v>879</v>
      </c>
    </row>
    <row r="132" spans="2:10" x14ac:dyDescent="0.2">
      <c r="B132" s="12">
        <v>2017</v>
      </c>
      <c r="C132" s="13">
        <v>4</v>
      </c>
      <c r="D132" s="13">
        <v>230</v>
      </c>
      <c r="E132" s="13">
        <v>4808</v>
      </c>
      <c r="F132" s="13">
        <v>75690</v>
      </c>
      <c r="G132" s="14" t="s">
        <v>192</v>
      </c>
      <c r="H132" s="13">
        <v>350</v>
      </c>
      <c r="I132" s="14" t="s">
        <v>213</v>
      </c>
      <c r="J132" s="13">
        <v>847</v>
      </c>
    </row>
    <row r="133" spans="2:10" x14ac:dyDescent="0.2">
      <c r="B133" s="12">
        <v>2018</v>
      </c>
      <c r="C133" s="13">
        <v>4</v>
      </c>
      <c r="D133" s="13">
        <v>220</v>
      </c>
      <c r="E133" s="13">
        <v>4458</v>
      </c>
      <c r="F133" s="13">
        <v>76828</v>
      </c>
      <c r="G133" s="14" t="s">
        <v>193</v>
      </c>
      <c r="H133" s="13">
        <v>340</v>
      </c>
      <c r="I133" s="14" t="s">
        <v>214</v>
      </c>
      <c r="J133" s="13">
        <v>821</v>
      </c>
    </row>
    <row r="134" spans="2:10" x14ac:dyDescent="0.2">
      <c r="B134" s="12">
        <v>2019</v>
      </c>
      <c r="C134" s="13">
        <v>3</v>
      </c>
      <c r="D134" s="13">
        <v>243</v>
      </c>
      <c r="E134" s="13">
        <v>4379</v>
      </c>
      <c r="F134" s="13">
        <v>78637</v>
      </c>
      <c r="G134" s="14" t="s">
        <v>194</v>
      </c>
      <c r="H134" s="13">
        <v>366</v>
      </c>
      <c r="I134" s="14" t="s">
        <v>215</v>
      </c>
      <c r="J134" s="13">
        <v>891</v>
      </c>
    </row>
    <row r="135" spans="2:10" x14ac:dyDescent="0.2">
      <c r="B135" s="12">
        <v>2020</v>
      </c>
      <c r="C135" s="13">
        <v>2</v>
      </c>
      <c r="D135" s="13">
        <v>277</v>
      </c>
      <c r="E135" s="13">
        <v>4653</v>
      </c>
      <c r="F135" s="13">
        <v>88661</v>
      </c>
      <c r="G135" s="14" t="s">
        <v>195</v>
      </c>
      <c r="H135" s="13">
        <v>392</v>
      </c>
      <c r="I135" s="14" t="s">
        <v>216</v>
      </c>
      <c r="J135" s="13">
        <v>844</v>
      </c>
    </row>
    <row r="136" spans="2:10" x14ac:dyDescent="0.2">
      <c r="B136" s="12">
        <v>2021</v>
      </c>
      <c r="C136" s="13">
        <v>2</v>
      </c>
      <c r="D136" s="13">
        <v>301</v>
      </c>
      <c r="E136" s="13">
        <v>4910</v>
      </c>
      <c r="F136" s="13">
        <v>98853</v>
      </c>
      <c r="G136" s="14" t="s">
        <v>196</v>
      </c>
      <c r="H136" s="13">
        <v>406</v>
      </c>
      <c r="I136" s="14" t="s">
        <v>217</v>
      </c>
      <c r="J136" s="13">
        <v>817</v>
      </c>
    </row>
    <row r="137" spans="2:10" x14ac:dyDescent="0.2">
      <c r="B137" s="12">
        <v>2022</v>
      </c>
      <c r="C137" s="13">
        <v>2</v>
      </c>
      <c r="D137" s="13">
        <v>317</v>
      </c>
      <c r="E137" s="13">
        <v>5189</v>
      </c>
      <c r="F137" s="13">
        <v>100354</v>
      </c>
      <c r="G137" s="14" t="s">
        <v>197</v>
      </c>
      <c r="H137" s="13">
        <v>400</v>
      </c>
      <c r="I137" s="14" t="s">
        <v>218</v>
      </c>
      <c r="J137" s="13">
        <v>858</v>
      </c>
    </row>
    <row r="138" spans="2:10" x14ac:dyDescent="0.2">
      <c r="B138" s="12">
        <v>2023</v>
      </c>
      <c r="C138" s="13">
        <v>2</v>
      </c>
      <c r="D138" s="13">
        <v>314</v>
      </c>
      <c r="E138" s="13">
        <v>5040</v>
      </c>
      <c r="F138" s="13">
        <v>101280</v>
      </c>
      <c r="G138" s="14" t="s">
        <v>196</v>
      </c>
      <c r="H138" s="13">
        <v>417</v>
      </c>
      <c r="I138" s="14" t="s">
        <v>219</v>
      </c>
      <c r="J138" s="13">
        <v>868</v>
      </c>
    </row>
    <row r="139" spans="2:10" x14ac:dyDescent="0.2">
      <c r="B139" s="15">
        <v>2024</v>
      </c>
      <c r="C139" s="16">
        <v>2</v>
      </c>
      <c r="D139" s="16">
        <v>321</v>
      </c>
      <c r="E139" s="16">
        <v>5521</v>
      </c>
      <c r="F139" s="16">
        <v>105638.83333333299</v>
      </c>
      <c r="G139" s="17" t="s">
        <v>195</v>
      </c>
      <c r="H139" s="16">
        <v>448</v>
      </c>
      <c r="I139" s="17" t="s">
        <v>220</v>
      </c>
      <c r="J139" s="16">
        <v>864.95512699999995</v>
      </c>
    </row>
    <row r="141" spans="2:10" x14ac:dyDescent="0.2">
      <c r="B141" s="29" t="s">
        <v>221</v>
      </c>
      <c r="C141" s="30"/>
      <c r="D141" s="30"/>
      <c r="E141" s="30"/>
      <c r="F141" s="30"/>
      <c r="G141" s="30"/>
      <c r="H141" s="30"/>
      <c r="I141" s="30"/>
      <c r="J141" s="30"/>
    </row>
    <row r="142" spans="2:10" ht="25.5" customHeight="1" x14ac:dyDescent="0.2">
      <c r="B142" s="31" t="s">
        <v>222</v>
      </c>
      <c r="C142" s="30"/>
      <c r="D142" s="30"/>
      <c r="E142" s="30"/>
      <c r="F142" s="30"/>
      <c r="G142" s="30"/>
      <c r="H142" s="30"/>
      <c r="I142" s="30"/>
      <c r="J142" s="30"/>
    </row>
    <row r="143" spans="2:10" x14ac:dyDescent="0.2">
      <c r="B143" s="31" t="s">
        <v>223</v>
      </c>
      <c r="C143" s="30"/>
      <c r="D143" s="30"/>
      <c r="E143" s="30"/>
      <c r="F143" s="30"/>
      <c r="G143" s="30"/>
      <c r="H143" s="30"/>
      <c r="I143" s="30"/>
      <c r="J143" s="30"/>
    </row>
    <row r="144" spans="2:10" ht="25.5" customHeight="1" x14ac:dyDescent="0.2">
      <c r="B144" s="31" t="s">
        <v>224</v>
      </c>
      <c r="C144" s="30"/>
      <c r="D144" s="30"/>
      <c r="E144" s="30"/>
      <c r="F144" s="30"/>
      <c r="G144" s="30"/>
      <c r="H144" s="30"/>
      <c r="I144" s="30"/>
      <c r="J144" s="30"/>
    </row>
    <row r="145" spans="2:10" ht="25.5" customHeight="1" x14ac:dyDescent="0.2">
      <c r="B145" s="31" t="s">
        <v>225</v>
      </c>
      <c r="C145" s="30"/>
      <c r="D145" s="30"/>
      <c r="E145" s="30"/>
      <c r="F145" s="30"/>
      <c r="G145" s="30"/>
      <c r="H145" s="30"/>
      <c r="I145" s="30"/>
      <c r="J145" s="30"/>
    </row>
    <row r="146" spans="2:10" x14ac:dyDescent="0.2">
      <c r="B146" s="29" t="s">
        <v>226</v>
      </c>
      <c r="C146" s="30"/>
      <c r="D146" s="30"/>
      <c r="E146" s="30"/>
      <c r="F146" s="30"/>
      <c r="G146" s="30"/>
      <c r="H146" s="30"/>
      <c r="I146" s="30"/>
      <c r="J146" s="30"/>
    </row>
    <row r="147" spans="2:10" x14ac:dyDescent="0.2">
      <c r="B147" s="29" t="s">
        <v>227</v>
      </c>
      <c r="C147" s="30"/>
      <c r="D147" s="30"/>
      <c r="E147" s="30"/>
      <c r="F147" s="30"/>
      <c r="G147" s="30"/>
      <c r="H147" s="30"/>
      <c r="I147" s="30"/>
      <c r="J147" s="30"/>
    </row>
    <row r="148" spans="2:10" x14ac:dyDescent="0.2">
      <c r="B148" s="29" t="s">
        <v>228</v>
      </c>
      <c r="C148" s="30"/>
      <c r="D148" s="30"/>
      <c r="E148" s="30"/>
      <c r="F148" s="30"/>
      <c r="G148" s="30"/>
      <c r="H148" s="30"/>
      <c r="I148" s="30"/>
      <c r="J148" s="30"/>
    </row>
    <row r="149" spans="2:10" ht="25.5" customHeight="1" x14ac:dyDescent="0.2">
      <c r="B149" s="29" t="s">
        <v>229</v>
      </c>
      <c r="C149" s="30"/>
      <c r="D149" s="30"/>
      <c r="E149" s="30"/>
      <c r="F149" s="30"/>
      <c r="G149" s="30"/>
      <c r="H149" s="30"/>
      <c r="I149" s="30"/>
      <c r="J149" s="30"/>
    </row>
    <row r="150" spans="2:10" x14ac:dyDescent="0.2">
      <c r="B150" s="29" t="s">
        <v>230</v>
      </c>
      <c r="C150" s="30"/>
      <c r="D150" s="30"/>
      <c r="E150" s="30"/>
      <c r="F150" s="30"/>
      <c r="G150" s="30"/>
      <c r="H150" s="30"/>
      <c r="I150" s="30"/>
      <c r="J150" s="30"/>
    </row>
  </sheetData>
  <mergeCells count="15">
    <mergeCell ref="B146:J146"/>
    <mergeCell ref="B147:J147"/>
    <mergeCell ref="B148:J148"/>
    <mergeCell ref="B149:J149"/>
    <mergeCell ref="B150:J150"/>
    <mergeCell ref="B141:J141"/>
    <mergeCell ref="B142:J142"/>
    <mergeCell ref="B143:J143"/>
    <mergeCell ref="B144:J144"/>
    <mergeCell ref="B145:J145"/>
    <mergeCell ref="B5:J5"/>
    <mergeCell ref="B32:J32"/>
    <mergeCell ref="B59:J59"/>
    <mergeCell ref="B86:J86"/>
    <mergeCell ref="B113:J113"/>
  </mergeCells>
  <pageMargins left="0.7" right="0.7" top="0.75" bottom="0.75" header="0.3" footer="0.3"/>
  <pageSetup paperSize="9" scale="50" fitToWidth="0" fitToHeight="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B8"/>
  </sheetPr>
  <dimension ref="B1:L16"/>
  <sheetViews>
    <sheetView showGridLines="0" workbookViewId="0"/>
  </sheetViews>
  <sheetFormatPr baseColWidth="10" defaultRowHeight="12.75" x14ac:dyDescent="0.2"/>
  <cols>
    <col min="1" max="1" width="2.5703125" customWidth="1"/>
    <col min="2" max="2" width="34.28515625" customWidth="1"/>
    <col min="3" max="6" width="12.140625" customWidth="1"/>
    <col min="7" max="8" width="12.5703125" customWidth="1"/>
    <col min="9" max="10" width="12.140625" customWidth="1"/>
    <col min="11" max="12" width="12.42578125" customWidth="1"/>
  </cols>
  <sheetData>
    <row r="1" spans="2:12" ht="18" x14ac:dyDescent="0.25">
      <c r="B1" s="3" t="s">
        <v>8</v>
      </c>
    </row>
    <row r="4" spans="2:12" x14ac:dyDescent="0.2">
      <c r="B4" s="32" t="s">
        <v>231</v>
      </c>
      <c r="C4" s="33" t="s">
        <v>26</v>
      </c>
      <c r="D4" s="33" t="s">
        <v>26</v>
      </c>
      <c r="E4" s="33" t="s">
        <v>64</v>
      </c>
      <c r="F4" s="33" t="s">
        <v>64</v>
      </c>
      <c r="G4" s="33" t="s">
        <v>232</v>
      </c>
      <c r="H4" s="33" t="s">
        <v>232</v>
      </c>
      <c r="I4" s="33" t="s">
        <v>233</v>
      </c>
      <c r="J4" s="33" t="s">
        <v>233</v>
      </c>
      <c r="K4" s="33" t="s">
        <v>234</v>
      </c>
      <c r="L4" s="33" t="s">
        <v>234</v>
      </c>
    </row>
    <row r="5" spans="2:12" ht="27.95" customHeight="1" x14ac:dyDescent="0.2">
      <c r="B5" s="32" t="s">
        <v>231</v>
      </c>
      <c r="C5" s="11" t="s">
        <v>235</v>
      </c>
      <c r="D5" s="11" t="s">
        <v>236</v>
      </c>
      <c r="E5" s="11" t="s">
        <v>235</v>
      </c>
      <c r="F5" s="11" t="s">
        <v>236</v>
      </c>
      <c r="G5" s="11" t="s">
        <v>235</v>
      </c>
      <c r="H5" s="11" t="s">
        <v>236</v>
      </c>
      <c r="I5" s="11" t="s">
        <v>235</v>
      </c>
      <c r="J5" s="11" t="s">
        <v>236</v>
      </c>
      <c r="K5" s="11" t="s">
        <v>235</v>
      </c>
      <c r="L5" s="11" t="s">
        <v>236</v>
      </c>
    </row>
    <row r="6" spans="2:12" x14ac:dyDescent="0.2">
      <c r="B6" s="19" t="s">
        <v>237</v>
      </c>
      <c r="C6" s="14" t="s">
        <v>245</v>
      </c>
      <c r="D6" s="14" t="s">
        <v>254</v>
      </c>
      <c r="E6" s="14" t="s">
        <v>262</v>
      </c>
      <c r="F6" s="14" t="s">
        <v>271</v>
      </c>
      <c r="G6" s="14" t="s">
        <v>280</v>
      </c>
      <c r="H6" s="14" t="s">
        <v>287</v>
      </c>
      <c r="I6" s="14" t="s">
        <v>294</v>
      </c>
      <c r="J6" s="14" t="s">
        <v>303</v>
      </c>
      <c r="K6" s="14" t="s">
        <v>310</v>
      </c>
      <c r="L6" s="14" t="s">
        <v>276</v>
      </c>
    </row>
    <row r="7" spans="2:12" x14ac:dyDescent="0.2">
      <c r="B7" s="19" t="s">
        <v>238</v>
      </c>
      <c r="C7" s="14" t="s">
        <v>246</v>
      </c>
      <c r="D7" s="14" t="s">
        <v>255</v>
      </c>
      <c r="E7" s="14" t="s">
        <v>263</v>
      </c>
      <c r="F7" s="14" t="s">
        <v>272</v>
      </c>
      <c r="G7" s="14" t="s">
        <v>281</v>
      </c>
      <c r="H7" s="14" t="s">
        <v>288</v>
      </c>
      <c r="I7" s="14" t="s">
        <v>295</v>
      </c>
      <c r="J7" s="14" t="s">
        <v>304</v>
      </c>
      <c r="K7" s="14" t="s">
        <v>311</v>
      </c>
      <c r="L7" s="14" t="s">
        <v>319</v>
      </c>
    </row>
    <row r="8" spans="2:12" x14ac:dyDescent="0.2">
      <c r="B8" s="19" t="s">
        <v>239</v>
      </c>
      <c r="C8" s="14" t="s">
        <v>247</v>
      </c>
      <c r="D8" s="14" t="s">
        <v>256</v>
      </c>
      <c r="E8" s="14" t="s">
        <v>264</v>
      </c>
      <c r="F8" s="14" t="s">
        <v>273</v>
      </c>
      <c r="G8" s="14" t="s">
        <v>67</v>
      </c>
      <c r="H8" s="14" t="s">
        <v>289</v>
      </c>
      <c r="I8" s="14" t="s">
        <v>296</v>
      </c>
      <c r="J8" s="14" t="s">
        <v>71</v>
      </c>
      <c r="K8" s="14" t="s">
        <v>312</v>
      </c>
      <c r="L8" s="14" t="s">
        <v>320</v>
      </c>
    </row>
    <row r="9" spans="2:12" x14ac:dyDescent="0.2">
      <c r="B9" s="19" t="s">
        <v>240</v>
      </c>
      <c r="C9" s="14" t="s">
        <v>248</v>
      </c>
      <c r="D9" s="14" t="s">
        <v>257</v>
      </c>
      <c r="E9" s="14" t="s">
        <v>265</v>
      </c>
      <c r="F9" s="14" t="s">
        <v>274</v>
      </c>
      <c r="G9" s="14" t="s">
        <v>282</v>
      </c>
      <c r="H9" s="14" t="s">
        <v>290</v>
      </c>
      <c r="I9" s="14" t="s">
        <v>297</v>
      </c>
      <c r="J9" s="14" t="s">
        <v>305</v>
      </c>
      <c r="K9" s="14" t="s">
        <v>313</v>
      </c>
      <c r="L9" s="14" t="s">
        <v>321</v>
      </c>
    </row>
    <row r="10" spans="2:12" x14ac:dyDescent="0.2">
      <c r="B10" s="19" t="s">
        <v>241</v>
      </c>
      <c r="C10" s="14" t="s">
        <v>249</v>
      </c>
      <c r="D10" s="14" t="s">
        <v>258</v>
      </c>
      <c r="E10" s="14" t="s">
        <v>266</v>
      </c>
      <c r="F10" s="14" t="s">
        <v>275</v>
      </c>
      <c r="G10" s="14" t="s">
        <v>283</v>
      </c>
      <c r="H10" s="14" t="s">
        <v>289</v>
      </c>
      <c r="I10" s="14" t="s">
        <v>298</v>
      </c>
      <c r="J10" s="14" t="s">
        <v>289</v>
      </c>
      <c r="K10" s="14" t="s">
        <v>314</v>
      </c>
      <c r="L10" s="14" t="s">
        <v>322</v>
      </c>
    </row>
    <row r="11" spans="2:12" x14ac:dyDescent="0.2">
      <c r="B11" s="19" t="s">
        <v>242</v>
      </c>
      <c r="C11" s="14" t="s">
        <v>250</v>
      </c>
      <c r="D11" s="14" t="s">
        <v>127</v>
      </c>
      <c r="E11" s="14" t="s">
        <v>267</v>
      </c>
      <c r="F11" s="14" t="s">
        <v>276</v>
      </c>
      <c r="G11" s="14" t="s">
        <v>139</v>
      </c>
      <c r="H11" s="14" t="s">
        <v>291</v>
      </c>
      <c r="I11" s="14" t="s">
        <v>299</v>
      </c>
      <c r="J11" s="14" t="s">
        <v>306</v>
      </c>
      <c r="K11" s="14" t="s">
        <v>315</v>
      </c>
      <c r="L11" s="14" t="s">
        <v>289</v>
      </c>
    </row>
    <row r="12" spans="2:12" x14ac:dyDescent="0.2">
      <c r="B12" s="19" t="s">
        <v>243</v>
      </c>
      <c r="C12" s="14" t="s">
        <v>251</v>
      </c>
      <c r="D12" s="14" t="s">
        <v>259</v>
      </c>
      <c r="E12" s="14" t="s">
        <v>268</v>
      </c>
      <c r="F12" s="14" t="s">
        <v>277</v>
      </c>
      <c r="G12" s="14" t="s">
        <v>284</v>
      </c>
      <c r="H12" s="14" t="s">
        <v>289</v>
      </c>
      <c r="I12" s="14" t="s">
        <v>300</v>
      </c>
      <c r="J12" s="14" t="s">
        <v>307</v>
      </c>
      <c r="K12" s="14" t="s">
        <v>316</v>
      </c>
      <c r="L12" s="14" t="s">
        <v>289</v>
      </c>
    </row>
    <row r="13" spans="2:12" x14ac:dyDescent="0.2">
      <c r="B13" s="19" t="s">
        <v>244</v>
      </c>
      <c r="C13" s="14" t="s">
        <v>252</v>
      </c>
      <c r="D13" s="14" t="s">
        <v>260</v>
      </c>
      <c r="E13" s="14" t="s">
        <v>269</v>
      </c>
      <c r="F13" s="14" t="s">
        <v>278</v>
      </c>
      <c r="G13" s="14" t="s">
        <v>285</v>
      </c>
      <c r="H13" s="14" t="s">
        <v>292</v>
      </c>
      <c r="I13" s="14" t="s">
        <v>301</v>
      </c>
      <c r="J13" s="14" t="s">
        <v>308</v>
      </c>
      <c r="K13" s="14" t="s">
        <v>317</v>
      </c>
      <c r="L13" s="14" t="s">
        <v>289</v>
      </c>
    </row>
    <row r="14" spans="2:12" x14ac:dyDescent="0.2">
      <c r="B14" s="20" t="s">
        <v>26</v>
      </c>
      <c r="C14" s="21" t="s">
        <v>253</v>
      </c>
      <c r="D14" s="21" t="s">
        <v>261</v>
      </c>
      <c r="E14" s="21" t="s">
        <v>270</v>
      </c>
      <c r="F14" s="21" t="s">
        <v>279</v>
      </c>
      <c r="G14" s="21" t="s">
        <v>286</v>
      </c>
      <c r="H14" s="21" t="s">
        <v>293</v>
      </c>
      <c r="I14" s="21" t="s">
        <v>302</v>
      </c>
      <c r="J14" s="21" t="s">
        <v>309</v>
      </c>
      <c r="K14" s="21" t="s">
        <v>318</v>
      </c>
      <c r="L14" s="21" t="s">
        <v>323</v>
      </c>
    </row>
    <row r="16" spans="2:12" x14ac:dyDescent="0.2">
      <c r="B16" s="29" t="s">
        <v>324</v>
      </c>
      <c r="C16" s="30"/>
      <c r="D16" s="30"/>
      <c r="E16" s="30"/>
      <c r="F16" s="30"/>
      <c r="G16" s="30"/>
      <c r="H16" s="30"/>
      <c r="I16" s="30"/>
      <c r="J16" s="30"/>
      <c r="K16" s="30"/>
      <c r="L16" s="30"/>
    </row>
  </sheetData>
  <mergeCells count="7">
    <mergeCell ref="K4:L4"/>
    <mergeCell ref="B16:L16"/>
    <mergeCell ref="B4:B5"/>
    <mergeCell ref="C4:D4"/>
    <mergeCell ref="E4:F4"/>
    <mergeCell ref="G4:H4"/>
    <mergeCell ref="I4:J4"/>
  </mergeCells>
  <pageMargins left="0.7" right="0.7" top="0.75" bottom="0.75" header="0.3" footer="0.3"/>
  <pageSetup paperSize="9" scale="50" fitToWidth="0" fitToHeight="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AB8"/>
  </sheetPr>
  <dimension ref="B1:L16"/>
  <sheetViews>
    <sheetView showGridLines="0" workbookViewId="0"/>
  </sheetViews>
  <sheetFormatPr baseColWidth="10" defaultRowHeight="12.75" x14ac:dyDescent="0.2"/>
  <cols>
    <col min="1" max="1" width="2.5703125" customWidth="1"/>
    <col min="2" max="2" width="34.28515625" customWidth="1"/>
    <col min="3" max="12" width="8.5703125" customWidth="1"/>
  </cols>
  <sheetData>
    <row r="1" spans="2:12" ht="18" x14ac:dyDescent="0.25">
      <c r="B1" s="3" t="s">
        <v>9</v>
      </c>
    </row>
    <row r="4" spans="2:12" x14ac:dyDescent="0.2">
      <c r="B4" s="32" t="s">
        <v>325</v>
      </c>
      <c r="C4" s="33" t="s">
        <v>26</v>
      </c>
      <c r="D4" s="33" t="s">
        <v>26</v>
      </c>
      <c r="E4" s="33" t="s">
        <v>326</v>
      </c>
      <c r="F4" s="33" t="s">
        <v>326</v>
      </c>
      <c r="G4" s="33" t="s">
        <v>327</v>
      </c>
      <c r="H4" s="33" t="s">
        <v>327</v>
      </c>
      <c r="I4" s="33" t="s">
        <v>328</v>
      </c>
      <c r="J4" s="33" t="s">
        <v>328</v>
      </c>
      <c r="K4" s="33" t="s">
        <v>329</v>
      </c>
      <c r="L4" s="33" t="s">
        <v>329</v>
      </c>
    </row>
    <row r="5" spans="2:12" x14ac:dyDescent="0.2">
      <c r="B5" s="32" t="s">
        <v>325</v>
      </c>
      <c r="C5" s="11" t="s">
        <v>330</v>
      </c>
      <c r="D5" s="11" t="s">
        <v>331</v>
      </c>
      <c r="E5" s="11" t="s">
        <v>330</v>
      </c>
      <c r="F5" s="11" t="s">
        <v>331</v>
      </c>
      <c r="G5" s="11" t="s">
        <v>330</v>
      </c>
      <c r="H5" s="11" t="s">
        <v>331</v>
      </c>
      <c r="I5" s="11" t="s">
        <v>330</v>
      </c>
      <c r="J5" s="11" t="s">
        <v>331</v>
      </c>
      <c r="K5" s="11" t="s">
        <v>330</v>
      </c>
      <c r="L5" s="11" t="s">
        <v>331</v>
      </c>
    </row>
    <row r="6" spans="2:12" x14ac:dyDescent="0.2">
      <c r="B6" s="19" t="s">
        <v>237</v>
      </c>
      <c r="C6" s="13">
        <v>1668</v>
      </c>
      <c r="D6" s="13">
        <v>2207</v>
      </c>
      <c r="E6" s="13">
        <v>847</v>
      </c>
      <c r="F6" s="13">
        <v>1150</v>
      </c>
      <c r="G6" s="13">
        <v>502</v>
      </c>
      <c r="H6" s="13">
        <v>587</v>
      </c>
      <c r="I6" s="13">
        <v>208</v>
      </c>
      <c r="J6" s="13">
        <v>342</v>
      </c>
      <c r="K6" s="13">
        <v>111</v>
      </c>
      <c r="L6" s="13">
        <v>128</v>
      </c>
    </row>
    <row r="7" spans="2:12" x14ac:dyDescent="0.2">
      <c r="B7" s="19" t="s">
        <v>238</v>
      </c>
      <c r="C7" s="13">
        <v>1324</v>
      </c>
      <c r="D7" s="13">
        <v>8152</v>
      </c>
      <c r="E7" s="13">
        <v>748</v>
      </c>
      <c r="F7" s="13">
        <v>5942</v>
      </c>
      <c r="G7" s="13">
        <v>347</v>
      </c>
      <c r="H7" s="13">
        <v>1062</v>
      </c>
      <c r="I7" s="13">
        <v>132</v>
      </c>
      <c r="J7" s="13">
        <v>596</v>
      </c>
      <c r="K7" s="13">
        <v>97</v>
      </c>
      <c r="L7" s="13">
        <v>552</v>
      </c>
    </row>
    <row r="8" spans="2:12" x14ac:dyDescent="0.2">
      <c r="B8" s="19" t="s">
        <v>239</v>
      </c>
      <c r="C8" s="13">
        <v>421</v>
      </c>
      <c r="D8" s="13">
        <v>1565</v>
      </c>
      <c r="E8" s="13">
        <v>244</v>
      </c>
      <c r="F8" s="13">
        <v>1151</v>
      </c>
      <c r="G8" s="13">
        <v>113</v>
      </c>
      <c r="H8" s="13">
        <v>238</v>
      </c>
      <c r="I8" s="13">
        <v>42</v>
      </c>
      <c r="J8" s="13">
        <v>118</v>
      </c>
      <c r="K8" s="13">
        <v>22</v>
      </c>
      <c r="L8" s="13">
        <v>58</v>
      </c>
    </row>
    <row r="9" spans="2:12" x14ac:dyDescent="0.2">
      <c r="B9" s="19" t="s">
        <v>240</v>
      </c>
      <c r="C9" s="13">
        <v>455</v>
      </c>
      <c r="D9" s="13">
        <v>2059</v>
      </c>
      <c r="E9" s="13">
        <v>284</v>
      </c>
      <c r="F9" s="13">
        <v>1532</v>
      </c>
      <c r="G9" s="13">
        <v>124</v>
      </c>
      <c r="H9" s="13">
        <v>401</v>
      </c>
      <c r="I9" s="13">
        <v>39</v>
      </c>
      <c r="J9" s="13">
        <v>104</v>
      </c>
      <c r="K9" s="13">
        <v>8</v>
      </c>
      <c r="L9" s="13">
        <v>22</v>
      </c>
    </row>
    <row r="10" spans="2:12" x14ac:dyDescent="0.2">
      <c r="B10" s="19" t="s">
        <v>241</v>
      </c>
      <c r="C10" s="13">
        <v>48</v>
      </c>
      <c r="D10" s="13">
        <v>389</v>
      </c>
      <c r="E10" s="13">
        <v>42</v>
      </c>
      <c r="F10" s="13">
        <v>308</v>
      </c>
      <c r="G10" s="13">
        <v>2</v>
      </c>
      <c r="H10" s="13">
        <v>45</v>
      </c>
      <c r="I10" s="13">
        <v>4</v>
      </c>
      <c r="J10" s="13">
        <v>19</v>
      </c>
      <c r="K10" s="13">
        <v>0</v>
      </c>
      <c r="L10" s="13">
        <v>17</v>
      </c>
    </row>
    <row r="11" spans="2:12" x14ac:dyDescent="0.2">
      <c r="B11" s="19" t="s">
        <v>242</v>
      </c>
      <c r="C11" s="13">
        <v>601</v>
      </c>
      <c r="D11" s="13">
        <v>1642</v>
      </c>
      <c r="E11" s="13">
        <v>282</v>
      </c>
      <c r="F11" s="13">
        <v>823</v>
      </c>
      <c r="G11" s="13">
        <v>88</v>
      </c>
      <c r="H11" s="13">
        <v>138</v>
      </c>
      <c r="I11" s="13">
        <v>88</v>
      </c>
      <c r="J11" s="13">
        <v>267</v>
      </c>
      <c r="K11" s="13">
        <v>143</v>
      </c>
      <c r="L11" s="13">
        <v>414</v>
      </c>
    </row>
    <row r="12" spans="2:12" x14ac:dyDescent="0.2">
      <c r="B12" s="19" t="s">
        <v>243</v>
      </c>
      <c r="C12" s="13">
        <v>451</v>
      </c>
      <c r="D12" s="13">
        <v>95</v>
      </c>
      <c r="E12" s="13">
        <v>383</v>
      </c>
      <c r="F12" s="13">
        <v>76</v>
      </c>
      <c r="G12" s="13">
        <v>27</v>
      </c>
      <c r="H12" s="13">
        <v>4</v>
      </c>
      <c r="I12" s="13">
        <v>23</v>
      </c>
      <c r="J12" s="13">
        <v>8</v>
      </c>
      <c r="K12" s="13">
        <v>18</v>
      </c>
      <c r="L12" s="13">
        <v>7</v>
      </c>
    </row>
    <row r="13" spans="2:12" x14ac:dyDescent="0.2">
      <c r="B13" s="19" t="s">
        <v>244</v>
      </c>
      <c r="C13" s="13">
        <v>674</v>
      </c>
      <c r="D13" s="13">
        <v>2940</v>
      </c>
      <c r="E13" s="13">
        <v>541</v>
      </c>
      <c r="F13" s="13">
        <v>2471</v>
      </c>
      <c r="G13" s="13">
        <v>80</v>
      </c>
      <c r="H13" s="13">
        <v>280</v>
      </c>
      <c r="I13" s="13">
        <v>32</v>
      </c>
      <c r="J13" s="13">
        <v>122</v>
      </c>
      <c r="K13" s="13">
        <v>21</v>
      </c>
      <c r="L13" s="13">
        <v>67</v>
      </c>
    </row>
    <row r="14" spans="2:12" x14ac:dyDescent="0.2">
      <c r="B14" s="20" t="s">
        <v>26</v>
      </c>
      <c r="C14" s="22">
        <v>5642</v>
      </c>
      <c r="D14" s="22">
        <v>19049</v>
      </c>
      <c r="E14" s="22">
        <v>3371</v>
      </c>
      <c r="F14" s="22">
        <v>13453</v>
      </c>
      <c r="G14" s="22">
        <v>1283</v>
      </c>
      <c r="H14" s="22">
        <v>2755</v>
      </c>
      <c r="I14" s="22">
        <v>568</v>
      </c>
      <c r="J14" s="22">
        <v>1576</v>
      </c>
      <c r="K14" s="22">
        <v>420</v>
      </c>
      <c r="L14" s="22">
        <v>1265</v>
      </c>
    </row>
    <row r="16" spans="2:12" x14ac:dyDescent="0.2">
      <c r="B16" s="29" t="s">
        <v>7</v>
      </c>
      <c r="C16" s="30"/>
      <c r="D16" s="30"/>
      <c r="E16" s="30"/>
      <c r="F16" s="30"/>
      <c r="G16" s="30"/>
      <c r="H16" s="30"/>
      <c r="I16" s="30"/>
      <c r="J16" s="30"/>
      <c r="K16" s="30"/>
      <c r="L16" s="30"/>
    </row>
  </sheetData>
  <mergeCells count="7">
    <mergeCell ref="K4:L4"/>
    <mergeCell ref="B16:L16"/>
    <mergeCell ref="B4:B5"/>
    <mergeCell ref="C4:D4"/>
    <mergeCell ref="E4:F4"/>
    <mergeCell ref="G4:H4"/>
    <mergeCell ref="I4:J4"/>
  </mergeCells>
  <pageMargins left="0.7" right="0.7" top="0.75" bottom="0.75" header="0.3" footer="0.3"/>
  <pageSetup paperSize="9" scale="50" fitToWidth="0" fitToHeight="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6D4FF"/>
  </sheetPr>
  <dimension ref="B1:G13"/>
  <sheetViews>
    <sheetView showGridLines="0" workbookViewId="0"/>
  </sheetViews>
  <sheetFormatPr baseColWidth="10" defaultRowHeight="12.75" x14ac:dyDescent="0.2"/>
  <cols>
    <col min="1" max="1" width="2.5703125" customWidth="1"/>
    <col min="2" max="2" width="15.42578125" customWidth="1"/>
    <col min="3" max="3" width="10.7109375" customWidth="1"/>
    <col min="4" max="4" width="12.85546875" customWidth="1"/>
    <col min="5" max="5" width="24.28515625" customWidth="1"/>
    <col min="6" max="6" width="23.5703125" customWidth="1"/>
    <col min="7" max="7" width="24.140625" customWidth="1"/>
  </cols>
  <sheetData>
    <row r="1" spans="2:7" ht="18" x14ac:dyDescent="0.25">
      <c r="B1" s="3" t="s">
        <v>11</v>
      </c>
    </row>
    <row r="4" spans="2:7" x14ac:dyDescent="0.2">
      <c r="B4" s="18" t="s">
        <v>332</v>
      </c>
      <c r="C4" s="11" t="s">
        <v>26</v>
      </c>
      <c r="D4" s="11" t="s">
        <v>64</v>
      </c>
      <c r="E4" s="11" t="s">
        <v>232</v>
      </c>
      <c r="F4" s="11" t="s">
        <v>233</v>
      </c>
      <c r="G4" s="11" t="s">
        <v>234</v>
      </c>
    </row>
    <row r="5" spans="2:7" x14ac:dyDescent="0.2">
      <c r="B5" s="19" t="s">
        <v>333</v>
      </c>
      <c r="C5" s="13">
        <v>97694</v>
      </c>
      <c r="D5" s="13">
        <v>84409</v>
      </c>
      <c r="E5" s="13">
        <v>4980</v>
      </c>
      <c r="F5" s="13">
        <v>5074</v>
      </c>
      <c r="G5" s="13">
        <v>3231</v>
      </c>
    </row>
    <row r="6" spans="2:7" x14ac:dyDescent="0.2">
      <c r="B6" s="19" t="s">
        <v>334</v>
      </c>
      <c r="C6" s="13">
        <v>18550</v>
      </c>
      <c r="D6" s="13">
        <v>9410</v>
      </c>
      <c r="E6" s="13">
        <v>491</v>
      </c>
      <c r="F6" s="13">
        <v>6612</v>
      </c>
      <c r="G6" s="13">
        <v>2037</v>
      </c>
    </row>
    <row r="7" spans="2:7" x14ac:dyDescent="0.2">
      <c r="B7" s="19" t="s">
        <v>335</v>
      </c>
      <c r="C7" s="13">
        <v>2534</v>
      </c>
      <c r="D7" s="13">
        <v>948</v>
      </c>
      <c r="E7" s="13">
        <v>139</v>
      </c>
      <c r="F7" s="13">
        <v>1024</v>
      </c>
      <c r="G7" s="13">
        <v>423</v>
      </c>
    </row>
    <row r="8" spans="2:7" x14ac:dyDescent="0.2">
      <c r="B8" s="19" t="s">
        <v>336</v>
      </c>
      <c r="C8" s="13">
        <v>2810</v>
      </c>
      <c r="D8" s="13">
        <v>2527</v>
      </c>
      <c r="E8" s="13">
        <v>56</v>
      </c>
      <c r="F8" s="13">
        <v>164</v>
      </c>
      <c r="G8" s="13">
        <v>63</v>
      </c>
    </row>
    <row r="9" spans="2:7" x14ac:dyDescent="0.2">
      <c r="B9" s="20" t="s">
        <v>26</v>
      </c>
      <c r="C9" s="22">
        <v>121588</v>
      </c>
      <c r="D9" s="22">
        <v>97294</v>
      </c>
      <c r="E9" s="22">
        <v>5666</v>
      </c>
      <c r="F9" s="22">
        <v>12874</v>
      </c>
      <c r="G9" s="22">
        <v>5754</v>
      </c>
    </row>
    <row r="11" spans="2:7" x14ac:dyDescent="0.2">
      <c r="B11" s="29" t="s">
        <v>337</v>
      </c>
      <c r="C11" s="30"/>
      <c r="D11" s="30"/>
      <c r="E11" s="30"/>
      <c r="F11" s="30"/>
      <c r="G11" s="30"/>
    </row>
    <row r="12" spans="2:7" ht="38.25" customHeight="1" x14ac:dyDescent="0.2">
      <c r="B12" s="29" t="s">
        <v>338</v>
      </c>
      <c r="C12" s="30"/>
      <c r="D12" s="30"/>
      <c r="E12" s="30"/>
      <c r="F12" s="30"/>
      <c r="G12" s="30"/>
    </row>
    <row r="13" spans="2:7" x14ac:dyDescent="0.2">
      <c r="B13" s="29" t="s">
        <v>339</v>
      </c>
      <c r="C13" s="30"/>
      <c r="D13" s="30"/>
      <c r="E13" s="30"/>
      <c r="F13" s="30"/>
      <c r="G13" s="30"/>
    </row>
  </sheetData>
  <mergeCells count="3">
    <mergeCell ref="B11:G11"/>
    <mergeCell ref="B12:G12"/>
    <mergeCell ref="B13:G13"/>
  </mergeCells>
  <pageMargins left="0.7" right="0.7" top="0.75" bottom="0.75" header="0.3" footer="0.3"/>
  <pageSetup paperSize="9" scale="50" fitToWidth="0"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6D4FF"/>
  </sheetPr>
  <dimension ref="B1:F32"/>
  <sheetViews>
    <sheetView showGridLines="0" workbookViewId="0"/>
  </sheetViews>
  <sheetFormatPr baseColWidth="10" defaultRowHeight="12.75" x14ac:dyDescent="0.2"/>
  <cols>
    <col min="1" max="1" width="2.5703125" customWidth="1"/>
    <col min="2" max="2" width="8.28515625" customWidth="1"/>
    <col min="3" max="3" width="53.5703125" customWidth="1"/>
    <col min="4" max="4" width="7.7109375" customWidth="1"/>
    <col min="5" max="5" width="8.5703125" customWidth="1"/>
    <col min="6" max="6" width="8" customWidth="1"/>
  </cols>
  <sheetData>
    <row r="1" spans="2:6" ht="18" x14ac:dyDescent="0.25">
      <c r="B1" s="3" t="s">
        <v>12</v>
      </c>
    </row>
    <row r="4" spans="2:6" x14ac:dyDescent="0.2">
      <c r="B4" s="33" t="s">
        <v>340</v>
      </c>
      <c r="C4" s="33" t="s">
        <v>340</v>
      </c>
      <c r="D4" s="11" t="s">
        <v>26</v>
      </c>
      <c r="E4" s="11" t="s">
        <v>330</v>
      </c>
      <c r="F4" s="11" t="s">
        <v>331</v>
      </c>
    </row>
    <row r="5" spans="2:6" x14ac:dyDescent="0.2">
      <c r="B5" s="34">
        <v>19</v>
      </c>
      <c r="C5" s="19" t="s">
        <v>341</v>
      </c>
      <c r="D5" s="13">
        <v>15522</v>
      </c>
      <c r="E5" s="13">
        <v>7878</v>
      </c>
      <c r="F5" s="13">
        <v>7644</v>
      </c>
    </row>
    <row r="6" spans="2:6" x14ac:dyDescent="0.2">
      <c r="B6" s="34">
        <v>13</v>
      </c>
      <c r="C6" s="19" t="s">
        <v>342</v>
      </c>
      <c r="D6" s="13">
        <v>15518</v>
      </c>
      <c r="E6" s="13">
        <v>6695</v>
      </c>
      <c r="F6" s="13">
        <v>8823</v>
      </c>
    </row>
    <row r="7" spans="2:6" x14ac:dyDescent="0.2">
      <c r="B7" s="34" t="s">
        <v>427</v>
      </c>
      <c r="C7" s="19" t="s">
        <v>343</v>
      </c>
      <c r="D7" s="13">
        <v>13877</v>
      </c>
      <c r="E7" s="13">
        <v>8446</v>
      </c>
      <c r="F7" s="13">
        <v>5431</v>
      </c>
    </row>
    <row r="8" spans="2:6" x14ac:dyDescent="0.2">
      <c r="B8" s="34">
        <v>11</v>
      </c>
      <c r="C8" s="19" t="s">
        <v>344</v>
      </c>
      <c r="D8" s="13">
        <v>10174</v>
      </c>
      <c r="E8" s="13">
        <v>5649</v>
      </c>
      <c r="F8" s="13">
        <v>4525</v>
      </c>
    </row>
    <row r="9" spans="2:6" x14ac:dyDescent="0.2">
      <c r="B9" s="34" t="s">
        <v>428</v>
      </c>
      <c r="C9" s="19" t="s">
        <v>345</v>
      </c>
      <c r="D9" s="13">
        <v>9581</v>
      </c>
      <c r="E9" s="13">
        <v>4563</v>
      </c>
      <c r="F9" s="13">
        <v>5018</v>
      </c>
    </row>
    <row r="10" spans="2:6" x14ac:dyDescent="0.2">
      <c r="B10" s="34">
        <v>10</v>
      </c>
      <c r="C10" s="19" t="s">
        <v>346</v>
      </c>
      <c r="D10" s="13">
        <v>8931</v>
      </c>
      <c r="E10" s="13">
        <v>4911</v>
      </c>
      <c r="F10" s="13">
        <v>4020</v>
      </c>
    </row>
    <row r="11" spans="2:6" x14ac:dyDescent="0.2">
      <c r="B11" s="34" t="s">
        <v>429</v>
      </c>
      <c r="C11" s="19" t="s">
        <v>347</v>
      </c>
      <c r="D11" s="13">
        <v>7948</v>
      </c>
      <c r="E11" s="13">
        <v>4021</v>
      </c>
      <c r="F11" s="13">
        <v>3927</v>
      </c>
    </row>
    <row r="12" spans="2:6" x14ac:dyDescent="0.2">
      <c r="B12" s="34">
        <v>14</v>
      </c>
      <c r="C12" s="19" t="s">
        <v>348</v>
      </c>
      <c r="D12" s="13">
        <v>7479</v>
      </c>
      <c r="E12" s="13">
        <v>3564</v>
      </c>
      <c r="F12" s="13">
        <v>3915</v>
      </c>
    </row>
    <row r="13" spans="2:6" x14ac:dyDescent="0.2">
      <c r="B13" s="34">
        <v>15</v>
      </c>
      <c r="C13" s="19" t="s">
        <v>349</v>
      </c>
      <c r="D13" s="13">
        <v>7223</v>
      </c>
      <c r="E13" s="13">
        <v>0</v>
      </c>
      <c r="F13" s="13">
        <v>7223</v>
      </c>
    </row>
    <row r="14" spans="2:6" x14ac:dyDescent="0.2">
      <c r="B14" s="34" t="s">
        <v>430</v>
      </c>
      <c r="C14" s="19" t="s">
        <v>350</v>
      </c>
      <c r="D14" s="13">
        <v>4424</v>
      </c>
      <c r="E14" s="13">
        <v>2321</v>
      </c>
      <c r="F14" s="13">
        <v>2103</v>
      </c>
    </row>
    <row r="15" spans="2:6" x14ac:dyDescent="0.2">
      <c r="B15" s="34">
        <v>21</v>
      </c>
      <c r="C15" s="19" t="s">
        <v>351</v>
      </c>
      <c r="D15" s="13">
        <v>4119</v>
      </c>
      <c r="E15" s="13">
        <v>2000</v>
      </c>
      <c r="F15" s="13">
        <v>2119</v>
      </c>
    </row>
    <row r="16" spans="2:6" x14ac:dyDescent="0.2">
      <c r="B16" s="34">
        <v>18</v>
      </c>
      <c r="C16" s="19" t="s">
        <v>352</v>
      </c>
      <c r="D16" s="13">
        <v>3690</v>
      </c>
      <c r="E16" s="13">
        <v>1794</v>
      </c>
      <c r="F16" s="13">
        <v>1896</v>
      </c>
    </row>
    <row r="17" spans="2:6" x14ac:dyDescent="0.2">
      <c r="B17" s="34" t="s">
        <v>431</v>
      </c>
      <c r="C17" s="19" t="s">
        <v>353</v>
      </c>
      <c r="D17" s="13">
        <v>3622</v>
      </c>
      <c r="E17" s="13">
        <v>2042</v>
      </c>
      <c r="F17" s="13">
        <v>1580</v>
      </c>
    </row>
    <row r="18" spans="2:6" x14ac:dyDescent="0.2">
      <c r="B18" s="34">
        <v>16</v>
      </c>
      <c r="C18" s="19" t="s">
        <v>354</v>
      </c>
      <c r="D18" s="13">
        <v>2584</v>
      </c>
      <c r="E18" s="13">
        <v>1371</v>
      </c>
      <c r="F18" s="13">
        <v>1213</v>
      </c>
    </row>
    <row r="19" spans="2:6" x14ac:dyDescent="0.2">
      <c r="B19" s="34" t="s">
        <v>432</v>
      </c>
      <c r="C19" s="19" t="s">
        <v>355</v>
      </c>
      <c r="D19" s="13">
        <v>1805</v>
      </c>
      <c r="E19" s="13">
        <v>824</v>
      </c>
      <c r="F19" s="13">
        <v>981</v>
      </c>
    </row>
    <row r="20" spans="2:6" x14ac:dyDescent="0.2">
      <c r="B20" s="34">
        <v>12</v>
      </c>
      <c r="C20" s="19" t="s">
        <v>356</v>
      </c>
      <c r="D20" s="13">
        <v>1171</v>
      </c>
      <c r="E20" s="13">
        <v>601</v>
      </c>
      <c r="F20" s="13">
        <v>570</v>
      </c>
    </row>
    <row r="21" spans="2:6" x14ac:dyDescent="0.2">
      <c r="B21" s="34" t="s">
        <v>433</v>
      </c>
      <c r="C21" s="19" t="s">
        <v>357</v>
      </c>
      <c r="D21" s="13">
        <v>827</v>
      </c>
      <c r="E21" s="13">
        <v>385</v>
      </c>
      <c r="F21" s="13">
        <v>442</v>
      </c>
    </row>
    <row r="22" spans="2:6" x14ac:dyDescent="0.2">
      <c r="B22" s="34">
        <v>17</v>
      </c>
      <c r="C22" s="19" t="s">
        <v>358</v>
      </c>
      <c r="D22" s="13">
        <v>513</v>
      </c>
      <c r="E22" s="13">
        <v>305</v>
      </c>
      <c r="F22" s="13">
        <v>208</v>
      </c>
    </row>
    <row r="23" spans="2:6" x14ac:dyDescent="0.2">
      <c r="B23" s="34" t="s">
        <v>434</v>
      </c>
      <c r="C23" s="19" t="s">
        <v>359</v>
      </c>
      <c r="D23" s="13">
        <v>506</v>
      </c>
      <c r="E23" s="13">
        <v>274</v>
      </c>
      <c r="F23" s="13">
        <v>232</v>
      </c>
    </row>
    <row r="24" spans="2:6" x14ac:dyDescent="0.2">
      <c r="B24" s="34" t="s">
        <v>435</v>
      </c>
      <c r="C24" s="19" t="s">
        <v>360</v>
      </c>
      <c r="D24" s="13">
        <v>467</v>
      </c>
      <c r="E24" s="13">
        <v>219</v>
      </c>
      <c r="F24" s="13">
        <v>248</v>
      </c>
    </row>
    <row r="25" spans="2:6" x14ac:dyDescent="0.2">
      <c r="B25" s="34">
        <v>22</v>
      </c>
      <c r="C25" s="19" t="s">
        <v>361</v>
      </c>
      <c r="D25" s="13">
        <v>3</v>
      </c>
      <c r="E25" s="13">
        <v>3</v>
      </c>
      <c r="F25" s="13">
        <v>0</v>
      </c>
    </row>
    <row r="26" spans="2:6" x14ac:dyDescent="0.2">
      <c r="B26" s="23" t="s">
        <v>26</v>
      </c>
      <c r="C26" s="20" t="s">
        <v>7</v>
      </c>
      <c r="D26" s="22">
        <v>119984</v>
      </c>
      <c r="E26" s="22">
        <v>57866</v>
      </c>
      <c r="F26" s="22">
        <v>62118</v>
      </c>
    </row>
    <row r="28" spans="2:6" x14ac:dyDescent="0.2">
      <c r="B28" s="29" t="s">
        <v>337</v>
      </c>
      <c r="C28" s="30"/>
      <c r="D28" s="30"/>
      <c r="E28" s="30"/>
      <c r="F28" s="30"/>
    </row>
    <row r="29" spans="2:6" x14ac:dyDescent="0.2">
      <c r="B29" s="29" t="s">
        <v>362</v>
      </c>
      <c r="C29" s="30"/>
      <c r="D29" s="30"/>
      <c r="E29" s="30"/>
      <c r="F29" s="30"/>
    </row>
    <row r="30" spans="2:6" x14ac:dyDescent="0.2">
      <c r="B30" s="29" t="s">
        <v>363</v>
      </c>
      <c r="C30" s="30"/>
      <c r="D30" s="30"/>
      <c r="E30" s="30"/>
      <c r="F30" s="30"/>
    </row>
    <row r="31" spans="2:6" ht="12.75" customHeight="1" x14ac:dyDescent="0.2">
      <c r="B31" s="29" t="s">
        <v>364</v>
      </c>
      <c r="C31" s="30"/>
      <c r="D31" s="30"/>
      <c r="E31" s="30"/>
      <c r="F31" s="30"/>
    </row>
    <row r="32" spans="2:6" x14ac:dyDescent="0.2">
      <c r="B32" s="29" t="s">
        <v>365</v>
      </c>
      <c r="C32" s="30"/>
      <c r="D32" s="30"/>
      <c r="E32" s="30"/>
      <c r="F32" s="30"/>
    </row>
  </sheetData>
  <mergeCells count="6">
    <mergeCell ref="B32:F32"/>
    <mergeCell ref="B4:C4"/>
    <mergeCell ref="B28:F28"/>
    <mergeCell ref="B29:F29"/>
    <mergeCell ref="B30:F30"/>
    <mergeCell ref="B31:F31"/>
  </mergeCells>
  <pageMargins left="0.7" right="0.7" top="0.75" bottom="0.75" header="0.3" footer="0.3"/>
  <pageSetup paperSize="9" scale="50" fitToWidth="0" fitToHeight="0" orientation="landscape" horizontalDpi="300" verticalDpi="300"/>
  <ignoredErrors>
    <ignoredError sqref="B7:B24"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6D4FF"/>
  </sheetPr>
  <dimension ref="B1:F28"/>
  <sheetViews>
    <sheetView showGridLines="0" workbookViewId="0"/>
  </sheetViews>
  <sheetFormatPr baseColWidth="10" defaultRowHeight="12.75" x14ac:dyDescent="0.2"/>
  <cols>
    <col min="1" max="1" width="2.5703125" customWidth="1"/>
    <col min="2" max="2" width="8" customWidth="1"/>
    <col min="3" max="3" width="56.42578125" customWidth="1"/>
    <col min="4" max="4" width="7.7109375" customWidth="1"/>
    <col min="5" max="5" width="8.5703125" customWidth="1"/>
    <col min="6" max="6" width="8" customWidth="1"/>
  </cols>
  <sheetData>
    <row r="1" spans="2:6" ht="18" x14ac:dyDescent="0.25">
      <c r="B1" s="3" t="s">
        <v>13</v>
      </c>
    </row>
    <row r="4" spans="2:6" x14ac:dyDescent="0.2">
      <c r="B4" s="33" t="s">
        <v>366</v>
      </c>
      <c r="C4" s="33" t="s">
        <v>366</v>
      </c>
      <c r="D4" s="11" t="s">
        <v>26</v>
      </c>
      <c r="E4" s="11" t="s">
        <v>330</v>
      </c>
      <c r="F4" s="11" t="s">
        <v>331</v>
      </c>
    </row>
    <row r="5" spans="2:6" x14ac:dyDescent="0.2">
      <c r="B5" s="34">
        <v>16</v>
      </c>
      <c r="C5" s="19" t="s">
        <v>367</v>
      </c>
      <c r="D5" s="13">
        <v>26790</v>
      </c>
      <c r="E5" s="13">
        <v>13910</v>
      </c>
      <c r="F5" s="13">
        <v>12880</v>
      </c>
    </row>
    <row r="6" spans="2:6" x14ac:dyDescent="0.2">
      <c r="B6" s="34">
        <v>14</v>
      </c>
      <c r="C6" s="19" t="s">
        <v>368</v>
      </c>
      <c r="D6" s="13">
        <v>14924</v>
      </c>
      <c r="E6" s="13">
        <v>7375</v>
      </c>
      <c r="F6" s="13">
        <v>7549</v>
      </c>
    </row>
    <row r="7" spans="2:6" x14ac:dyDescent="0.2">
      <c r="B7" s="34" t="s">
        <v>427</v>
      </c>
      <c r="C7" s="19" t="s">
        <v>369</v>
      </c>
      <c r="D7" s="13">
        <v>9670</v>
      </c>
      <c r="E7" s="13">
        <v>5239</v>
      </c>
      <c r="F7" s="13">
        <v>4431</v>
      </c>
    </row>
    <row r="8" spans="2:6" x14ac:dyDescent="0.2">
      <c r="B8" s="34">
        <v>13</v>
      </c>
      <c r="C8" s="19" t="s">
        <v>370</v>
      </c>
      <c r="D8" s="13">
        <v>5915</v>
      </c>
      <c r="E8" s="13">
        <v>0</v>
      </c>
      <c r="F8" s="13">
        <v>5915</v>
      </c>
    </row>
    <row r="9" spans="2:6" x14ac:dyDescent="0.2">
      <c r="B9" s="34" t="s">
        <v>434</v>
      </c>
      <c r="C9" s="19" t="s">
        <v>371</v>
      </c>
      <c r="D9" s="13">
        <v>4252</v>
      </c>
      <c r="E9" s="13">
        <v>2702</v>
      </c>
      <c r="F9" s="13">
        <v>1550</v>
      </c>
    </row>
    <row r="10" spans="2:6" x14ac:dyDescent="0.2">
      <c r="B10" s="34">
        <v>10</v>
      </c>
      <c r="C10" s="19" t="s">
        <v>372</v>
      </c>
      <c r="D10" s="13">
        <v>4143</v>
      </c>
      <c r="E10" s="13">
        <v>2716</v>
      </c>
      <c r="F10" s="13">
        <v>1427</v>
      </c>
    </row>
    <row r="11" spans="2:6" x14ac:dyDescent="0.2">
      <c r="B11" s="34">
        <v>15</v>
      </c>
      <c r="C11" s="19" t="s">
        <v>373</v>
      </c>
      <c r="D11" s="13">
        <v>3135</v>
      </c>
      <c r="E11" s="13">
        <v>1001</v>
      </c>
      <c r="F11" s="13">
        <v>2134</v>
      </c>
    </row>
    <row r="12" spans="2:6" x14ac:dyDescent="0.2">
      <c r="B12" s="34">
        <v>12</v>
      </c>
      <c r="C12" s="19" t="s">
        <v>374</v>
      </c>
      <c r="D12" s="13">
        <v>2774</v>
      </c>
      <c r="E12" s="13">
        <v>1</v>
      </c>
      <c r="F12" s="13">
        <v>2773</v>
      </c>
    </row>
    <row r="13" spans="2:6" x14ac:dyDescent="0.2">
      <c r="B13" s="34" t="s">
        <v>429</v>
      </c>
      <c r="C13" s="19" t="s">
        <v>375</v>
      </c>
      <c r="D13" s="13">
        <v>2403</v>
      </c>
      <c r="E13" s="13">
        <v>1374</v>
      </c>
      <c r="F13" s="13">
        <v>1029</v>
      </c>
    </row>
    <row r="14" spans="2:6" x14ac:dyDescent="0.2">
      <c r="B14" s="34" t="s">
        <v>431</v>
      </c>
      <c r="C14" s="19" t="s">
        <v>376</v>
      </c>
      <c r="D14" s="13">
        <v>2163</v>
      </c>
      <c r="E14" s="13">
        <v>1079</v>
      </c>
      <c r="F14" s="13">
        <v>1084</v>
      </c>
    </row>
    <row r="15" spans="2:6" x14ac:dyDescent="0.2">
      <c r="B15" s="34">
        <v>11</v>
      </c>
      <c r="C15" s="19" t="s">
        <v>377</v>
      </c>
      <c r="D15" s="13">
        <v>1539</v>
      </c>
      <c r="E15" s="13">
        <v>1539</v>
      </c>
      <c r="F15" s="13">
        <v>0</v>
      </c>
    </row>
    <row r="16" spans="2:6" x14ac:dyDescent="0.2">
      <c r="B16" s="34" t="s">
        <v>436</v>
      </c>
      <c r="C16" s="19" t="s">
        <v>378</v>
      </c>
      <c r="D16" s="13">
        <v>1533</v>
      </c>
      <c r="E16" s="13">
        <v>1171</v>
      </c>
      <c r="F16" s="13">
        <v>362</v>
      </c>
    </row>
    <row r="17" spans="2:6" x14ac:dyDescent="0.2">
      <c r="B17" s="34" t="s">
        <v>430</v>
      </c>
      <c r="C17" s="19" t="s">
        <v>379</v>
      </c>
      <c r="D17" s="13">
        <v>1288</v>
      </c>
      <c r="E17" s="13">
        <v>808</v>
      </c>
      <c r="F17" s="13">
        <v>480</v>
      </c>
    </row>
    <row r="18" spans="2:6" x14ac:dyDescent="0.2">
      <c r="B18" s="34" t="s">
        <v>435</v>
      </c>
      <c r="C18" s="19" t="s">
        <v>380</v>
      </c>
      <c r="D18" s="13">
        <v>433</v>
      </c>
      <c r="E18" s="13">
        <v>248</v>
      </c>
      <c r="F18" s="13">
        <v>185</v>
      </c>
    </row>
    <row r="19" spans="2:6" x14ac:dyDescent="0.2">
      <c r="B19" s="34" t="s">
        <v>433</v>
      </c>
      <c r="C19" s="19" t="s">
        <v>381</v>
      </c>
      <c r="D19" s="13">
        <v>410</v>
      </c>
      <c r="E19" s="13">
        <v>215</v>
      </c>
      <c r="F19" s="13">
        <v>195</v>
      </c>
    </row>
    <row r="20" spans="2:6" x14ac:dyDescent="0.2">
      <c r="B20" s="34" t="s">
        <v>428</v>
      </c>
      <c r="C20" s="19" t="s">
        <v>382</v>
      </c>
      <c r="D20" s="13">
        <v>380</v>
      </c>
      <c r="E20" s="13">
        <v>127</v>
      </c>
      <c r="F20" s="13">
        <v>253</v>
      </c>
    </row>
    <row r="21" spans="2:6" x14ac:dyDescent="0.2">
      <c r="B21" s="34" t="s">
        <v>432</v>
      </c>
      <c r="C21" s="19" t="s">
        <v>383</v>
      </c>
      <c r="D21" s="13">
        <v>352</v>
      </c>
      <c r="E21" s="13">
        <v>187</v>
      </c>
      <c r="F21" s="13">
        <v>165</v>
      </c>
    </row>
    <row r="22" spans="2:6" x14ac:dyDescent="0.2">
      <c r="B22" s="23" t="s">
        <v>26</v>
      </c>
      <c r="C22" s="20" t="s">
        <v>7</v>
      </c>
      <c r="D22" s="22">
        <v>82104</v>
      </c>
      <c r="E22" s="22">
        <v>39692</v>
      </c>
      <c r="F22" s="22">
        <v>42412</v>
      </c>
    </row>
    <row r="24" spans="2:6" x14ac:dyDescent="0.2">
      <c r="B24" s="29" t="s">
        <v>337</v>
      </c>
      <c r="C24" s="30"/>
      <c r="D24" s="30"/>
      <c r="E24" s="30"/>
      <c r="F24" s="30"/>
    </row>
    <row r="25" spans="2:6" ht="25.5" customHeight="1" x14ac:dyDescent="0.2">
      <c r="B25" s="29" t="s">
        <v>384</v>
      </c>
      <c r="C25" s="30"/>
      <c r="D25" s="30"/>
      <c r="E25" s="30"/>
      <c r="F25" s="30"/>
    </row>
    <row r="26" spans="2:6" x14ac:dyDescent="0.2">
      <c r="B26" s="29" t="s">
        <v>385</v>
      </c>
      <c r="C26" s="30"/>
      <c r="D26" s="30"/>
      <c r="E26" s="30"/>
      <c r="F26" s="30"/>
    </row>
    <row r="27" spans="2:6" ht="12.75" customHeight="1" x14ac:dyDescent="0.2">
      <c r="B27" s="29" t="s">
        <v>364</v>
      </c>
      <c r="C27" s="30"/>
      <c r="D27" s="30"/>
      <c r="E27" s="30"/>
      <c r="F27" s="30"/>
    </row>
    <row r="28" spans="2:6" x14ac:dyDescent="0.2">
      <c r="B28" s="29" t="s">
        <v>365</v>
      </c>
      <c r="C28" s="30"/>
      <c r="D28" s="30"/>
      <c r="E28" s="30"/>
      <c r="F28" s="30"/>
    </row>
  </sheetData>
  <mergeCells count="6">
    <mergeCell ref="B28:F28"/>
    <mergeCell ref="B4:C4"/>
    <mergeCell ref="B24:F24"/>
    <mergeCell ref="B25:F25"/>
    <mergeCell ref="B26:F26"/>
    <mergeCell ref="B27:F27"/>
  </mergeCells>
  <pageMargins left="0.7" right="0.7" top="0.75" bottom="0.75" header="0.3" footer="0.3"/>
  <pageSetup paperSize="9" scale="50" fitToWidth="0" fitToHeight="0" orientation="landscape" horizontalDpi="300" verticalDpi="300"/>
  <ignoredErrors>
    <ignoredError sqref="B7:B21"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6D4FF"/>
  </sheetPr>
  <dimension ref="B1:J15"/>
  <sheetViews>
    <sheetView showGridLines="0" workbookViewId="0"/>
  </sheetViews>
  <sheetFormatPr baseColWidth="10" defaultRowHeight="12.75" x14ac:dyDescent="0.2"/>
  <cols>
    <col min="1" max="1" width="2.5703125" customWidth="1"/>
    <col min="2" max="2" width="11.28515625" customWidth="1"/>
    <col min="3" max="4" width="11.140625" customWidth="1"/>
    <col min="5" max="6" width="12.5703125" customWidth="1"/>
    <col min="7" max="8" width="12.140625" customWidth="1"/>
    <col min="9" max="10" width="12.42578125" customWidth="1"/>
  </cols>
  <sheetData>
    <row r="1" spans="2:10" ht="18" x14ac:dyDescent="0.25">
      <c r="B1" s="3" t="s">
        <v>14</v>
      </c>
    </row>
    <row r="4" spans="2:10" x14ac:dyDescent="0.2">
      <c r="B4" s="32" t="s">
        <v>386</v>
      </c>
      <c r="C4" s="33" t="s">
        <v>64</v>
      </c>
      <c r="D4" s="33" t="s">
        <v>64</v>
      </c>
      <c r="E4" s="33" t="s">
        <v>232</v>
      </c>
      <c r="F4" s="33" t="s">
        <v>232</v>
      </c>
      <c r="G4" s="33" t="s">
        <v>233</v>
      </c>
      <c r="H4" s="33" t="s">
        <v>233</v>
      </c>
      <c r="I4" s="33" t="s">
        <v>234</v>
      </c>
      <c r="J4" s="33" t="s">
        <v>234</v>
      </c>
    </row>
    <row r="5" spans="2:10" x14ac:dyDescent="0.2">
      <c r="B5" s="32" t="s">
        <v>386</v>
      </c>
      <c r="C5" s="11" t="s">
        <v>387</v>
      </c>
      <c r="D5" s="11" t="s">
        <v>388</v>
      </c>
      <c r="E5" s="11" t="s">
        <v>387</v>
      </c>
      <c r="F5" s="11" t="s">
        <v>388</v>
      </c>
      <c r="G5" s="11" t="s">
        <v>387</v>
      </c>
      <c r="H5" s="11" t="s">
        <v>388</v>
      </c>
      <c r="I5" s="11" t="s">
        <v>387</v>
      </c>
      <c r="J5" s="11" t="s">
        <v>388</v>
      </c>
    </row>
    <row r="6" spans="2:10" x14ac:dyDescent="0.2">
      <c r="B6" s="19" t="s">
        <v>389</v>
      </c>
      <c r="C6" s="13">
        <v>48202</v>
      </c>
      <c r="D6" s="14" t="s">
        <v>393</v>
      </c>
      <c r="E6" s="13">
        <v>3505</v>
      </c>
      <c r="F6" s="14" t="s">
        <v>398</v>
      </c>
      <c r="G6" s="13">
        <v>0</v>
      </c>
      <c r="H6" s="14" t="s">
        <v>400</v>
      </c>
      <c r="I6" s="13">
        <v>2</v>
      </c>
      <c r="J6" s="14" t="s">
        <v>404</v>
      </c>
    </row>
    <row r="7" spans="2:10" x14ac:dyDescent="0.2">
      <c r="B7" s="19" t="s">
        <v>390</v>
      </c>
      <c r="C7" s="13">
        <v>40865</v>
      </c>
      <c r="D7" s="14" t="s">
        <v>394</v>
      </c>
      <c r="E7" s="13">
        <v>2992</v>
      </c>
      <c r="F7" s="14" t="s">
        <v>399</v>
      </c>
      <c r="G7" s="13">
        <v>12846</v>
      </c>
      <c r="H7" s="14" t="s">
        <v>402</v>
      </c>
      <c r="I7" s="13">
        <v>5305</v>
      </c>
      <c r="J7" s="14" t="s">
        <v>405</v>
      </c>
    </row>
    <row r="8" spans="2:10" x14ac:dyDescent="0.2">
      <c r="B8" s="19" t="s">
        <v>391</v>
      </c>
      <c r="C8" s="13">
        <v>6013</v>
      </c>
      <c r="D8" s="14" t="s">
        <v>395</v>
      </c>
      <c r="E8" s="13">
        <v>0</v>
      </c>
      <c r="F8" s="14" t="s">
        <v>400</v>
      </c>
      <c r="G8" s="13">
        <v>0</v>
      </c>
      <c r="H8" s="14" t="s">
        <v>400</v>
      </c>
      <c r="I8" s="13">
        <v>311</v>
      </c>
      <c r="J8" s="14" t="s">
        <v>406</v>
      </c>
    </row>
    <row r="9" spans="2:10" x14ac:dyDescent="0.2">
      <c r="B9" s="19" t="s">
        <v>392</v>
      </c>
      <c r="C9" s="13">
        <v>2214</v>
      </c>
      <c r="D9" s="14" t="s">
        <v>396</v>
      </c>
      <c r="E9" s="13">
        <v>6</v>
      </c>
      <c r="F9" s="14" t="s">
        <v>401</v>
      </c>
      <c r="G9" s="13">
        <v>28</v>
      </c>
      <c r="H9" s="14" t="s">
        <v>403</v>
      </c>
      <c r="I9" s="13">
        <v>136</v>
      </c>
      <c r="J9" s="14" t="s">
        <v>407</v>
      </c>
    </row>
    <row r="10" spans="2:10" x14ac:dyDescent="0.2">
      <c r="B10" s="20" t="s">
        <v>26</v>
      </c>
      <c r="C10" s="22">
        <v>97294</v>
      </c>
      <c r="D10" s="21" t="s">
        <v>397</v>
      </c>
      <c r="E10" s="22">
        <v>6503</v>
      </c>
      <c r="F10" s="21" t="s">
        <v>397</v>
      </c>
      <c r="G10" s="22">
        <v>12874</v>
      </c>
      <c r="H10" s="21" t="s">
        <v>397</v>
      </c>
      <c r="I10" s="22">
        <v>5754</v>
      </c>
      <c r="J10" s="21" t="s">
        <v>397</v>
      </c>
    </row>
    <row r="12" spans="2:10" x14ac:dyDescent="0.2">
      <c r="B12" s="29" t="s">
        <v>337</v>
      </c>
      <c r="C12" s="30"/>
      <c r="D12" s="30"/>
      <c r="E12" s="30"/>
      <c r="F12" s="30"/>
      <c r="G12" s="30"/>
      <c r="H12" s="30"/>
      <c r="I12" s="30"/>
      <c r="J12" s="30"/>
    </row>
    <row r="13" spans="2:10" ht="12.75" customHeight="1" x14ac:dyDescent="0.2">
      <c r="B13" s="29" t="s">
        <v>408</v>
      </c>
      <c r="C13" s="30"/>
      <c r="D13" s="30"/>
      <c r="E13" s="30"/>
      <c r="F13" s="30"/>
      <c r="G13" s="30"/>
      <c r="H13" s="30"/>
      <c r="I13" s="30"/>
      <c r="J13" s="30"/>
    </row>
    <row r="14" spans="2:10" ht="12.75" customHeight="1" x14ac:dyDescent="0.2">
      <c r="B14" s="29" t="s">
        <v>409</v>
      </c>
      <c r="C14" s="30"/>
      <c r="D14" s="30"/>
      <c r="E14" s="30"/>
      <c r="F14" s="30"/>
      <c r="G14" s="30"/>
      <c r="H14" s="30"/>
      <c r="I14" s="30"/>
      <c r="J14" s="30"/>
    </row>
    <row r="15" spans="2:10" x14ac:dyDescent="0.2">
      <c r="B15" s="29" t="s">
        <v>365</v>
      </c>
      <c r="C15" s="30"/>
      <c r="D15" s="30"/>
      <c r="E15" s="30"/>
      <c r="F15" s="30"/>
      <c r="G15" s="30"/>
      <c r="H15" s="30"/>
      <c r="I15" s="30"/>
      <c r="J15" s="30"/>
    </row>
  </sheetData>
  <mergeCells count="9">
    <mergeCell ref="B12:J12"/>
    <mergeCell ref="B13:J13"/>
    <mergeCell ref="B14:J14"/>
    <mergeCell ref="B15:J15"/>
    <mergeCell ref="B4:B5"/>
    <mergeCell ref="C4:D4"/>
    <mergeCell ref="E4:F4"/>
    <mergeCell ref="G4:H4"/>
    <mergeCell ref="I4:J4"/>
  </mergeCells>
  <pageMargins left="0.7" right="0.7" top="0.75" bottom="0.75" header="0.3" footer="0.3"/>
  <pageSetup paperSize="9" scale="50" fitToWidth="0" fitToHeight="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A81F"/>
  </sheetPr>
  <dimension ref="B1:B29"/>
  <sheetViews>
    <sheetView showGridLines="0" workbookViewId="0"/>
  </sheetViews>
  <sheetFormatPr baseColWidth="10" defaultRowHeight="12.75" x14ac:dyDescent="0.2"/>
  <cols>
    <col min="1" max="1" width="2.5703125" customWidth="1"/>
    <col min="2" max="2" width="100.7109375" customWidth="1"/>
  </cols>
  <sheetData>
    <row r="1" spans="2:2" ht="18" x14ac:dyDescent="0.25">
      <c r="B1" s="3" t="s">
        <v>16</v>
      </c>
    </row>
    <row r="4" spans="2:2" x14ac:dyDescent="0.2">
      <c r="B4" s="24" t="s">
        <v>410</v>
      </c>
    </row>
    <row r="5" spans="2:2" ht="63.75" x14ac:dyDescent="0.2">
      <c r="B5" s="24" t="s">
        <v>411</v>
      </c>
    </row>
    <row r="6" spans="2:2" x14ac:dyDescent="0.2">
      <c r="B6" s="24" t="s">
        <v>7</v>
      </c>
    </row>
    <row r="7" spans="2:2" x14ac:dyDescent="0.2">
      <c r="B7" s="24" t="s">
        <v>7</v>
      </c>
    </row>
    <row r="8" spans="2:2" x14ac:dyDescent="0.2">
      <c r="B8" s="24" t="s">
        <v>412</v>
      </c>
    </row>
    <row r="9" spans="2:2" x14ac:dyDescent="0.2">
      <c r="B9" s="24" t="s">
        <v>7</v>
      </c>
    </row>
    <row r="10" spans="2:2" x14ac:dyDescent="0.2">
      <c r="B10" s="24" t="s">
        <v>413</v>
      </c>
    </row>
    <row r="11" spans="2:2" ht="51" x14ac:dyDescent="0.2">
      <c r="B11" s="24" t="s">
        <v>414</v>
      </c>
    </row>
    <row r="12" spans="2:2" x14ac:dyDescent="0.2">
      <c r="B12" s="24" t="s">
        <v>7</v>
      </c>
    </row>
    <row r="13" spans="2:2" x14ac:dyDescent="0.2">
      <c r="B13" s="24" t="s">
        <v>415</v>
      </c>
    </row>
    <row r="14" spans="2:2" x14ac:dyDescent="0.2">
      <c r="B14" s="24" t="s">
        <v>416</v>
      </c>
    </row>
    <row r="15" spans="2:2" x14ac:dyDescent="0.2">
      <c r="B15" s="24" t="s">
        <v>7</v>
      </c>
    </row>
    <row r="16" spans="2:2" x14ac:dyDescent="0.2">
      <c r="B16" s="24" t="s">
        <v>417</v>
      </c>
    </row>
    <row r="17" spans="2:2" ht="38.25" x14ac:dyDescent="0.2">
      <c r="B17" s="24" t="s">
        <v>418</v>
      </c>
    </row>
    <row r="18" spans="2:2" x14ac:dyDescent="0.2">
      <c r="B18" s="24" t="s">
        <v>7</v>
      </c>
    </row>
    <row r="19" spans="2:2" x14ac:dyDescent="0.2">
      <c r="B19" s="24" t="s">
        <v>419</v>
      </c>
    </row>
    <row r="20" spans="2:2" ht="76.5" x14ac:dyDescent="0.2">
      <c r="B20" s="24" t="s">
        <v>420</v>
      </c>
    </row>
    <row r="21" spans="2:2" x14ac:dyDescent="0.2">
      <c r="B21" s="24" t="s">
        <v>7</v>
      </c>
    </row>
    <row r="22" spans="2:2" x14ac:dyDescent="0.2">
      <c r="B22" s="24" t="s">
        <v>421</v>
      </c>
    </row>
    <row r="23" spans="2:2" ht="25.5" x14ac:dyDescent="0.2">
      <c r="B23" s="24" t="s">
        <v>422</v>
      </c>
    </row>
    <row r="24" spans="2:2" x14ac:dyDescent="0.2">
      <c r="B24" s="24" t="s">
        <v>7</v>
      </c>
    </row>
    <row r="25" spans="2:2" x14ac:dyDescent="0.2">
      <c r="B25" s="24" t="s">
        <v>423</v>
      </c>
    </row>
    <row r="26" spans="2:2" ht="25.5" x14ac:dyDescent="0.2">
      <c r="B26" s="24" t="s">
        <v>424</v>
      </c>
    </row>
    <row r="27" spans="2:2" x14ac:dyDescent="0.2">
      <c r="B27" s="24" t="s">
        <v>7</v>
      </c>
    </row>
    <row r="28" spans="2:2" x14ac:dyDescent="0.2">
      <c r="B28" s="24" t="s">
        <v>425</v>
      </c>
    </row>
    <row r="29" spans="2:2" ht="51" x14ac:dyDescent="0.2">
      <c r="B29" s="24" t="s">
        <v>426</v>
      </c>
    </row>
  </sheetData>
  <pageMargins left="0.7" right="0.7" top="0.75" bottom="0.75" header="0.3" footer="0.3"/>
  <pageSetup paperSize="9" scale="50" fitToWidth="0"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Inhaltsverzeichnis</vt:lpstr>
      <vt:lpstr>T1</vt:lpstr>
      <vt:lpstr>T2</vt:lpstr>
      <vt:lpstr>T3</vt:lpstr>
      <vt:lpstr>T4</vt:lpstr>
      <vt:lpstr>T5</vt:lpstr>
      <vt:lpstr>T6</vt:lpstr>
      <vt:lpstr>T7</vt:lpstr>
      <vt:lpstr>Erläuterungen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tsee</dc:creator>
  <cp:lastModifiedBy>Sager Till  DFRSTAAG</cp:lastModifiedBy>
  <dcterms:created xsi:type="dcterms:W3CDTF">2025-09-30T11:38:27Z</dcterms:created>
  <dcterms:modified xsi:type="dcterms:W3CDTF">2025-09-30T11:39:37Z</dcterms:modified>
</cp:coreProperties>
</file>