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Statistik\Publikationen\13_Sozialhilfestatistik\02_Tabellen\2024\"/>
    </mc:Choice>
  </mc:AlternateContent>
  <xr:revisionPtr revIDLastSave="0" documentId="13_ncr:1_{C26AC667-2E57-413B-86CB-E07CFDFBB827}" xr6:coauthVersionLast="47" xr6:coauthVersionMax="47" xr10:uidLastSave="{00000000-0000-0000-0000-000000000000}"/>
  <bookViews>
    <workbookView xWindow="-120" yWindow="-120" windowWidth="29040" windowHeight="15720" xr2:uid="{00000000-000D-0000-FFFF-FFFF00000000}"/>
  </bookViews>
  <sheets>
    <sheet name="Inhaltsverzeichnis" sheetId="1" r:id="rId1"/>
    <sheet name="T1" sheetId="2" r:id="rId2"/>
    <sheet name="T2" sheetId="3" r:id="rId3"/>
    <sheet name="T3" sheetId="4" r:id="rId4"/>
    <sheet name="T4" sheetId="5" r:id="rId5"/>
    <sheet name="T5" sheetId="6" r:id="rId6"/>
    <sheet name="T6" sheetId="7" r:id="rId7"/>
    <sheet name="T7" sheetId="8" r:id="rId8"/>
    <sheet name="T8" sheetId="9" r:id="rId9"/>
    <sheet name="T9" sheetId="10" r:id="rId10"/>
    <sheet name="T10" sheetId="11" r:id="rId11"/>
    <sheet name="T11" sheetId="12" r:id="rId12"/>
    <sheet name="T12" sheetId="13" r:id="rId13"/>
    <sheet name="T13" sheetId="14" r:id="rId14"/>
    <sheet name="T14" sheetId="15" r:id="rId15"/>
    <sheet name="T15" sheetId="16" r:id="rId16"/>
    <sheet name="T16" sheetId="17" r:id="rId17"/>
    <sheet name="T17" sheetId="18" r:id="rId18"/>
    <sheet name="T18" sheetId="19" r:id="rId19"/>
    <sheet name="T19" sheetId="20" r:id="rId20"/>
    <sheet name="T20" sheetId="21" r:id="rId21"/>
    <sheet name="Erläuterungen" sheetId="22" r:id="rId22"/>
  </sheets>
  <definedNames>
    <definedName name="_xlnm._FilterDatabase" localSheetId="3" hidden="1">'T3'!$B$4:$F$4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2" l="1"/>
  <c r="B47" i="1"/>
  <c r="D45" i="1"/>
  <c r="B45" i="1"/>
  <c r="D44" i="1"/>
  <c r="B44" i="1"/>
  <c r="D41" i="1"/>
  <c r="B41" i="1"/>
  <c r="D38" i="1"/>
  <c r="B38" i="1"/>
  <c r="D37" i="1"/>
  <c r="B37" i="1"/>
  <c r="D36" i="1"/>
  <c r="B36" i="1"/>
  <c r="D35" i="1"/>
  <c r="B35" i="1"/>
  <c r="D34" i="1"/>
  <c r="B34" i="1"/>
  <c r="D31" i="1"/>
  <c r="B31" i="1"/>
  <c r="D30" i="1"/>
  <c r="B30" i="1"/>
  <c r="D29" i="1"/>
  <c r="B29" i="1"/>
  <c r="D28" i="1"/>
  <c r="B28" i="1"/>
  <c r="D27" i="1"/>
  <c r="B27" i="1"/>
  <c r="D26" i="1"/>
  <c r="B26" i="1"/>
  <c r="D25" i="1"/>
  <c r="B25" i="1"/>
  <c r="D24" i="1"/>
  <c r="B24" i="1"/>
  <c r="D21" i="1"/>
  <c r="B21" i="1"/>
  <c r="D20" i="1"/>
  <c r="B20" i="1"/>
  <c r="D19" i="1"/>
  <c r="B19" i="1"/>
  <c r="D18" i="1"/>
  <c r="B18" i="1"/>
</calcChain>
</file>

<file path=xl/sharedStrings.xml><?xml version="1.0" encoding="utf-8"?>
<sst xmlns="http://schemas.openxmlformats.org/spreadsheetml/2006/main" count="2112" uniqueCount="569">
  <si>
    <t>Sozialhilfestatistik 2024</t>
  </si>
  <si>
    <t>Reihe stat.kurzinfo Nr. 166 | Dezember 2025</t>
  </si>
  <si>
    <t>Quelle: Schweizerische Sozialhilfeempfängerstatistik, Bundesamt für Statistik (BFS)</t>
  </si>
  <si>
    <t>© Statistik Aargau, 4. Dezember 2025</t>
  </si>
  <si>
    <t>Tabellenverzeichnis</t>
  </si>
  <si>
    <t>Tabelle 1: Dossiers, Personen mit Leistungsbezug und Sozialhilfequoten, 2005–2024</t>
  </si>
  <si>
    <t>Tabelle 2: Dossiers, Personen mit Leistungsbezug und Sozialhilfequoten nach Bezirk und Gemeindegrösse, 2024</t>
  </si>
  <si>
    <t>Tabelle 3: Dossiers, Personen mit Leistungsbezug und Sozialhilfequote nach Bezirk und Gemeinde, 2024</t>
  </si>
  <si>
    <t>Tabelle 4: Sozialhilfequote nach Kanton, in Prozent, 2005–2023</t>
  </si>
  <si>
    <t>Dossiers, Personen und Quoten:</t>
  </si>
  <si>
    <t/>
  </si>
  <si>
    <t>Tabelle 5: Sozialhilfebeziehende nach Nationalität und Geschlecht, 2005–2024</t>
  </si>
  <si>
    <t>Tabelle 6: Ausländische Sozialhilfebeziehende nach Ländergruppe, 2005–2024</t>
  </si>
  <si>
    <t>Tabelle 7: Sozialhilfebeziehende nach Altersgruppe, 2024</t>
  </si>
  <si>
    <t>Tabelle 8: Sozialhilfebeziehende nach Altersgruppe, 2005–2024</t>
  </si>
  <si>
    <t>Tabelle 9: Sozialhilfebeziehende ab 18 Jahren nach Zivilstand und Geschlecht, 2005–2024</t>
  </si>
  <si>
    <t>Tabelle 10: Sozialhilfebeziehende im Alter von 25 bis 64 Jahren nach höchster abgeschlossener Ausbildung, 2005–2024</t>
  </si>
  <si>
    <t>Tabelle 11: Sozialhilfebeziehende im Alter von 15 bis 64 Jahren nach Erwerbssituation, 2005–2024</t>
  </si>
  <si>
    <t>Tabelle 12: Erwerbstätige Sozialhilfebeziehende im Alter von 15 bis 64 Jahren nach Geschlecht und Beschäftigungsgrad, 2005–2024</t>
  </si>
  <si>
    <t>Sozialhilfebeziehende:</t>
  </si>
  <si>
    <t>Tabelle 13: Unterstützungseinheiten nach Wohndauer in der Gemeinde, 2008–2024</t>
  </si>
  <si>
    <t>(Unterstützungseinheiten = Dossiers)</t>
  </si>
  <si>
    <t>Tabelle 14: Unterstützungseinheiten nach deren Struktur, 2005–2024</t>
  </si>
  <si>
    <t>Tabelle 15: Laufende Dossiers nach Dauer des Sozialhilfebezugs, 2005–2024</t>
  </si>
  <si>
    <t>Tabelle 16: Abgeschlossene Dossiers nach Dauer des Sozialhilfebezugs, 2005–2024</t>
  </si>
  <si>
    <t>Tabelle 17: Hauptgrund der Beendigung von abgeschlossenen Dossiers, 2005–2024</t>
  </si>
  <si>
    <t>Unterstützungseinheiten (= Dossiers):</t>
  </si>
  <si>
    <t>Tabelle 18: Unterstützte Haushalte und Quoten der Haushalte mit Sozialhilfebezug, 2015–2024</t>
  </si>
  <si>
    <t>Haushalte:</t>
  </si>
  <si>
    <t>Tabelle 19: Dossiers und Personen mit Alimentenbevorschussung (ALBV), 2007–2024</t>
  </si>
  <si>
    <t>Tabelle 20: Dossiers und Personen mit Eltern- und Mutterschaftsbeihilfe (MUBE), 2008–2024</t>
  </si>
  <si>
    <t>Weitere bedarfsabhängige Leistungen:</t>
  </si>
  <si>
    <t>Erläuterungen</t>
  </si>
  <si>
    <t>Jahr</t>
  </si>
  <si>
    <r>
      <rPr>
        <b/>
        <sz val="10"/>
        <rFont val="Arial"/>
      </rPr>
      <t>Dossiers</t>
    </r>
    <r>
      <rPr>
        <b/>
        <vertAlign val="superscript"/>
        <sz val="10"/>
        <rFont val="Arial"/>
      </rPr>
      <t>1</t>
    </r>
    <r>
      <rPr>
        <b/>
        <sz val="10"/>
        <rFont val="Arial"/>
      </rPr>
      <t/>
    </r>
  </si>
  <si>
    <r>
      <rPr>
        <b/>
        <sz val="10"/>
        <rFont val="Arial"/>
      </rPr>
      <t>Personen</t>
    </r>
    <r>
      <rPr>
        <b/>
        <vertAlign val="superscript"/>
        <sz val="10"/>
        <rFont val="Arial"/>
      </rPr>
      <t>1</t>
    </r>
    <r>
      <rPr>
        <b/>
        <sz val="10"/>
        <rFont val="Arial"/>
      </rPr>
      <t/>
    </r>
  </si>
  <si>
    <t>Sozialhilfequote</t>
  </si>
  <si>
    <t>Unterstützte Personen
pro Dossier</t>
  </si>
  <si>
    <t>1,9</t>
  </si>
  <si>
    <t>2,0</t>
  </si>
  <si>
    <t>2,1</t>
  </si>
  <si>
    <t>2,2</t>
  </si>
  <si>
    <t>2,3</t>
  </si>
  <si>
    <t>1,8</t>
  </si>
  <si>
    <t>1,7</t>
  </si>
  <si>
    <t>1,6</t>
  </si>
  <si>
    <t>1,74</t>
  </si>
  <si>
    <t>1,75</t>
  </si>
  <si>
    <t>1,69</t>
  </si>
  <si>
    <t>1,66</t>
  </si>
  <si>
    <t>1,64</t>
  </si>
  <si>
    <t>1,63</t>
  </si>
  <si>
    <t>1,62</t>
  </si>
  <si>
    <t>1,60</t>
  </si>
  <si>
    <t>1,59</t>
  </si>
  <si>
    <t>1,57</t>
  </si>
  <si>
    <t>1,56</t>
  </si>
  <si>
    <t>1,58</t>
  </si>
  <si>
    <t>1,54</t>
  </si>
  <si>
    <t>1) Mit Leistungsbezug in der Erhebungsperiode</t>
  </si>
  <si>
    <r>
      <rPr>
        <b/>
        <sz val="10"/>
        <rFont val="Arial"/>
      </rPr>
      <t>Bezirk</t>
    </r>
    <r>
      <rPr>
        <b/>
        <vertAlign val="superscript"/>
        <sz val="10"/>
        <rFont val="Arial"/>
      </rPr>
      <t>1</t>
    </r>
    <r>
      <rPr>
        <b/>
        <sz val="10"/>
        <rFont val="Arial"/>
      </rPr>
      <t/>
    </r>
  </si>
  <si>
    <r>
      <rPr>
        <b/>
        <sz val="10"/>
        <rFont val="Arial"/>
      </rPr>
      <t>Dossiers</t>
    </r>
    <r>
      <rPr>
        <b/>
        <vertAlign val="superscript"/>
        <sz val="10"/>
        <rFont val="Arial"/>
      </rPr>
      <t>2</t>
    </r>
    <r>
      <rPr>
        <b/>
        <sz val="10"/>
        <rFont val="Arial"/>
      </rPr>
      <t/>
    </r>
  </si>
  <si>
    <r>
      <rPr>
        <b/>
        <sz val="10"/>
        <rFont val="Arial"/>
      </rPr>
      <t>Personen</t>
    </r>
    <r>
      <rPr>
        <b/>
        <vertAlign val="superscript"/>
        <sz val="10"/>
        <rFont val="Arial"/>
      </rPr>
      <t>2</t>
    </r>
    <r>
      <rPr>
        <b/>
        <sz val="10"/>
        <rFont val="Arial"/>
      </rPr>
      <t/>
    </r>
  </si>
  <si>
    <t>Aarau</t>
  </si>
  <si>
    <t>Baden</t>
  </si>
  <si>
    <t>Bremgarten</t>
  </si>
  <si>
    <t>Brugg</t>
  </si>
  <si>
    <t>Kulm</t>
  </si>
  <si>
    <t>Laufenburg</t>
  </si>
  <si>
    <t>Lenzburg</t>
  </si>
  <si>
    <t>Muri</t>
  </si>
  <si>
    <t>Rheinfelden</t>
  </si>
  <si>
    <t>Zofingen</t>
  </si>
  <si>
    <t>Zurzach</t>
  </si>
  <si>
    <t>2,4</t>
  </si>
  <si>
    <t>1,4</t>
  </si>
  <si>
    <t>1,5</t>
  </si>
  <si>
    <t>1,1</t>
  </si>
  <si>
    <t>0,9</t>
  </si>
  <si>
    <r>
      <rPr>
        <b/>
        <sz val="10"/>
        <rFont val="Arial"/>
      </rPr>
      <t>Gemeindegrösse</t>
    </r>
    <r>
      <rPr>
        <b/>
        <vertAlign val="superscript"/>
        <sz val="10"/>
        <rFont val="Arial"/>
      </rPr>
      <t>1</t>
    </r>
    <r>
      <rPr>
        <b/>
        <sz val="10"/>
        <rFont val="Arial"/>
      </rPr>
      <t/>
    </r>
  </si>
  <si>
    <t>&lt;1'000 Einwohner/innen</t>
  </si>
  <si>
    <t>1'000–1'999 Einw.</t>
  </si>
  <si>
    <t>2'000–4'999 Einw.</t>
  </si>
  <si>
    <t>5'000–9'999 Einw.</t>
  </si>
  <si>
    <t>10'000–19'999 Einw.</t>
  </si>
  <si>
    <t>20'000–49'999 Einw.</t>
  </si>
  <si>
    <t>0,7</t>
  </si>
  <si>
    <t>1) Aufgrund der Doppelzählungen auf Bezirks- und Kantonsebene weicht die Summe der Anzahl Dossiers und Personen auf Gemeindeebene vom Bezirks- respektive Kantonstotal ab.</t>
  </si>
  <si>
    <t>2) Mit Leistungsbezug in der Erhebungsperiode</t>
  </si>
  <si>
    <t>BFS-Nr.</t>
  </si>
  <si>
    <r>
      <rPr>
        <b/>
        <sz val="10"/>
        <rFont val="Arial"/>
      </rPr>
      <t>Bezirk / Gemeinde</t>
    </r>
    <r>
      <rPr>
        <b/>
        <vertAlign val="superscript"/>
        <sz val="10"/>
        <rFont val="Arial"/>
      </rPr>
      <t>1</t>
    </r>
    <r>
      <rPr>
        <b/>
        <sz val="10"/>
        <rFont val="Arial"/>
      </rPr>
      <t/>
    </r>
  </si>
  <si>
    <t>Dossiers</t>
  </si>
  <si>
    <t>Personen</t>
  </si>
  <si>
    <t>Sozialhilfe-
quote</t>
  </si>
  <si>
    <t>Bezirk Aarau</t>
  </si>
  <si>
    <t>Biberstein</t>
  </si>
  <si>
    <t>Buchs (AG)</t>
  </si>
  <si>
    <t>Densbüren</t>
  </si>
  <si>
    <t>Erlinsbach (AG)</t>
  </si>
  <si>
    <t>Gränichen</t>
  </si>
  <si>
    <t>Hirschthal</t>
  </si>
  <si>
    <t>Küttigen</t>
  </si>
  <si>
    <t>Muhen</t>
  </si>
  <si>
    <t>Oberentfelden</t>
  </si>
  <si>
    <t>Suhr</t>
  </si>
  <si>
    <t>Unterentfelden</t>
  </si>
  <si>
    <t>Bezirk Baden</t>
  </si>
  <si>
    <t>Bellikon</t>
  </si>
  <si>
    <t>Bergdietikon</t>
  </si>
  <si>
    <t>Birmenstorf (AG)</t>
  </si>
  <si>
    <t>Ehrendingen</t>
  </si>
  <si>
    <t>Ennetbaden</t>
  </si>
  <si>
    <t>Fislisbach</t>
  </si>
  <si>
    <t>Freienwil</t>
  </si>
  <si>
    <t>Gebenstorf</t>
  </si>
  <si>
    <t>Killwangen</t>
  </si>
  <si>
    <t>Künten</t>
  </si>
  <si>
    <t>Mägenwil</t>
  </si>
  <si>
    <t>Mellingen</t>
  </si>
  <si>
    <t>Neuenhof</t>
  </si>
  <si>
    <t>Niederrohrdorf</t>
  </si>
  <si>
    <t>Oberrohrdorf</t>
  </si>
  <si>
    <t>Obersiggenthal</t>
  </si>
  <si>
    <t>Remetschwil</t>
  </si>
  <si>
    <t>Spreitenbach</t>
  </si>
  <si>
    <t>Stetten (AG)</t>
  </si>
  <si>
    <t>Untersiggenthal</t>
  </si>
  <si>
    <t>Wettingen</t>
  </si>
  <si>
    <t>Wohlenschwil</t>
  </si>
  <si>
    <t>Würenlingen</t>
  </si>
  <si>
    <t>Würenlos</t>
  </si>
  <si>
    <t>Bezirk Bremgarten</t>
  </si>
  <si>
    <t>Arni (AG)</t>
  </si>
  <si>
    <t>Berikon</t>
  </si>
  <si>
    <t>Bremgarten (AG)</t>
  </si>
  <si>
    <t>Büttikon</t>
  </si>
  <si>
    <t>Dottikon</t>
  </si>
  <si>
    <t>Eggenwil</t>
  </si>
  <si>
    <t>Fischbach-Göslikon</t>
  </si>
  <si>
    <t>Hägglingen</t>
  </si>
  <si>
    <t>Islisberg</t>
  </si>
  <si>
    <t>Jonen</t>
  </si>
  <si>
    <t>Niederwil (AG)</t>
  </si>
  <si>
    <t>Oberlunkhofen</t>
  </si>
  <si>
    <t>Oberwil-Lieli</t>
  </si>
  <si>
    <t>Rudolfstetten-Friedlisberg</t>
  </si>
  <si>
    <t>Sarmenstorf</t>
  </si>
  <si>
    <t>Tägerig</t>
  </si>
  <si>
    <t>Uezwil</t>
  </si>
  <si>
    <t>Unterlunkhofen</t>
  </si>
  <si>
    <t>Villmergen</t>
  </si>
  <si>
    <t>Widen</t>
  </si>
  <si>
    <t>Wohlen (AG)</t>
  </si>
  <si>
    <t>Zufikon</t>
  </si>
  <si>
    <t>Bezirk Brugg</t>
  </si>
  <si>
    <t>Auenstein</t>
  </si>
  <si>
    <t>Birr</t>
  </si>
  <si>
    <t>Birrhard</t>
  </si>
  <si>
    <t>Bözberg</t>
  </si>
  <si>
    <t>Habsburg</t>
  </si>
  <si>
    <t>Hausen (AG)</t>
  </si>
  <si>
    <t>Lupfig</t>
  </si>
  <si>
    <t>Mandach</t>
  </si>
  <si>
    <t>Mönthal</t>
  </si>
  <si>
    <t>Mülligen</t>
  </si>
  <si>
    <t>Remigen</t>
  </si>
  <si>
    <t>Riniken</t>
  </si>
  <si>
    <t>Rüfenach</t>
  </si>
  <si>
    <t>Schinznach</t>
  </si>
  <si>
    <t>Thalheim (AG)</t>
  </si>
  <si>
    <t>Veltheim (AG)</t>
  </si>
  <si>
    <t>Villigen</t>
  </si>
  <si>
    <t>Villnachern</t>
  </si>
  <si>
    <t>Windisch</t>
  </si>
  <si>
    <t>Bezirk Kulm</t>
  </si>
  <si>
    <t>Beinwil am See</t>
  </si>
  <si>
    <t>Birrwil</t>
  </si>
  <si>
    <t>Dürrenäsch</t>
  </si>
  <si>
    <t>Gontenschwil</t>
  </si>
  <si>
    <t>Holziken</t>
  </si>
  <si>
    <t>Leimbach (AG)</t>
  </si>
  <si>
    <t>Leutwil</t>
  </si>
  <si>
    <t>Menziken</t>
  </si>
  <si>
    <t>Oberkulm</t>
  </si>
  <si>
    <t>Reinach (AG)</t>
  </si>
  <si>
    <t>Schlossrued</t>
  </si>
  <si>
    <t>Schmiedrued</t>
  </si>
  <si>
    <t>Schöftland</t>
  </si>
  <si>
    <t>Teufenthal (AG)</t>
  </si>
  <si>
    <t>Unterkulm</t>
  </si>
  <si>
    <t>Zetzwil</t>
  </si>
  <si>
    <t>Bezirk Laufenburg</t>
  </si>
  <si>
    <t>Böztal</t>
  </si>
  <si>
    <t>Eiken</t>
  </si>
  <si>
    <t>Frick</t>
  </si>
  <si>
    <t>Gansingen</t>
  </si>
  <si>
    <t>Gipf-Oberfrick</t>
  </si>
  <si>
    <t>Herznach-Ueken</t>
  </si>
  <si>
    <t>Kaisten</t>
  </si>
  <si>
    <t>Mettauertal</t>
  </si>
  <si>
    <t>Münchwilen (AG)</t>
  </si>
  <si>
    <t>Oberhof</t>
  </si>
  <si>
    <t>Oeschgen</t>
  </si>
  <si>
    <t>Schwaderloch</t>
  </si>
  <si>
    <t>Sisseln</t>
  </si>
  <si>
    <t>Wittnau</t>
  </si>
  <si>
    <t>Wölflinswil</t>
  </si>
  <si>
    <t>Zeihen</t>
  </si>
  <si>
    <t>Bezirk Lenzburg</t>
  </si>
  <si>
    <t>Ammerswil</t>
  </si>
  <si>
    <t>Boniswil</t>
  </si>
  <si>
    <t>Brunegg</t>
  </si>
  <si>
    <t>Dintikon</t>
  </si>
  <si>
    <t>Egliswil</t>
  </si>
  <si>
    <t>Fahrwangen</t>
  </si>
  <si>
    <t>Hallwil</t>
  </si>
  <si>
    <t>Hendschiken</t>
  </si>
  <si>
    <t>Holderbank (AG)</t>
  </si>
  <si>
    <t>Hunzenschwil</t>
  </si>
  <si>
    <t>Meisterschwanden</t>
  </si>
  <si>
    <t>Möriken-Wildegg</t>
  </si>
  <si>
    <t>Niederlenz</t>
  </si>
  <si>
    <t>Othmarsingen</t>
  </si>
  <si>
    <t>Rupperswil</t>
  </si>
  <si>
    <t>Schafisheim</t>
  </si>
  <si>
    <t>Seengen</t>
  </si>
  <si>
    <t>Seon</t>
  </si>
  <si>
    <t>Staufen</t>
  </si>
  <si>
    <t>Bezirk Muri</t>
  </si>
  <si>
    <t>Abtwil</t>
  </si>
  <si>
    <t>Aristau</t>
  </si>
  <si>
    <t>Auw</t>
  </si>
  <si>
    <t>Beinwil (Freiamt)</t>
  </si>
  <si>
    <t>Besenbüren</t>
  </si>
  <si>
    <t>Bettwil</t>
  </si>
  <si>
    <t>Boswil</t>
  </si>
  <si>
    <t>Bünzen</t>
  </si>
  <si>
    <t>Buttwil</t>
  </si>
  <si>
    <t>Dietwil</t>
  </si>
  <si>
    <t>Geltwil</t>
  </si>
  <si>
    <t>Kallern</t>
  </si>
  <si>
    <t>Merenschwand</t>
  </si>
  <si>
    <t>Mühlau</t>
  </si>
  <si>
    <t>Muri (AG)</t>
  </si>
  <si>
    <t>Oberrüti</t>
  </si>
  <si>
    <t>Rottenschwil</t>
  </si>
  <si>
    <t>Sins</t>
  </si>
  <si>
    <t>Waltenschwil</t>
  </si>
  <si>
    <t>Bezirk Rheinfelden</t>
  </si>
  <si>
    <t>Hellikon</t>
  </si>
  <si>
    <t>Kaiseraugst</t>
  </si>
  <si>
    <t>Magden</t>
  </si>
  <si>
    <t>Möhlin</t>
  </si>
  <si>
    <t>Mumpf</t>
  </si>
  <si>
    <t>Obermumpf</t>
  </si>
  <si>
    <t>Olsberg</t>
  </si>
  <si>
    <t>Schupfart</t>
  </si>
  <si>
    <t>Stein (AG)</t>
  </si>
  <si>
    <t>Wallbach</t>
  </si>
  <si>
    <t>Wegenstetten</t>
  </si>
  <si>
    <t>Zeiningen</t>
  </si>
  <si>
    <t>Zuzgen</t>
  </si>
  <si>
    <t>Bezirk Zofingen</t>
  </si>
  <si>
    <t>Aarburg</t>
  </si>
  <si>
    <t>Bottenwil</t>
  </si>
  <si>
    <t>Brittnau</t>
  </si>
  <si>
    <t>Kirchleerau</t>
  </si>
  <si>
    <t>Kölliken</t>
  </si>
  <si>
    <t>Moosleerau</t>
  </si>
  <si>
    <t>Murgenthal</t>
  </si>
  <si>
    <t>Oftringen</t>
  </si>
  <si>
    <t>Reitnau</t>
  </si>
  <si>
    <t>Rothrist</t>
  </si>
  <si>
    <t>Safenwil</t>
  </si>
  <si>
    <t>Staffelbach</t>
  </si>
  <si>
    <t>Strengelbach</t>
  </si>
  <si>
    <t>Uerkheim</t>
  </si>
  <si>
    <t>Vordemwald</t>
  </si>
  <si>
    <t>Wiliberg</t>
  </si>
  <si>
    <t>Bezirk Zurzach</t>
  </si>
  <si>
    <t>Böttstein</t>
  </si>
  <si>
    <t>Döttingen</t>
  </si>
  <si>
    <t>Endingen</t>
  </si>
  <si>
    <t>Fisibach</t>
  </si>
  <si>
    <t>Full-Reuenthal</t>
  </si>
  <si>
    <t>Klingnau</t>
  </si>
  <si>
    <t>Koblenz</t>
  </si>
  <si>
    <t>Leibstadt</t>
  </si>
  <si>
    <t>Lengnau (AG)</t>
  </si>
  <si>
    <t>Leuggern</t>
  </si>
  <si>
    <t>Mellikon</t>
  </si>
  <si>
    <t>Schneisingen</t>
  </si>
  <si>
    <t>Siglistorf</t>
  </si>
  <si>
    <t>Tegerfelden</t>
  </si>
  <si>
    <t>X</t>
  </si>
  <si>
    <t>3,7</t>
  </si>
  <si>
    <t>0,8</t>
  </si>
  <si>
    <t>1,2</t>
  </si>
  <si>
    <t>3,2</t>
  </si>
  <si>
    <t>4,2</t>
  </si>
  <si>
    <t>2,5</t>
  </si>
  <si>
    <t>0,5</t>
  </si>
  <si>
    <t>1,0</t>
  </si>
  <si>
    <t>0,6</t>
  </si>
  <si>
    <t>2,6</t>
  </si>
  <si>
    <t>0,4</t>
  </si>
  <si>
    <t>2,8</t>
  </si>
  <si>
    <t>0,3</t>
  </si>
  <si>
    <t>0,0</t>
  </si>
  <si>
    <t>2,7</t>
  </si>
  <si>
    <t>2,9</t>
  </si>
  <si>
    <t>3,3</t>
  </si>
  <si>
    <t>1,3</t>
  </si>
  <si>
    <t>3,6</t>
  </si>
  <si>
    <t>3,9</t>
  </si>
  <si>
    <t>X: Daten von Gemeinden mit eins bis vier Dossiers werden aus Datenschutzgründen nicht ausgewiesen.</t>
  </si>
  <si>
    <t>Kanton</t>
  </si>
  <si>
    <t>Zürich</t>
  </si>
  <si>
    <t>Bern</t>
  </si>
  <si>
    <t>Luzern</t>
  </si>
  <si>
    <t>Uri</t>
  </si>
  <si>
    <t>Schwyz</t>
  </si>
  <si>
    <t>Obwalden</t>
  </si>
  <si>
    <t>Nidwalden</t>
  </si>
  <si>
    <t>Glarus</t>
  </si>
  <si>
    <t>Zug</t>
  </si>
  <si>
    <t>Freiburg</t>
  </si>
  <si>
    <t>Solothurn</t>
  </si>
  <si>
    <t>Basel-Stadt</t>
  </si>
  <si>
    <t>Basel-Landschaft</t>
  </si>
  <si>
    <t>Schaffhausen</t>
  </si>
  <si>
    <t>Appenzell Ausserrhoden</t>
  </si>
  <si>
    <t>Appenzell Innerrhoden</t>
  </si>
  <si>
    <t>St. Gallen</t>
  </si>
  <si>
    <t>Graubünden</t>
  </si>
  <si>
    <t>Aargau</t>
  </si>
  <si>
    <t>Thurgau</t>
  </si>
  <si>
    <t>Tessin</t>
  </si>
  <si>
    <t>Waadt</t>
  </si>
  <si>
    <t>Wallis</t>
  </si>
  <si>
    <t>Neuenburg</t>
  </si>
  <si>
    <t>Genf</t>
  </si>
  <si>
    <t>Jura</t>
  </si>
  <si>
    <t>Schweiz</t>
  </si>
  <si>
    <t>3,0</t>
  </si>
  <si>
    <t>6,4</t>
  </si>
  <si>
    <t>4,5</t>
  </si>
  <si>
    <t>5,4</t>
  </si>
  <si>
    <t>4,0</t>
  </si>
  <si>
    <t>3,8</t>
  </si>
  <si>
    <t>4,3</t>
  </si>
  <si>
    <t>7,1</t>
  </si>
  <si>
    <t>4,7</t>
  </si>
  <si>
    <t>5,7</t>
  </si>
  <si>
    <t>4,1</t>
  </si>
  <si>
    <t>6,6</t>
  </si>
  <si>
    <t>6,0</t>
  </si>
  <si>
    <t>3,1</t>
  </si>
  <si>
    <t>6,1</t>
  </si>
  <si>
    <t>4,8</t>
  </si>
  <si>
    <t>3,5</t>
  </si>
  <si>
    <t>4,9</t>
  </si>
  <si>
    <t>5,6</t>
  </si>
  <si>
    <t>6,5</t>
  </si>
  <si>
    <t>5,9</t>
  </si>
  <si>
    <t>6,7</t>
  </si>
  <si>
    <t>5,1</t>
  </si>
  <si>
    <t>7,0</t>
  </si>
  <si>
    <t>5,3</t>
  </si>
  <si>
    <t>5,0</t>
  </si>
  <si>
    <t>7,3</t>
  </si>
  <si>
    <t>7,2</t>
  </si>
  <si>
    <t>5,5</t>
  </si>
  <si>
    <t>6,3</t>
  </si>
  <si>
    <t>7,4</t>
  </si>
  <si>
    <t>7,5</t>
  </si>
  <si>
    <t>6,2</t>
  </si>
  <si>
    <t>3,4</t>
  </si>
  <si>
    <t>4,4</t>
  </si>
  <si>
    <t>6,8</t>
  </si>
  <si>
    <t>Anmerkung:</t>
  </si>
  <si>
    <t>- Die nationale Sozialhilfestatistik 2024 wird vom Bundesamt für Statistik (BFS) am 16. Dezember 2025 publiziert.</t>
  </si>
  <si>
    <r>
      <rPr>
        <b/>
        <sz val="10"/>
        <rFont val="Arial"/>
      </rPr>
      <t>Jahr</t>
    </r>
    <r>
      <rPr>
        <b/>
        <vertAlign val="superscript"/>
        <sz val="10"/>
        <rFont val="Arial"/>
      </rPr>
      <t>1</t>
    </r>
    <r>
      <rPr>
        <b/>
        <sz val="10"/>
        <rFont val="Arial"/>
      </rPr>
      <t/>
    </r>
  </si>
  <si>
    <t>Total</t>
  </si>
  <si>
    <t>Schweizer</t>
  </si>
  <si>
    <t>Schweizerinnen</t>
  </si>
  <si>
    <t>Ausländer</t>
  </si>
  <si>
    <t>Ausländerinnen</t>
  </si>
  <si>
    <t>Ohne
Angaben,
Weiss
nicht</t>
  </si>
  <si>
    <t>Anzahl</t>
  </si>
  <si>
    <t>Quote</t>
  </si>
  <si>
    <t>4,6</t>
  </si>
  <si>
    <t>5,2</t>
  </si>
  <si>
    <t>1) 2024: Aufgrund der laufenden Umstellung auf die modernisierte Sozialhilfestatistik weichen die Summen der einzelnen Kategorien infolge der angewendeten Übergangsgewichtung vom Total ab.</t>
  </si>
  <si>
    <t>EU/EFTA</t>
  </si>
  <si>
    <t>Übriges Europa
(mit Türkiye)</t>
  </si>
  <si>
    <t>Afrika</t>
  </si>
  <si>
    <t>Nord- und
Lateinamerika</t>
  </si>
  <si>
    <t>Asien und
Ozeanien</t>
  </si>
  <si>
    <t>Unbekannt,
Staatenlos,
Ohne Angaben</t>
  </si>
  <si>
    <t>Anmerkungen:</t>
  </si>
  <si>
    <t>- Ohne Personen mit Aufenthaltsstatus "Flüchtling mit Asyl B" (bis fünf Jahre nach Einreichung des Asylgesuchs), "vorläufig aufgenommene/r Person/Flüchtling F" (bis sieben Jahre in der CH), "Asylsuchende/r N" sowie "Schutzstatus S", da diese in separaten Statistiken ausgewiesen werden (SH-FlüStat, SH-AsylStat bzw. SH-Status-S).</t>
  </si>
  <si>
    <t>- Massgebend für die Zuordnung der Sozialhilfedossiers zur betreffenden Statistik ist der Aufenthaltsstatus der antragstellenden Person.</t>
  </si>
  <si>
    <t>- Der Stand der Ländergruppierung entspricht bei allen Jahren demjenigen des aktuellen Datenjahres.</t>
  </si>
  <si>
    <t xml:space="preserve"> Total </t>
  </si>
  <si>
    <t>Altersgruppe in Jahren</t>
  </si>
  <si>
    <t>Ohne
Angaben</t>
  </si>
  <si>
    <t xml:space="preserve"> 0–17 </t>
  </si>
  <si>
    <t xml:space="preserve"> 18–25 </t>
  </si>
  <si>
    <t xml:space="preserve"> 26–35 </t>
  </si>
  <si>
    <t xml:space="preserve"> 36–45 </t>
  </si>
  <si>
    <t xml:space="preserve"> 46–55 </t>
  </si>
  <si>
    <t xml:space="preserve"> 56–64 </t>
  </si>
  <si>
    <t xml:space="preserve"> 65 + </t>
  </si>
  <si>
    <t>Anteil in Prozent</t>
  </si>
  <si>
    <t>100,0</t>
  </si>
  <si>
    <t>30,1</t>
  </si>
  <si>
    <t>9,3</t>
  </si>
  <si>
    <t>14,3</t>
  </si>
  <si>
    <t>16,7</t>
  </si>
  <si>
    <t>13,8</t>
  </si>
  <si>
    <t>11,8</t>
  </si>
  <si>
    <t>0,1</t>
  </si>
  <si>
    <t>...</t>
  </si>
  <si>
    <t>0–17</t>
  </si>
  <si>
    <t>18–25</t>
  </si>
  <si>
    <t>26–35</t>
  </si>
  <si>
    <t>36–45</t>
  </si>
  <si>
    <t>46–55</t>
  </si>
  <si>
    <t>56–64</t>
  </si>
  <si>
    <t>65 +</t>
  </si>
  <si>
    <t>Ledig</t>
  </si>
  <si>
    <r>
      <rPr>
        <b/>
        <sz val="10"/>
        <rFont val="Arial"/>
      </rPr>
      <t>Verheiratet</t>
    </r>
    <r>
      <rPr>
        <b/>
        <vertAlign val="superscript"/>
        <sz val="10"/>
        <rFont val="Arial"/>
      </rPr>
      <t>2</t>
    </r>
    <r>
      <rPr>
        <b/>
        <sz val="10"/>
        <rFont val="Arial"/>
      </rPr>
      <t/>
    </r>
  </si>
  <si>
    <t>Geschieden</t>
  </si>
  <si>
    <t>Verwitwet</t>
  </si>
  <si>
    <t>Weiss
nicht,
Ohne
Angaben</t>
  </si>
  <si>
    <t>Männer</t>
  </si>
  <si>
    <t>Frauen</t>
  </si>
  <si>
    <t>2) Inklusive "getrennt" und "in eingetragener Partnerschaft"</t>
  </si>
  <si>
    <t>Schul-
besuch
weniger
als 7 Jahre</t>
  </si>
  <si>
    <t>Obli-
gatorische
Schule</t>
  </si>
  <si>
    <t>Anlehre</t>
  </si>
  <si>
    <t>Berufs-
lehre,
Vollzeit-
Berufs-
schule</t>
  </si>
  <si>
    <t>Maturität,
Diplom-
mittel-
schule</t>
  </si>
  <si>
    <t>Höhere
Fach-/
Berufsaus-
bildung</t>
  </si>
  <si>
    <t>Uni-
versität,
FH</t>
  </si>
  <si>
    <t>Nicht
feststellbar,
Weiss nicht,
Ohne Angaben</t>
  </si>
  <si>
    <t>Erwerbs-
tätige</t>
  </si>
  <si>
    <t>Erwerbs-
lose</t>
  </si>
  <si>
    <t>Nicht-
erwerbs-
personen</t>
  </si>
  <si>
    <t>Weiss nicht,
Ohne Angaben</t>
  </si>
  <si>
    <t>- Erwerbstätigkeit: Ab mindestens einer Stunde pro Woche bezahlter Erwerbsarbeit</t>
  </si>
  <si>
    <t>- Nichterwerbspersonen: Sind weder erwerbstätig noch erwerbslos (bspw. Personen in Ausbildung)</t>
  </si>
  <si>
    <t>Vollzeit
(90% +)</t>
  </si>
  <si>
    <t>Voll- und
Teilzeit-
stelle</t>
  </si>
  <si>
    <t>Teilzeit
(50–89%)</t>
  </si>
  <si>
    <t>Teilzeit
(unter 50%)</t>
  </si>
  <si>
    <t>Mehrere
Teilzeit-
stellen</t>
  </si>
  <si>
    <t>- Lehrlinge werden beim Beschäftigungsgrad nicht berücksichtigt.</t>
  </si>
  <si>
    <t>Wohndauer in Monaten</t>
  </si>
  <si>
    <t>&lt; 7</t>
  </si>
  <si>
    <t>7–11</t>
  </si>
  <si>
    <t>12–23</t>
  </si>
  <si>
    <t>24 +</t>
  </si>
  <si>
    <t>1) 2024: Bei den nach der modernisierten Methode gelieferten Daten fehlt häufig die Angabe der Wohndauer. Dadurch hat die Kategorie "ohne Angabe" stark zugenommen. Zusätzliche Informationen befinden sich im Tabellenblatt "Erläuterungen".</t>
  </si>
  <si>
    <t>Privathaushalte</t>
  </si>
  <si>
    <t>Stationäre
Ein-
richtungen,
Heime</t>
  </si>
  <si>
    <t>Besondere
Wohn-
formen</t>
  </si>
  <si>
    <r>
      <rPr>
        <b/>
        <sz val="10"/>
        <rFont val="Arial"/>
      </rPr>
      <t>Unbestimmte
Werte</t>
    </r>
    <r>
      <rPr>
        <b/>
        <vertAlign val="superscript"/>
        <sz val="10"/>
        <rFont val="Arial"/>
      </rPr>
      <t>2</t>
    </r>
    <r>
      <rPr>
        <b/>
        <sz val="10"/>
        <rFont val="Arial"/>
      </rPr>
      <t/>
    </r>
  </si>
  <si>
    <t>Total
Privat-
haushalte</t>
  </si>
  <si>
    <t>Ein-
personen-
dossiers</t>
  </si>
  <si>
    <r>
      <rPr>
        <b/>
        <sz val="10"/>
        <rFont val="Arial"/>
      </rPr>
      <t>EEF</t>
    </r>
    <r>
      <rPr>
        <b/>
        <vertAlign val="superscript"/>
        <sz val="10"/>
        <rFont val="Arial"/>
      </rPr>
      <t>1</t>
    </r>
    <r>
      <rPr>
        <b/>
        <sz val="10"/>
        <rFont val="Arial"/>
      </rPr>
      <t xml:space="preserve">
mit 1
Kind</t>
    </r>
  </si>
  <si>
    <r>
      <rPr>
        <b/>
        <sz val="10"/>
        <rFont val="Arial"/>
      </rPr>
      <t>EEF</t>
    </r>
    <r>
      <rPr>
        <b/>
        <vertAlign val="superscript"/>
        <sz val="10"/>
        <rFont val="Arial"/>
      </rPr>
      <t>1</t>
    </r>
    <r>
      <rPr>
        <b/>
        <sz val="10"/>
        <rFont val="Arial"/>
      </rPr>
      <t xml:space="preserve">
mit 2
Kindern</t>
    </r>
  </si>
  <si>
    <r>
      <rPr>
        <b/>
        <sz val="10"/>
        <rFont val="Arial"/>
      </rPr>
      <t>EEF</t>
    </r>
    <r>
      <rPr>
        <b/>
        <vertAlign val="superscript"/>
        <sz val="10"/>
        <rFont val="Arial"/>
      </rPr>
      <t>1</t>
    </r>
    <r>
      <rPr>
        <b/>
        <sz val="10"/>
        <rFont val="Arial"/>
      </rPr>
      <t xml:space="preserve">
mit 3 +
Kindern</t>
    </r>
  </si>
  <si>
    <t>Paare
ohne
Kind(er)</t>
  </si>
  <si>
    <t>Paare
mit 1
Kind</t>
  </si>
  <si>
    <t>Paare
mit 2
Kindern</t>
  </si>
  <si>
    <t>Paare
mit 3 +
Kindern</t>
  </si>
  <si>
    <t>1) EEF: Einelternfamilien</t>
  </si>
  <si>
    <t>2) Andere Typen der Unterstützungseinheit, Weiss nicht, Ohne Angaben</t>
  </si>
  <si>
    <t>unter 1
Jahr</t>
  </si>
  <si>
    <t>1 bis
&lt; 2 Jahre</t>
  </si>
  <si>
    <t>2 bis
&lt; 3 Jahre</t>
  </si>
  <si>
    <t>3 bis
&lt; 4 Jahre</t>
  </si>
  <si>
    <t>4 bis
&lt; 5 Jahre</t>
  </si>
  <si>
    <t>5 bis
&lt; 6 Jahre</t>
  </si>
  <si>
    <t>6 bis
&lt; 7 Jahre</t>
  </si>
  <si>
    <t>7 und
mehr
Jahre</t>
  </si>
  <si>
    <t>Ohne Angaben</t>
  </si>
  <si>
    <t>1) 2024: Aufgrund der Übergangsphase zur modernisierten Sozialhilfestatistik konnten nur Daten nach der alten Erhebungsmethode berücksichtigt werden. Daher wurden in diesem Jahr nur 151 von 173 Datenlieferungen verarbeitet. Zusätzliche Informationen befinden sich im Tabellenblatt "Erläuterungen".</t>
  </si>
  <si>
    <t>Aufnahme
Erwerbs-
tätigkeit</t>
  </si>
  <si>
    <t>Beschäfti-
gungs-
mass-
nahme</t>
  </si>
  <si>
    <t>Erhöhtes
Erwerbs-
einkommen</t>
  </si>
  <si>
    <t>Existenz-
sicherung
durch
Sozialvers.</t>
  </si>
  <si>
    <t>Existenz-
sicherung
durch
bedarfs-
abhängige
Sozial-
leistungen</t>
  </si>
  <si>
    <t>Wechsel des
Wohnorts</t>
  </si>
  <si>
    <t>Kontakt-
abbruch</t>
  </si>
  <si>
    <t>Todesfall</t>
  </si>
  <si>
    <t>Andere</t>
  </si>
  <si>
    <t>Un-
bekannt</t>
  </si>
  <si>
    <t>Total Privathaushalte</t>
  </si>
  <si>
    <t>Haushalte</t>
  </si>
  <si>
    <t>Quoten</t>
  </si>
  <si>
    <t>1 Erwachsene
Person</t>
  </si>
  <si>
    <t>2 Erwachsene,
verheiratet</t>
  </si>
  <si>
    <t>2 Erwachsene,
nicht verheiratet</t>
  </si>
  <si>
    <t>3 oder mehr
Erwachsene</t>
  </si>
  <si>
    <t>Haushalte ohne minderjährige Personen</t>
  </si>
  <si>
    <t>0,2</t>
  </si>
  <si>
    <t>Haushalte mit minderjährigen Personen</t>
  </si>
  <si>
    <t>18,2</t>
  </si>
  <si>
    <t>18,1</t>
  </si>
  <si>
    <t>17,9</t>
  </si>
  <si>
    <t>17,6</t>
  </si>
  <si>
    <t>17,4</t>
  </si>
  <si>
    <t>16,2</t>
  </si>
  <si>
    <t>15,3</t>
  </si>
  <si>
    <t>14,5</t>
  </si>
  <si>
    <t>13,5</t>
  </si>
  <si>
    <t>1) 2024: Aufgrund der Übergangsphase zur modernisiertenn Sozialhilfestatistik, wurde in diesem Jahr auf die Berechnung der Haushaltsquote verzichtet. Zusätzliche Informationen befinden sich im Tabellenblatt "Erläuterungen".</t>
  </si>
  <si>
    <t>ALBV-
Quote</t>
  </si>
  <si>
    <t>0,73</t>
  </si>
  <si>
    <t>0,64</t>
  </si>
  <si>
    <t>0,63</t>
  </si>
  <si>
    <t>0,59</t>
  </si>
  <si>
    <t>0,60</t>
  </si>
  <si>
    <t>0,55</t>
  </si>
  <si>
    <t>0,53</t>
  </si>
  <si>
    <t>0,52</t>
  </si>
  <si>
    <t>0,50</t>
  </si>
  <si>
    <t>0,46</t>
  </si>
  <si>
    <t>0,45</t>
  </si>
  <si>
    <t>0,43</t>
  </si>
  <si>
    <t>0,42</t>
  </si>
  <si>
    <t>0,39</t>
  </si>
  <si>
    <t>1) Mit Leistungsbezug in der Erhebungsperiode; ohne Doppelzählungen</t>
  </si>
  <si>
    <t>MUBE-
Quote</t>
  </si>
  <si>
    <t>0,17</t>
  </si>
  <si>
    <t>0,16</t>
  </si>
  <si>
    <t>0,14</t>
  </si>
  <si>
    <t>0,19</t>
  </si>
  <si>
    <t>0,15</t>
  </si>
  <si>
    <t>0,12</t>
  </si>
  <si>
    <t>0,08</t>
  </si>
  <si>
    <t>0,10</t>
  </si>
  <si>
    <t>0,09</t>
  </si>
  <si>
    <r>
      <rPr>
        <b/>
        <sz val="10"/>
        <rFont val="Arial"/>
      </rPr>
      <t>Datengrundlage</t>
    </r>
    <r>
      <rPr>
        <sz val="10"/>
        <color rgb="FF000000"/>
        <rFont val="Arial"/>
      </rPr>
      <t/>
    </r>
  </si>
  <si>
    <r>
      <rPr>
        <b/>
        <sz val="10"/>
        <rFont val="Arial"/>
      </rPr>
      <t>Grundgesamtheiten der Sozialhilfestatistik</t>
    </r>
    <r>
      <rPr>
        <sz val="10"/>
        <color rgb="FF000000"/>
        <rFont val="Arial"/>
      </rPr>
      <t/>
    </r>
  </si>
  <si>
    <t>Dossiers: In der Sozialhilfestatistik des Bundesamts für Statistik (BFS) sind alle Dossiers erfasst, in denen im entsprechenden Jahr mindestens einmal Sozialhilfe ausbezahlt wurde oder die letzte Zahlung in der zweiten Jahreshälfte des Vorjahres erfolgte.</t>
  </si>
  <si>
    <t>Personen: Enthalten sind alle Personen aus Dossiers, deren antragstellende Person einer der folgenden Gruppen angehört:</t>
  </si>
  <si>
    <t>- Schweizerinnen und Schweizer</t>
  </si>
  <si>
    <t>- Ausländerinnen und Ausländer: Ohne Personen mit Aufenthaltsstatus "Asylsuchende/r N", "vorläufig aufgenommene/r Person/Flüchtling F" (bis sieben Jahre in der Schweiz), "Flüchtling mit Asyl B" (bis fünf Jahre nach Einreichung des Asylgesuchs) und "Schutzstatus S"</t>
  </si>
  <si>
    <r>
      <rPr>
        <b/>
        <sz val="10"/>
        <rFont val="Arial"/>
      </rPr>
      <t>Modernisierung Sozialhilfestatistik</t>
    </r>
    <r>
      <rPr>
        <sz val="10"/>
        <color rgb="FF000000"/>
        <rFont val="Arial"/>
      </rPr>
      <t/>
    </r>
  </si>
  <si>
    <t>Seit April 2024 wird bei der Sozialhilfestatistik auf eine modernisierte Datenerhebung umgestellt. Dadurch basiert die Sozialhilfestatistik 2024 auf einer gemischten Datengrundlage, da alte und modernisierte Datenlieferungen parallel verwendet werden. Zu beachten ist, dass modernisierte Datenlieferungen oft noch unvollständige Informationen enthalten. Um dennoch vergleichbare Resultate zu erhalten, kommen Übergangs- und Ausfallgewichtungen zum Einsatz, sodass die wichtigsten Indikatoren weiterhin konsistent bleiben. Differenzen bei den Werteausprägungen werden durch Recodierungen abgefedert. Die Auswertungen für das Jahr 2024 sind daher mit Vorbehalt zu betrachten. Bei gewissen Auswertungen hat sich zudem die Grundgesamtheit im Datenjahr 2024 verändert, weshalb Vergleiche zum Vorjahr teilweise nicht möglich sind, während die Verteilungen innerhalb der einzelnen Jahre weiterhin beurteilt werden können. Für das Datenjahr 2024 lieferten im Kanton Aargau 22 von 173 Datenlieferanten mit der modernisierten Erhebungsmethode im Bereich der wirtschaftlichen Sozialhilfe. Weitere Informationen finden sich auf der Homepage des Bundesamts für Statistik (BFS).</t>
  </si>
  <si>
    <r>
      <rPr>
        <b/>
        <sz val="10"/>
        <rFont val="Arial"/>
      </rPr>
      <t>Definitionen</t>
    </r>
    <r>
      <rPr>
        <sz val="10"/>
        <color rgb="FF000000"/>
        <rFont val="Arial"/>
      </rPr>
      <t/>
    </r>
  </si>
  <si>
    <r>
      <rPr>
        <b/>
        <sz val="10"/>
        <rFont val="Arial"/>
      </rPr>
      <t>Sozialhilfequote</t>
    </r>
    <r>
      <rPr>
        <sz val="10"/>
        <color rgb="FF000000"/>
        <rFont val="Arial"/>
      </rPr>
      <t/>
    </r>
  </si>
  <si>
    <t>Anteil der Sozialhilfebeziehenden (alle Personen in der Unterstützungseinheit) mit Leistungsbezug im Erhebungsjahr an der ständigen Wohnbevölkerung gemäss Bevölkerungsstatistik des Vorjahres (ESPOP bis Erhebungsjahr 2010, STATPOP ab Erhebungsjahr 2011).</t>
  </si>
  <si>
    <r>
      <rPr>
        <b/>
        <sz val="10"/>
        <rFont val="Arial"/>
      </rPr>
      <t>Unterstützungseinheit</t>
    </r>
    <r>
      <rPr>
        <sz val="10"/>
        <color rgb="FF000000"/>
        <rFont val="Arial"/>
      </rPr>
      <t/>
    </r>
  </si>
  <si>
    <t>Die wirtschaftliche Einheit, die für die Leistungsberechnung und -ausrichtung relevant ist. Neben alleinlebenden Einzelpersonen gelten folgende miteinander verwandte Personen, die im gleichen Haushalt leben, als Unterstützungseinheit (UE): Ehepaare mit und ohne Kinder, Elternteile mit Kindern. Häufig werden in der Praxis unverheiratete Paare, welche in einem stabilen Konkubinat zusammenleben (Beziehungsdauer von mind. 2 Jahren und/oder gemeinsame Kinder), ebenfalls als eine UE geführt.</t>
  </si>
  <si>
    <r>
      <rPr>
        <b/>
        <sz val="10"/>
        <rFont val="Arial"/>
      </rPr>
      <t>Dossier</t>
    </r>
    <r>
      <rPr>
        <sz val="10"/>
        <color rgb="FF000000"/>
        <rFont val="Arial"/>
      </rPr>
      <t/>
    </r>
  </si>
  <si>
    <t>Jedes Sozialhilfedossier repräsentiert eine Unterstützungseinheit. Die Begriffe Dossier und Unterstützungseinheit werden gleichbedeutend verwendet. Ein Dossier gilt als abgeschlossen, wenn mehr als 6 Monate seit dem letzten Leistungsbezug vergangen sind.</t>
  </si>
  <si>
    <r>
      <rPr>
        <b/>
        <sz val="10"/>
        <rFont val="Arial"/>
      </rPr>
      <t>Haushaltsquote</t>
    </r>
    <r>
      <rPr>
        <sz val="10"/>
        <color rgb="FF000000"/>
        <rFont val="Arial"/>
      </rPr>
      <t/>
    </r>
  </si>
  <si>
    <t>Die unterstützten Haushalte setzen sich aus allen Personen im Haushalt zusammen, inklusive nicht unterstützter Personen oder Personen in weiteren Unterstützungseinheiten im selben Haushalt. Die Haushaltsquote wird wie die Sozialhilfequote berechnet: Anteil der unterstützten Privathaushalte mit mindestens einem Leistungsbezug im Erhebungsjahr an allen Privathaushalten gemäss der ständigen Wohnbevölkerung (STATPOP) des Vorjahres.</t>
  </si>
  <si>
    <r>
      <rPr>
        <b/>
        <sz val="10"/>
        <rFont val="Arial"/>
      </rPr>
      <t>Struktur von Unterstützungseinheit/Haushalt</t>
    </r>
    <r>
      <rPr>
        <sz val="10"/>
        <color rgb="FF000000"/>
        <rFont val="Arial"/>
      </rPr>
      <t/>
    </r>
  </si>
  <si>
    <t>Bei Auswertungen nach Struktur der Unterstützungseinheit (UE) werden, sofern nicht anders angegeben, nur die Personen in der UE berücksichtigt, d. h. nur die mit Sozialhilfe unterstützten Personen, nicht aber allfällige weitere im selben Haushalt lebenden Personen. Für die Berechnung der Haushaltsquote werden alle im Haushalt lebenden Personen berücksichtigt, unabhängig davon, ob sie mit Sozialhilfe unterstützt werden oder nicht.</t>
  </si>
  <si>
    <r>
      <rPr>
        <b/>
        <sz val="10"/>
        <rFont val="Arial"/>
      </rPr>
      <t>ALBV-Quote</t>
    </r>
    <r>
      <rPr>
        <sz val="10"/>
        <color rgb="FF000000"/>
        <rFont val="Arial"/>
      </rPr>
      <t/>
    </r>
  </si>
  <si>
    <t>Anteil der Beziehenden von Alimentenbevorschussung (ALBV) mit Leistungsbezug im Erhebungsjahr an der ständigen Wohnbevölkerung des Vorjahres (ESPOP bis Erhebungsjahr 2010, STATPOP ab Erhebungsjahr 2011). Es werden alle Personen in der Unterstützungseinheit berücksichtigt.</t>
  </si>
  <si>
    <r>
      <rPr>
        <b/>
        <sz val="10"/>
        <rFont val="Arial"/>
      </rPr>
      <t>MUBE-Quote</t>
    </r>
    <r>
      <rPr>
        <sz val="10"/>
        <color rgb="FF000000"/>
        <rFont val="Arial"/>
      </rPr>
      <t/>
    </r>
  </si>
  <si>
    <t>Anteil der Beziehenden von Eltern- und Mutterschaftsbeihilfe (MUBE) mit Leistungsbezug im Erhebungsjahr an der ständigen Wohnbevölkerung des Vorjahres (ESPOP bis Erhebungsjahr 2010, STATPOP ab Erhebungsjahr 2011). Es werden alle Personen in der Unterstützungseinheit berücksichtigt.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</si>
</sst>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1" x14ac:knownFonts="1">
    <font>
      <sz val="10"/>
      <color rgb="FF000000"/>
      <name val="Arial"/>
    </font>
    <font>
      <b/>
      <sz val="16"/>
      <color rgb="FFFFFFFF"/>
      <name val="Arial"/>
    </font>
    <font>
      <b/>
      <sz val="12"/>
      <color rgb="FF000000"/>
      <name val="Arial"/>
    </font>
    <font>
      <b/>
      <sz val="14"/>
      <color rgb="FF000000"/>
      <name val="Arial"/>
    </font>
    <font>
      <i/>
      <sz val="10"/>
      <color rgb="FF000000"/>
      <name val="Arial"/>
    </font>
    <font>
      <sz val="10"/>
      <color rgb="FFFFFFFF"/>
      <name val="Arial"/>
    </font>
    <font>
      <u/>
      <sz val="10"/>
      <color rgb="FF000000"/>
      <name val="Arial"/>
    </font>
    <font>
      <b/>
      <sz val="10"/>
      <color rgb="FF000000"/>
      <name val="Arial"/>
    </font>
    <font>
      <u/>
      <sz val="10"/>
      <color theme="10"/>
      <name val="Arial"/>
    </font>
    <font>
      <b/>
      <sz val="10"/>
      <name val="Arial"/>
    </font>
    <font>
      <b/>
      <vertAlign val="superscript"/>
      <sz val="10"/>
      <name val="Arial"/>
    </font>
  </fonts>
  <fills count="9">
    <fill>
      <patternFill patternType="none"/>
    </fill>
    <fill>
      <patternFill patternType="gray125"/>
    </fill>
    <fill>
      <patternFill patternType="solid">
        <fgColor rgb="FF007AB8"/>
      </patternFill>
    </fill>
    <fill>
      <patternFill patternType="solid">
        <fgColor rgb="FF96D4FF"/>
      </patternFill>
    </fill>
    <fill>
      <patternFill patternType="solid">
        <fgColor rgb="FFFFA81F"/>
      </patternFill>
    </fill>
    <fill>
      <patternFill patternType="solid">
        <fgColor rgb="FFFFE562"/>
      </patternFill>
    </fill>
    <fill>
      <patternFill patternType="solid">
        <fgColor rgb="FFA05388"/>
      </patternFill>
    </fill>
    <fill>
      <patternFill patternType="solid">
        <fgColor rgb="FFFF82A9"/>
      </patternFill>
    </fill>
    <fill>
      <patternFill patternType="solid">
        <fgColor rgb="FFD9D9D9"/>
      </patternFill>
    </fill>
  </fills>
  <borders count="4">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s>
  <cellStyleXfs count="1">
    <xf numFmtId="0" fontId="0" fillId="0" borderId="0"/>
  </cellStyleXfs>
  <cellXfs count="42">
    <xf numFmtId="0" fontId="0" fillId="0" borderId="0" xfId="0"/>
    <xf numFmtId="0" fontId="1" fillId="2" borderId="0" xfId="0" applyFont="1" applyFill="1" applyAlignment="1">
      <alignment horizontal="left" wrapText="1"/>
    </xf>
    <xf numFmtId="0" fontId="2" fillId="0" borderId="0" xfId="0" applyFont="1"/>
    <xf numFmtId="0" fontId="3" fillId="0" borderId="0" xfId="0" applyFont="1"/>
    <xf numFmtId="0" fontId="4" fillId="0" borderId="0" xfId="0" applyFont="1"/>
    <xf numFmtId="0" fontId="5" fillId="2" borderId="1" xfId="0" applyFont="1" applyFill="1" applyBorder="1"/>
    <xf numFmtId="0" fontId="6" fillId="0" borderId="0" xfId="0" applyFont="1"/>
    <xf numFmtId="0" fontId="0" fillId="3" borderId="1" xfId="0" applyFill="1" applyBorder="1"/>
    <xf numFmtId="0" fontId="0" fillId="4" borderId="1" xfId="0" applyFill="1" applyBorder="1"/>
    <xf numFmtId="0" fontId="0" fillId="5" borderId="1" xfId="0" applyFill="1" applyBorder="1"/>
    <xf numFmtId="0" fontId="5" fillId="6" borderId="1" xfId="0" applyFont="1" applyFill="1" applyBorder="1"/>
    <xf numFmtId="0" fontId="0" fillId="7" borderId="1" xfId="0" applyFill="1" applyBorder="1"/>
    <xf numFmtId="0" fontId="7" fillId="0" borderId="2" xfId="0" applyFont="1" applyBorder="1" applyAlignment="1">
      <alignment horizontal="center" vertical="top" wrapText="1"/>
    </xf>
    <xf numFmtId="0" fontId="7" fillId="0" borderId="2" xfId="0" applyFont="1" applyBorder="1" applyAlignment="1">
      <alignment horizontal="right" vertical="top" wrapText="1"/>
    </xf>
    <xf numFmtId="164" fontId="0" fillId="0" borderId="0" xfId="0" applyNumberFormat="1" applyAlignment="1">
      <alignment horizontal="center" vertical="center"/>
    </xf>
    <xf numFmtId="3" fontId="0" fillId="0" borderId="0" xfId="0" applyNumberFormat="1" applyAlignment="1">
      <alignment horizontal="right" vertical="center"/>
    </xf>
    <xf numFmtId="4" fontId="0" fillId="0" borderId="0" xfId="0" applyNumberFormat="1" applyAlignment="1">
      <alignment horizontal="right" vertical="center"/>
    </xf>
    <xf numFmtId="164" fontId="0" fillId="0" borderId="3" xfId="0" applyNumberFormat="1" applyBorder="1" applyAlignment="1">
      <alignment horizontal="center" vertical="center"/>
    </xf>
    <xf numFmtId="3" fontId="0" fillId="0" borderId="3" xfId="0" applyNumberFormat="1" applyBorder="1" applyAlignment="1">
      <alignment horizontal="right" vertical="center"/>
    </xf>
    <xf numFmtId="4" fontId="0" fillId="0" borderId="3" xfId="0" applyNumberFormat="1" applyBorder="1" applyAlignment="1">
      <alignment horizontal="right" vertical="center"/>
    </xf>
    <xf numFmtId="0" fontId="7" fillId="0" borderId="2" xfId="0" applyFont="1" applyBorder="1" applyAlignment="1">
      <alignment horizontal="left" vertical="top" wrapText="1"/>
    </xf>
    <xf numFmtId="0" fontId="0" fillId="0" borderId="0" xfId="0" applyAlignment="1">
      <alignment horizontal="left" vertical="center"/>
    </xf>
    <xf numFmtId="0" fontId="0" fillId="0" borderId="3" xfId="0" applyBorder="1" applyAlignment="1">
      <alignment horizontal="left" vertical="center"/>
    </xf>
    <xf numFmtId="0" fontId="0" fillId="0" borderId="0" xfId="0" applyAlignment="1">
      <alignment horizontal="right" vertical="center"/>
    </xf>
    <xf numFmtId="164" fontId="7" fillId="0" borderId="0" xfId="0" applyNumberFormat="1" applyFont="1" applyAlignment="1">
      <alignment horizontal="center" vertical="center"/>
    </xf>
    <xf numFmtId="0" fontId="7" fillId="0" borderId="0" xfId="0" applyFont="1" applyAlignment="1">
      <alignment horizontal="left" vertical="center"/>
    </xf>
    <xf numFmtId="3" fontId="7" fillId="0" borderId="0" xfId="0" applyNumberFormat="1" applyFont="1" applyAlignment="1">
      <alignment horizontal="right" vertical="center"/>
    </xf>
    <xf numFmtId="0" fontId="7" fillId="0" borderId="0" xfId="0" applyFont="1" applyAlignment="1">
      <alignment horizontal="right" vertical="center"/>
    </xf>
    <xf numFmtId="0" fontId="0" fillId="0" borderId="3" xfId="0" applyBorder="1" applyAlignment="1">
      <alignment horizontal="right" vertical="center"/>
    </xf>
    <xf numFmtId="4" fontId="7" fillId="0" borderId="0" xfId="0" applyNumberFormat="1" applyFont="1" applyAlignment="1">
      <alignment horizontal="right" vertical="center"/>
    </xf>
    <xf numFmtId="0" fontId="7" fillId="0" borderId="3" xfId="0" applyFont="1" applyBorder="1" applyAlignment="1">
      <alignment horizontal="left" vertical="center"/>
    </xf>
    <xf numFmtId="4" fontId="7" fillId="0" borderId="3" xfId="0" applyNumberFormat="1" applyFont="1" applyBorder="1" applyAlignment="1">
      <alignment horizontal="right" vertical="center"/>
    </xf>
    <xf numFmtId="0" fontId="0" fillId="0" borderId="0" xfId="0" applyAlignment="1">
      <alignment horizontal="left" vertical="top" wrapText="1"/>
    </xf>
    <xf numFmtId="0" fontId="8" fillId="0" borderId="0" xfId="0" applyFont="1" applyAlignment="1">
      <alignment horizontal="left" vertical="top" wrapText="1"/>
    </xf>
    <xf numFmtId="0" fontId="1" fillId="2" borderId="0" xfId="0" applyFont="1" applyFill="1" applyAlignment="1">
      <alignment horizontal="left" wrapText="1"/>
    </xf>
    <xf numFmtId="0" fontId="0" fillId="0" borderId="0" xfId="0" applyAlignment="1">
      <alignment horizontal="left" vertical="center" wrapText="1"/>
    </xf>
    <xf numFmtId="0" fontId="0" fillId="0" borderId="0" xfId="0"/>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0" fillId="8" borderId="0" xfId="0" applyFill="1" applyAlignment="1">
      <alignment horizontal="center" wrapText="1"/>
    </xf>
    <xf numFmtId="3" fontId="0" fillId="0" borderId="0" xfId="0" applyNumberFormat="1" applyAlignment="1">
      <alignment horizontal="right" vertical="center"/>
    </xf>
    <xf numFmtId="4" fontId="0" fillId="0" borderId="0" xfId="0" applyNumberFormat="1" applyAlignment="1">
      <alignment horizontal="righ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0</xdr:col>
      <xdr:colOff>0</xdr:colOff>
      <xdr:row>28</xdr:row>
      <xdr:rowOff>0</xdr:rowOff>
    </xdr:from>
    <xdr:ext cx="6480000" cy="432000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10</xdr:col>
      <xdr:colOff>0</xdr:colOff>
      <xdr:row>28</xdr:row>
      <xdr:rowOff>0</xdr:rowOff>
    </xdr:from>
    <xdr:ext cx="6480000" cy="4320000"/>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27</xdr:row>
      <xdr:rowOff>0</xdr:rowOff>
    </xdr:from>
    <xdr:ext cx="6480000" cy="432000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31</xdr:row>
      <xdr:rowOff>0</xdr:rowOff>
    </xdr:from>
    <xdr:ext cx="6480000" cy="432000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28</xdr:row>
      <xdr:rowOff>0</xdr:rowOff>
    </xdr:from>
    <xdr:ext cx="6480000" cy="432000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12</xdr:col>
      <xdr:colOff>0</xdr:colOff>
      <xdr:row>28</xdr:row>
      <xdr:rowOff>0</xdr:rowOff>
    </xdr:from>
    <xdr:ext cx="8100000" cy="4860000"/>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28</xdr:row>
      <xdr:rowOff>0</xdr:rowOff>
    </xdr:from>
    <xdr:ext cx="6480000" cy="432000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12</xdr:col>
      <xdr:colOff>0</xdr:colOff>
      <xdr:row>28</xdr:row>
      <xdr:rowOff>0</xdr:rowOff>
    </xdr:from>
    <xdr:ext cx="8100000" cy="4860000"/>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28</xdr:row>
      <xdr:rowOff>0</xdr:rowOff>
    </xdr:from>
    <xdr:ext cx="6480000" cy="432000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12</xdr:col>
      <xdr:colOff>0</xdr:colOff>
      <xdr:row>28</xdr:row>
      <xdr:rowOff>0</xdr:rowOff>
    </xdr:from>
    <xdr:ext cx="8100000" cy="4860000"/>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26</xdr:row>
      <xdr:rowOff>0</xdr:rowOff>
    </xdr:from>
    <xdr:ext cx="6480000" cy="432000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0</xdr:colOff>
      <xdr:row>25</xdr:row>
      <xdr:rowOff>0</xdr:rowOff>
    </xdr:from>
    <xdr:ext cx="6480000" cy="4320000"/>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29</xdr:row>
      <xdr:rowOff>0</xdr:rowOff>
    </xdr:from>
    <xdr:ext cx="6480000" cy="432000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11</xdr:col>
      <xdr:colOff>0</xdr:colOff>
      <xdr:row>29</xdr:row>
      <xdr:rowOff>0</xdr:rowOff>
    </xdr:from>
    <xdr:ext cx="6480000" cy="4320000"/>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33</xdr:row>
      <xdr:rowOff>0</xdr:rowOff>
    </xdr:from>
    <xdr:ext cx="6480000" cy="432000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11</xdr:col>
      <xdr:colOff>0</xdr:colOff>
      <xdr:row>33</xdr:row>
      <xdr:rowOff>0</xdr:rowOff>
    </xdr:from>
    <xdr:ext cx="6480000" cy="4320000"/>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12</xdr:row>
      <xdr:rowOff>0</xdr:rowOff>
    </xdr:from>
    <xdr:ext cx="6480000" cy="432000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30</xdr:row>
      <xdr:rowOff>0</xdr:rowOff>
    </xdr:from>
    <xdr:ext cx="6480000" cy="432000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11</xdr:col>
      <xdr:colOff>0</xdr:colOff>
      <xdr:row>30</xdr:row>
      <xdr:rowOff>0</xdr:rowOff>
    </xdr:from>
    <xdr:ext cx="6480000" cy="4320000"/>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31</xdr:row>
      <xdr:rowOff>0</xdr:rowOff>
    </xdr:from>
    <xdr:ext cx="6480000" cy="432000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28</xdr:row>
      <xdr:rowOff>0</xdr:rowOff>
    </xdr:from>
    <xdr:ext cx="6480000" cy="432000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12</xdr:col>
      <xdr:colOff>0</xdr:colOff>
      <xdr:row>28</xdr:row>
      <xdr:rowOff>0</xdr:rowOff>
    </xdr:from>
    <xdr:ext cx="6480000" cy="4320000"/>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30</xdr:row>
      <xdr:rowOff>0</xdr:rowOff>
    </xdr:from>
    <xdr:ext cx="6480000" cy="432000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33</xdr:row>
      <xdr:rowOff>0</xdr:rowOff>
    </xdr:from>
    <xdr:ext cx="6480000" cy="432000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D47"/>
  <sheetViews>
    <sheetView showGridLines="0" tabSelected="1" workbookViewId="0"/>
  </sheetViews>
  <sheetFormatPr baseColWidth="10" defaultRowHeight="12.75" x14ac:dyDescent="0.2"/>
  <cols>
    <col min="1" max="1" width="2.5703125" customWidth="1"/>
    <col min="2" max="2" width="12.5703125" customWidth="1"/>
    <col min="3" max="3" width="3.5703125" customWidth="1"/>
    <col min="4" max="4" width="105.5703125" customWidth="1"/>
  </cols>
  <sheetData>
    <row r="4" spans="2:4" ht="14.45" customHeight="1" x14ac:dyDescent="0.3">
      <c r="B4" s="1"/>
      <c r="C4" s="1"/>
      <c r="D4" s="1"/>
    </row>
    <row r="5" spans="2:4" ht="14.45" customHeight="1" x14ac:dyDescent="0.3">
      <c r="B5" s="1"/>
      <c r="C5" s="1"/>
      <c r="D5" s="1"/>
    </row>
    <row r="6" spans="2:4" ht="21" customHeight="1" x14ac:dyDescent="0.3">
      <c r="B6" s="34" t="s">
        <v>0</v>
      </c>
      <c r="C6" s="34"/>
      <c r="D6" s="34"/>
    </row>
    <row r="7" spans="2:4" ht="6" customHeight="1" x14ac:dyDescent="0.2"/>
    <row r="8" spans="2:4" x14ac:dyDescent="0.2">
      <c r="B8" t="s">
        <v>1</v>
      </c>
    </row>
    <row r="9" spans="2:4" x14ac:dyDescent="0.2">
      <c r="B9" t="s">
        <v>2</v>
      </c>
    </row>
    <row r="10" spans="2:4" x14ac:dyDescent="0.2">
      <c r="B10" t="s">
        <v>3</v>
      </c>
    </row>
    <row r="15" spans="2:4" ht="15.75" x14ac:dyDescent="0.25">
      <c r="B15" s="2" t="s">
        <v>4</v>
      </c>
    </row>
    <row r="17" spans="2:4" x14ac:dyDescent="0.2">
      <c r="B17" s="4" t="s">
        <v>9</v>
      </c>
    </row>
    <row r="18" spans="2:4" x14ac:dyDescent="0.2">
      <c r="B18" s="5" t="str">
        <f>HYPERLINK("#'T1'!A1", "Tabelle 1:")</f>
        <v>Tabelle 1:</v>
      </c>
      <c r="C18" t="s">
        <v>10</v>
      </c>
      <c r="D18" s="6" t="str">
        <f>HYPERLINK("#'T1'!A1", "Dossiers, Personen mit Leistungsbezug und Sozialhilfequoten, 2005–2024")</f>
        <v>Dossiers, Personen mit Leistungsbezug und Sozialhilfequoten, 2005–2024</v>
      </c>
    </row>
    <row r="19" spans="2:4" x14ac:dyDescent="0.2">
      <c r="B19" s="5" t="str">
        <f>HYPERLINK("#'T2'!A1", "Tabelle 2:")</f>
        <v>Tabelle 2:</v>
      </c>
      <c r="C19" t="s">
        <v>10</v>
      </c>
      <c r="D19" s="6" t="str">
        <f>HYPERLINK("#'T2'!A1", "Dossiers, Personen mit Leistungsbezug und Sozialhilfequoten nach Bezirk und Gemeindegrösse, 2024")</f>
        <v>Dossiers, Personen mit Leistungsbezug und Sozialhilfequoten nach Bezirk und Gemeindegrösse, 2024</v>
      </c>
    </row>
    <row r="20" spans="2:4" x14ac:dyDescent="0.2">
      <c r="B20" s="5" t="str">
        <f>HYPERLINK("#'T3'!A1", "Tabelle 3:")</f>
        <v>Tabelle 3:</v>
      </c>
      <c r="C20" t="s">
        <v>10</v>
      </c>
      <c r="D20" s="6" t="str">
        <f>HYPERLINK("#'T3'!A1", "Dossiers, Personen mit Leistungsbezug und Sozialhilfequote nach Bezirk und Gemeinde, 2024")</f>
        <v>Dossiers, Personen mit Leistungsbezug und Sozialhilfequote nach Bezirk und Gemeinde, 2024</v>
      </c>
    </row>
    <row r="21" spans="2:4" x14ac:dyDescent="0.2">
      <c r="B21" s="5" t="str">
        <f>HYPERLINK("#'T4'!A1", "Tabelle 4:")</f>
        <v>Tabelle 4:</v>
      </c>
      <c r="C21" t="s">
        <v>10</v>
      </c>
      <c r="D21" s="6" t="str">
        <f>HYPERLINK("#'T4'!A1", "Sozialhilfequote nach Kanton, in Prozent, 2005–2023")</f>
        <v>Sozialhilfequote nach Kanton, in Prozent, 2005–2023</v>
      </c>
    </row>
    <row r="23" spans="2:4" x14ac:dyDescent="0.2">
      <c r="B23" s="4" t="s">
        <v>19</v>
      </c>
    </row>
    <row r="24" spans="2:4" x14ac:dyDescent="0.2">
      <c r="B24" s="7" t="str">
        <f>HYPERLINK("#'T5'!A1", "Tabelle 5:")</f>
        <v>Tabelle 5:</v>
      </c>
      <c r="C24" t="s">
        <v>10</v>
      </c>
      <c r="D24" s="6" t="str">
        <f>HYPERLINK("#'T5'!A1", "Sozialhilfebeziehende nach Nationalität und Geschlecht, 2005–2024")</f>
        <v>Sozialhilfebeziehende nach Nationalität und Geschlecht, 2005–2024</v>
      </c>
    </row>
    <row r="25" spans="2:4" x14ac:dyDescent="0.2">
      <c r="B25" s="7" t="str">
        <f>HYPERLINK("#'T6'!A1", "Tabelle 6:")</f>
        <v>Tabelle 6:</v>
      </c>
      <c r="C25" t="s">
        <v>10</v>
      </c>
      <c r="D25" s="6" t="str">
        <f>HYPERLINK("#'T6'!A1", "Ausländische Sozialhilfebeziehende nach Ländergruppe, 2005–2024")</f>
        <v>Ausländische Sozialhilfebeziehende nach Ländergruppe, 2005–2024</v>
      </c>
    </row>
    <row r="26" spans="2:4" x14ac:dyDescent="0.2">
      <c r="B26" s="7" t="str">
        <f>HYPERLINK("#'T7'!A1", "Tabelle 7:")</f>
        <v>Tabelle 7:</v>
      </c>
      <c r="C26" t="s">
        <v>10</v>
      </c>
      <c r="D26" s="6" t="str">
        <f>HYPERLINK("#'T7'!A1", "Sozialhilfebeziehende nach Altersgruppe, 2024")</f>
        <v>Sozialhilfebeziehende nach Altersgruppe, 2024</v>
      </c>
    </row>
    <row r="27" spans="2:4" x14ac:dyDescent="0.2">
      <c r="B27" s="7" t="str">
        <f>HYPERLINK("#'T8'!A1", "Tabelle 8:")</f>
        <v>Tabelle 8:</v>
      </c>
      <c r="C27" t="s">
        <v>10</v>
      </c>
      <c r="D27" s="6" t="str">
        <f>HYPERLINK("#'T8'!A1", "Sozialhilfebeziehende nach Altersgruppe, 2005–2024")</f>
        <v>Sozialhilfebeziehende nach Altersgruppe, 2005–2024</v>
      </c>
    </row>
    <row r="28" spans="2:4" x14ac:dyDescent="0.2">
      <c r="B28" s="7" t="str">
        <f>HYPERLINK("#'T9'!A1", "Tabelle 9:")</f>
        <v>Tabelle 9:</v>
      </c>
      <c r="C28" t="s">
        <v>10</v>
      </c>
      <c r="D28" s="6" t="str">
        <f>HYPERLINK("#'T9'!A1", "Sozialhilfebeziehende ab 18 Jahren nach Zivilstand und Geschlecht, 2005–2024")</f>
        <v>Sozialhilfebeziehende ab 18 Jahren nach Zivilstand und Geschlecht, 2005–2024</v>
      </c>
    </row>
    <row r="29" spans="2:4" x14ac:dyDescent="0.2">
      <c r="B29" s="7" t="str">
        <f>HYPERLINK("#'T10'!A1", "Tabelle 10:")</f>
        <v>Tabelle 10:</v>
      </c>
      <c r="C29" t="s">
        <v>10</v>
      </c>
      <c r="D29" s="6" t="str">
        <f>HYPERLINK("#'T10'!A1", "Sozialhilfebeziehende im Alter von 25 bis 64 Jahren nach höchster abgeschlossener Ausbildung, 2005–2024")</f>
        <v>Sozialhilfebeziehende im Alter von 25 bis 64 Jahren nach höchster abgeschlossener Ausbildung, 2005–2024</v>
      </c>
    </row>
    <row r="30" spans="2:4" x14ac:dyDescent="0.2">
      <c r="B30" s="7" t="str">
        <f>HYPERLINK("#'T11'!A1", "Tabelle 11:")</f>
        <v>Tabelle 11:</v>
      </c>
      <c r="C30" t="s">
        <v>10</v>
      </c>
      <c r="D30" s="6" t="str">
        <f>HYPERLINK("#'T11'!A1", "Sozialhilfebeziehende im Alter von 15 bis 64 Jahren nach Erwerbssituation, 2005–2024")</f>
        <v>Sozialhilfebeziehende im Alter von 15 bis 64 Jahren nach Erwerbssituation, 2005–2024</v>
      </c>
    </row>
    <row r="31" spans="2:4" x14ac:dyDescent="0.2">
      <c r="B31" s="7" t="str">
        <f>HYPERLINK("#'T12'!A1", "Tabelle 12:")</f>
        <v>Tabelle 12:</v>
      </c>
      <c r="C31" t="s">
        <v>10</v>
      </c>
      <c r="D31" s="6" t="str">
        <f>HYPERLINK("#'T12'!A1", "Erwerbstätige Sozialhilfebeziehende im Alter von 15 bis 64 Jahren nach Geschlecht und Beschäftigungsgrad, 2005–2024")</f>
        <v>Erwerbstätige Sozialhilfebeziehende im Alter von 15 bis 64 Jahren nach Geschlecht und Beschäftigungsgrad, 2005–2024</v>
      </c>
    </row>
    <row r="33" spans="2:4" x14ac:dyDescent="0.2">
      <c r="B33" s="4" t="s">
        <v>26</v>
      </c>
    </row>
    <row r="34" spans="2:4" x14ac:dyDescent="0.2">
      <c r="B34" s="8" t="str">
        <f>HYPERLINK("#'T13'!A1", "Tabelle 13:")</f>
        <v>Tabelle 13:</v>
      </c>
      <c r="C34" t="s">
        <v>10</v>
      </c>
      <c r="D34" s="6" t="str">
        <f>HYPERLINK("#'T13'!A1", "Unterstützungseinheiten nach Wohndauer in der Gemeinde, 2008–2024")</f>
        <v>Unterstützungseinheiten nach Wohndauer in der Gemeinde, 2008–2024</v>
      </c>
    </row>
    <row r="35" spans="2:4" x14ac:dyDescent="0.2">
      <c r="B35" s="8" t="str">
        <f>HYPERLINK("#'T14'!A1", "Tabelle 14:")</f>
        <v>Tabelle 14:</v>
      </c>
      <c r="C35" t="s">
        <v>10</v>
      </c>
      <c r="D35" s="6" t="str">
        <f>HYPERLINK("#'T14'!A1", "Unterstützungseinheiten nach deren Struktur, 2005–2024")</f>
        <v>Unterstützungseinheiten nach deren Struktur, 2005–2024</v>
      </c>
    </row>
    <row r="36" spans="2:4" x14ac:dyDescent="0.2">
      <c r="B36" s="8" t="str">
        <f>HYPERLINK("#'T15'!A1", "Tabelle 15:")</f>
        <v>Tabelle 15:</v>
      </c>
      <c r="C36" t="s">
        <v>10</v>
      </c>
      <c r="D36" s="6" t="str">
        <f>HYPERLINK("#'T15'!A1", "Laufende Dossiers nach Dauer des Sozialhilfebezugs, 2005–2024")</f>
        <v>Laufende Dossiers nach Dauer des Sozialhilfebezugs, 2005–2024</v>
      </c>
    </row>
    <row r="37" spans="2:4" x14ac:dyDescent="0.2">
      <c r="B37" s="8" t="str">
        <f>HYPERLINK("#'T16'!A1", "Tabelle 16:")</f>
        <v>Tabelle 16:</v>
      </c>
      <c r="C37" t="s">
        <v>10</v>
      </c>
      <c r="D37" s="6" t="str">
        <f>HYPERLINK("#'T16'!A1", "Abgeschlossene Dossiers nach Dauer des Sozialhilfebezugs, 2005–2024")</f>
        <v>Abgeschlossene Dossiers nach Dauer des Sozialhilfebezugs, 2005–2024</v>
      </c>
    </row>
    <row r="38" spans="2:4" x14ac:dyDescent="0.2">
      <c r="B38" s="8" t="str">
        <f>HYPERLINK("#'T17'!A1", "Tabelle 17:")</f>
        <v>Tabelle 17:</v>
      </c>
      <c r="C38" t="s">
        <v>10</v>
      </c>
      <c r="D38" s="6" t="str">
        <f>HYPERLINK("#'T17'!A1", "Hauptgrund der Beendigung von abgeschlossenen Dossiers, 2005–2024")</f>
        <v>Hauptgrund der Beendigung von abgeschlossenen Dossiers, 2005–2024</v>
      </c>
    </row>
    <row r="40" spans="2:4" x14ac:dyDescent="0.2">
      <c r="B40" s="4" t="s">
        <v>28</v>
      </c>
    </row>
    <row r="41" spans="2:4" x14ac:dyDescent="0.2">
      <c r="B41" s="9" t="str">
        <f>HYPERLINK("#'T18'!A1", "Tabelle 18:")</f>
        <v>Tabelle 18:</v>
      </c>
      <c r="C41" t="s">
        <v>10</v>
      </c>
      <c r="D41" s="6" t="str">
        <f>HYPERLINK("#'T18'!A1", "Unterstützte Haushalte und Quoten der Haushalte mit Sozialhilfebezug, 2015–2024")</f>
        <v>Unterstützte Haushalte und Quoten der Haushalte mit Sozialhilfebezug, 2015–2024</v>
      </c>
    </row>
    <row r="43" spans="2:4" x14ac:dyDescent="0.2">
      <c r="B43" s="4" t="s">
        <v>31</v>
      </c>
    </row>
    <row r="44" spans="2:4" x14ac:dyDescent="0.2">
      <c r="B44" s="10" t="str">
        <f>HYPERLINK("#'T19'!A1", "Tabelle 19:")</f>
        <v>Tabelle 19:</v>
      </c>
      <c r="C44" t="s">
        <v>10</v>
      </c>
      <c r="D44" s="6" t="str">
        <f>HYPERLINK("#'T19'!A1", "Dossiers und Personen mit Alimentenbevorschussung (ALBV), 2007–2024")</f>
        <v>Dossiers und Personen mit Alimentenbevorschussung (ALBV), 2007–2024</v>
      </c>
    </row>
    <row r="45" spans="2:4" x14ac:dyDescent="0.2">
      <c r="B45" s="10" t="str">
        <f>HYPERLINK("#'T20'!A1", "Tabelle 20:")</f>
        <v>Tabelle 20:</v>
      </c>
      <c r="C45" t="s">
        <v>10</v>
      </c>
      <c r="D45" s="6" t="str">
        <f>HYPERLINK("#'T20'!A1", "Dossiers und Personen mit Eltern- und Mutterschaftsbeihilfe (MUBE), 2008–2024")</f>
        <v>Dossiers und Personen mit Eltern- und Mutterschaftsbeihilfe (MUBE), 2008–2024</v>
      </c>
    </row>
    <row r="47" spans="2:4" x14ac:dyDescent="0.2">
      <c r="B47" s="11" t="str">
        <f>HYPERLINK("#'Erläuterungen'!A1", "Erläuterungen")</f>
        <v>Erläuterungen</v>
      </c>
    </row>
  </sheetData>
  <mergeCells count="1">
    <mergeCell ref="B6:D6"/>
  </mergeCells>
  <pageMargins left="0.7" right="0.7" top="0.75" bottom="0.75" header="0.3" footer="0.3"/>
  <pageSetup paperSize="9" fitToHeight="0" orientation="portrait" horizontalDpi="300" verticalDpi="300"/>
  <headerFooter differentFirst="1" scaleWithDoc="0" alignWithMargins="0">
    <firstHeader>&amp;L&amp;C&amp;R&amp;B DEPARTEMENT FINANZEN UND RESSOURCEN
Statistik Aargau</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6D4FF"/>
  </sheetPr>
  <dimension ref="B1:T29"/>
  <sheetViews>
    <sheetView showGridLines="0" workbookViewId="0"/>
  </sheetViews>
  <sheetFormatPr baseColWidth="10" defaultRowHeight="12.75" x14ac:dyDescent="0.2"/>
  <cols>
    <col min="1" max="1" width="2.5703125" customWidth="1"/>
    <col min="2" max="2" width="6.5703125" customWidth="1"/>
    <col min="3" max="3" width="6.28515625" customWidth="1"/>
    <col min="4" max="19" width="7.85546875" customWidth="1"/>
    <col min="20" max="20" width="10" customWidth="1"/>
  </cols>
  <sheetData>
    <row r="1" spans="2:20" ht="18" x14ac:dyDescent="0.25">
      <c r="B1" s="3" t="s">
        <v>15</v>
      </c>
    </row>
    <row r="4" spans="2:20" ht="18.600000000000001" customHeight="1" x14ac:dyDescent="0.2">
      <c r="B4" s="37" t="s">
        <v>382</v>
      </c>
      <c r="C4" s="37" t="s">
        <v>383</v>
      </c>
      <c r="D4" s="37" t="s">
        <v>431</v>
      </c>
      <c r="E4" s="37" t="s">
        <v>431</v>
      </c>
      <c r="F4" s="37" t="s">
        <v>431</v>
      </c>
      <c r="G4" s="37" t="s">
        <v>431</v>
      </c>
      <c r="H4" s="37" t="s">
        <v>432</v>
      </c>
      <c r="I4" s="37" t="s">
        <v>432</v>
      </c>
      <c r="J4" s="37" t="s">
        <v>432</v>
      </c>
      <c r="K4" s="37" t="s">
        <v>432</v>
      </c>
      <c r="L4" s="37" t="s">
        <v>433</v>
      </c>
      <c r="M4" s="37" t="s">
        <v>433</v>
      </c>
      <c r="N4" s="37" t="s">
        <v>433</v>
      </c>
      <c r="O4" s="37" t="s">
        <v>433</v>
      </c>
      <c r="P4" s="37" t="s">
        <v>434</v>
      </c>
      <c r="Q4" s="37" t="s">
        <v>434</v>
      </c>
      <c r="R4" s="37" t="s">
        <v>434</v>
      </c>
      <c r="S4" s="37" t="s">
        <v>434</v>
      </c>
      <c r="T4" s="37" t="s">
        <v>435</v>
      </c>
    </row>
    <row r="5" spans="2:20" ht="18.600000000000001" customHeight="1" x14ac:dyDescent="0.2">
      <c r="B5" s="37" t="s">
        <v>382</v>
      </c>
      <c r="C5" s="37" t="s">
        <v>383</v>
      </c>
      <c r="D5" s="37" t="s">
        <v>436</v>
      </c>
      <c r="E5" s="37" t="s">
        <v>436</v>
      </c>
      <c r="F5" s="37" t="s">
        <v>437</v>
      </c>
      <c r="G5" s="37" t="s">
        <v>437</v>
      </c>
      <c r="H5" s="37" t="s">
        <v>436</v>
      </c>
      <c r="I5" s="37" t="s">
        <v>436</v>
      </c>
      <c r="J5" s="37" t="s">
        <v>437</v>
      </c>
      <c r="K5" s="37" t="s">
        <v>437</v>
      </c>
      <c r="L5" s="37" t="s">
        <v>436</v>
      </c>
      <c r="M5" s="37" t="s">
        <v>436</v>
      </c>
      <c r="N5" s="37" t="s">
        <v>437</v>
      </c>
      <c r="O5" s="37" t="s">
        <v>437</v>
      </c>
      <c r="P5" s="37" t="s">
        <v>436</v>
      </c>
      <c r="Q5" s="37" t="s">
        <v>436</v>
      </c>
      <c r="R5" s="37" t="s">
        <v>437</v>
      </c>
      <c r="S5" s="37" t="s">
        <v>437</v>
      </c>
      <c r="T5" s="37" t="s">
        <v>435</v>
      </c>
    </row>
    <row r="6" spans="2:20" ht="18.600000000000001" customHeight="1" x14ac:dyDescent="0.2">
      <c r="B6" s="37" t="s">
        <v>382</v>
      </c>
      <c r="C6" s="37" t="s">
        <v>383</v>
      </c>
      <c r="D6" s="13" t="s">
        <v>389</v>
      </c>
      <c r="E6" s="13" t="s">
        <v>390</v>
      </c>
      <c r="F6" s="13" t="s">
        <v>389</v>
      </c>
      <c r="G6" s="13" t="s">
        <v>390</v>
      </c>
      <c r="H6" s="13" t="s">
        <v>389</v>
      </c>
      <c r="I6" s="13" t="s">
        <v>390</v>
      </c>
      <c r="J6" s="13" t="s">
        <v>389</v>
      </c>
      <c r="K6" s="13" t="s">
        <v>390</v>
      </c>
      <c r="L6" s="13" t="s">
        <v>389</v>
      </c>
      <c r="M6" s="13" t="s">
        <v>390</v>
      </c>
      <c r="N6" s="13" t="s">
        <v>389</v>
      </c>
      <c r="O6" s="13" t="s">
        <v>390</v>
      </c>
      <c r="P6" s="13" t="s">
        <v>389</v>
      </c>
      <c r="Q6" s="13" t="s">
        <v>390</v>
      </c>
      <c r="R6" s="13" t="s">
        <v>389</v>
      </c>
      <c r="S6" s="13" t="s">
        <v>390</v>
      </c>
      <c r="T6" s="37" t="s">
        <v>435</v>
      </c>
    </row>
    <row r="7" spans="2:20" x14ac:dyDescent="0.2">
      <c r="B7" s="14">
        <v>2005</v>
      </c>
      <c r="C7" s="15">
        <v>7434</v>
      </c>
      <c r="D7" s="15">
        <v>1671</v>
      </c>
      <c r="E7" s="16" t="s">
        <v>304</v>
      </c>
      <c r="F7" s="15">
        <v>1131</v>
      </c>
      <c r="G7" s="16" t="s">
        <v>42</v>
      </c>
      <c r="H7" s="15">
        <v>1455</v>
      </c>
      <c r="I7" s="16" t="s">
        <v>77</v>
      </c>
      <c r="J7" s="15">
        <v>1594</v>
      </c>
      <c r="K7" s="16" t="s">
        <v>297</v>
      </c>
      <c r="L7" s="15">
        <v>468</v>
      </c>
      <c r="M7" s="16" t="s">
        <v>314</v>
      </c>
      <c r="N7" s="15">
        <v>754</v>
      </c>
      <c r="O7" s="16" t="s">
        <v>352</v>
      </c>
      <c r="P7" s="15">
        <v>38</v>
      </c>
      <c r="Q7" s="16" t="s">
        <v>296</v>
      </c>
      <c r="R7" s="15">
        <v>193</v>
      </c>
      <c r="S7" s="16" t="s">
        <v>296</v>
      </c>
      <c r="T7" s="15">
        <v>130</v>
      </c>
    </row>
    <row r="8" spans="2:20" x14ac:dyDescent="0.2">
      <c r="B8" s="14">
        <v>2006</v>
      </c>
      <c r="C8" s="15">
        <v>7889</v>
      </c>
      <c r="D8" s="15">
        <v>1712</v>
      </c>
      <c r="E8" s="16" t="s">
        <v>304</v>
      </c>
      <c r="F8" s="15">
        <v>1294</v>
      </c>
      <c r="G8" s="16" t="s">
        <v>304</v>
      </c>
      <c r="H8" s="15">
        <v>1498</v>
      </c>
      <c r="I8" s="16" t="s">
        <v>77</v>
      </c>
      <c r="J8" s="15">
        <v>1762</v>
      </c>
      <c r="K8" s="16" t="s">
        <v>312</v>
      </c>
      <c r="L8" s="15">
        <v>486</v>
      </c>
      <c r="M8" s="16" t="s">
        <v>348</v>
      </c>
      <c r="N8" s="15">
        <v>786</v>
      </c>
      <c r="O8" s="16" t="s">
        <v>361</v>
      </c>
      <c r="P8" s="15">
        <v>42</v>
      </c>
      <c r="Q8" s="16" t="s">
        <v>296</v>
      </c>
      <c r="R8" s="15">
        <v>180</v>
      </c>
      <c r="S8" s="16" t="s">
        <v>296</v>
      </c>
      <c r="T8" s="15">
        <v>129</v>
      </c>
    </row>
    <row r="9" spans="2:20" x14ac:dyDescent="0.2">
      <c r="B9" s="14">
        <v>2007</v>
      </c>
      <c r="C9" s="15">
        <v>7846</v>
      </c>
      <c r="D9" s="15">
        <v>1639</v>
      </c>
      <c r="E9" s="16" t="s">
        <v>300</v>
      </c>
      <c r="F9" s="15">
        <v>1278</v>
      </c>
      <c r="G9" s="16" t="s">
        <v>300</v>
      </c>
      <c r="H9" s="15">
        <v>1480</v>
      </c>
      <c r="I9" s="16" t="s">
        <v>77</v>
      </c>
      <c r="J9" s="15">
        <v>1780</v>
      </c>
      <c r="K9" s="16" t="s">
        <v>312</v>
      </c>
      <c r="L9" s="15">
        <v>487</v>
      </c>
      <c r="M9" s="16" t="s">
        <v>348</v>
      </c>
      <c r="N9" s="15">
        <v>841</v>
      </c>
      <c r="O9" s="16" t="s">
        <v>392</v>
      </c>
      <c r="P9" s="15">
        <v>43</v>
      </c>
      <c r="Q9" s="16" t="s">
        <v>296</v>
      </c>
      <c r="R9" s="15">
        <v>212</v>
      </c>
      <c r="S9" s="16" t="s">
        <v>78</v>
      </c>
      <c r="T9" s="15">
        <v>86</v>
      </c>
    </row>
    <row r="10" spans="2:20" x14ac:dyDescent="0.2">
      <c r="B10" s="14">
        <v>2008</v>
      </c>
      <c r="C10" s="15">
        <v>7415</v>
      </c>
      <c r="D10" s="15">
        <v>1570</v>
      </c>
      <c r="E10" s="16" t="s">
        <v>74</v>
      </c>
      <c r="F10" s="15">
        <v>1252</v>
      </c>
      <c r="G10" s="16" t="s">
        <v>74</v>
      </c>
      <c r="H10" s="15">
        <v>1355</v>
      </c>
      <c r="I10" s="16" t="s">
        <v>302</v>
      </c>
      <c r="J10" s="15">
        <v>1655</v>
      </c>
      <c r="K10" s="16" t="s">
        <v>297</v>
      </c>
      <c r="L10" s="15">
        <v>466</v>
      </c>
      <c r="M10" s="16" t="s">
        <v>295</v>
      </c>
      <c r="N10" s="15">
        <v>815</v>
      </c>
      <c r="O10" s="16" t="s">
        <v>369</v>
      </c>
      <c r="P10" s="15">
        <v>40</v>
      </c>
      <c r="Q10" s="16" t="s">
        <v>296</v>
      </c>
      <c r="R10" s="15">
        <v>196</v>
      </c>
      <c r="S10" s="16" t="s">
        <v>296</v>
      </c>
      <c r="T10" s="15">
        <v>66</v>
      </c>
    </row>
    <row r="11" spans="2:20" x14ac:dyDescent="0.2">
      <c r="B11" s="14">
        <v>2009</v>
      </c>
      <c r="C11" s="15">
        <v>7726</v>
      </c>
      <c r="D11" s="15">
        <v>1645</v>
      </c>
      <c r="E11" s="16" t="s">
        <v>74</v>
      </c>
      <c r="F11" s="15">
        <v>1286</v>
      </c>
      <c r="G11" s="16" t="s">
        <v>300</v>
      </c>
      <c r="H11" s="15">
        <v>1390</v>
      </c>
      <c r="I11" s="16" t="s">
        <v>302</v>
      </c>
      <c r="J11" s="15">
        <v>1696</v>
      </c>
      <c r="K11" s="16" t="s">
        <v>297</v>
      </c>
      <c r="L11" s="15">
        <v>532</v>
      </c>
      <c r="M11" s="16" t="s">
        <v>299</v>
      </c>
      <c r="N11" s="15">
        <v>883</v>
      </c>
      <c r="O11" s="16" t="s">
        <v>368</v>
      </c>
      <c r="P11" s="15">
        <v>46</v>
      </c>
      <c r="Q11" s="16" t="s">
        <v>78</v>
      </c>
      <c r="R11" s="15">
        <v>225</v>
      </c>
      <c r="S11" s="16" t="s">
        <v>78</v>
      </c>
      <c r="T11" s="15">
        <v>23</v>
      </c>
    </row>
    <row r="12" spans="2:20" x14ac:dyDescent="0.2">
      <c r="B12" s="14">
        <v>2010</v>
      </c>
      <c r="C12" s="15">
        <v>7958</v>
      </c>
      <c r="D12" s="15">
        <v>1706</v>
      </c>
      <c r="E12" s="16" t="s">
        <v>300</v>
      </c>
      <c r="F12" s="15">
        <v>1310</v>
      </c>
      <c r="G12" s="16" t="s">
        <v>300</v>
      </c>
      <c r="H12" s="15">
        <v>1396</v>
      </c>
      <c r="I12" s="16" t="s">
        <v>302</v>
      </c>
      <c r="J12" s="15">
        <v>1678</v>
      </c>
      <c r="K12" s="16" t="s">
        <v>297</v>
      </c>
      <c r="L12" s="15">
        <v>579</v>
      </c>
      <c r="M12" s="16" t="s">
        <v>346</v>
      </c>
      <c r="N12" s="15">
        <v>961</v>
      </c>
      <c r="O12" s="16" t="s">
        <v>353</v>
      </c>
      <c r="P12" s="15">
        <v>47</v>
      </c>
      <c r="Q12" s="16" t="s">
        <v>78</v>
      </c>
      <c r="R12" s="15">
        <v>240</v>
      </c>
      <c r="S12" s="16" t="s">
        <v>302</v>
      </c>
      <c r="T12" s="15">
        <v>41</v>
      </c>
    </row>
    <row r="13" spans="2:20" x14ac:dyDescent="0.2">
      <c r="B13" s="14">
        <v>2011</v>
      </c>
      <c r="C13" s="15">
        <v>8345</v>
      </c>
      <c r="D13" s="15">
        <v>1878</v>
      </c>
      <c r="E13" s="16" t="s">
        <v>74</v>
      </c>
      <c r="F13" s="15">
        <v>1405</v>
      </c>
      <c r="G13" s="16" t="s">
        <v>42</v>
      </c>
      <c r="H13" s="15">
        <v>1449</v>
      </c>
      <c r="I13" s="16" t="s">
        <v>302</v>
      </c>
      <c r="J13" s="15">
        <v>1706</v>
      </c>
      <c r="K13" s="16" t="s">
        <v>297</v>
      </c>
      <c r="L13" s="15">
        <v>604</v>
      </c>
      <c r="M13" s="16" t="s">
        <v>298</v>
      </c>
      <c r="N13" s="15">
        <v>1006</v>
      </c>
      <c r="O13" s="16" t="s">
        <v>354</v>
      </c>
      <c r="P13" s="15">
        <v>55</v>
      </c>
      <c r="Q13" s="16" t="s">
        <v>302</v>
      </c>
      <c r="R13" s="15">
        <v>231</v>
      </c>
      <c r="S13" s="16" t="s">
        <v>302</v>
      </c>
      <c r="T13" s="15">
        <v>11</v>
      </c>
    </row>
    <row r="14" spans="2:20" x14ac:dyDescent="0.2">
      <c r="B14" s="14">
        <v>2012</v>
      </c>
      <c r="C14" s="15">
        <v>8558</v>
      </c>
      <c r="D14" s="15">
        <v>1972</v>
      </c>
      <c r="E14" s="16" t="s">
        <v>74</v>
      </c>
      <c r="F14" s="15">
        <v>1486</v>
      </c>
      <c r="G14" s="16" t="s">
        <v>42</v>
      </c>
      <c r="H14" s="15">
        <v>1457</v>
      </c>
      <c r="I14" s="16" t="s">
        <v>302</v>
      </c>
      <c r="J14" s="15">
        <v>1671</v>
      </c>
      <c r="K14" s="16" t="s">
        <v>297</v>
      </c>
      <c r="L14" s="15">
        <v>640</v>
      </c>
      <c r="M14" s="16" t="s">
        <v>311</v>
      </c>
      <c r="N14" s="15">
        <v>1056</v>
      </c>
      <c r="O14" s="16" t="s">
        <v>299</v>
      </c>
      <c r="P14" s="15">
        <v>53</v>
      </c>
      <c r="Q14" s="16" t="s">
        <v>78</v>
      </c>
      <c r="R14" s="15">
        <v>216</v>
      </c>
      <c r="S14" s="16" t="s">
        <v>78</v>
      </c>
      <c r="T14" s="15">
        <v>7</v>
      </c>
    </row>
    <row r="15" spans="2:20" x14ac:dyDescent="0.2">
      <c r="B15" s="14">
        <v>2013</v>
      </c>
      <c r="C15" s="15">
        <v>8865</v>
      </c>
      <c r="D15" s="15">
        <v>2022</v>
      </c>
      <c r="E15" s="16" t="s">
        <v>300</v>
      </c>
      <c r="F15" s="15">
        <v>1532</v>
      </c>
      <c r="G15" s="16" t="s">
        <v>74</v>
      </c>
      <c r="H15" s="15">
        <v>1546</v>
      </c>
      <c r="I15" s="16" t="s">
        <v>77</v>
      </c>
      <c r="J15" s="15">
        <v>1791</v>
      </c>
      <c r="K15" s="16" t="s">
        <v>312</v>
      </c>
      <c r="L15" s="15">
        <v>646</v>
      </c>
      <c r="M15" s="16" t="s">
        <v>298</v>
      </c>
      <c r="N15" s="15">
        <v>1064</v>
      </c>
      <c r="O15" s="16" t="s">
        <v>354</v>
      </c>
      <c r="P15" s="15">
        <v>55</v>
      </c>
      <c r="Q15" s="16" t="s">
        <v>78</v>
      </c>
      <c r="R15" s="15">
        <v>195</v>
      </c>
      <c r="S15" s="16" t="s">
        <v>296</v>
      </c>
      <c r="T15" s="15">
        <v>14</v>
      </c>
    </row>
    <row r="16" spans="2:20" x14ac:dyDescent="0.2">
      <c r="B16" s="14">
        <v>2014</v>
      </c>
      <c r="C16" s="15">
        <v>9386</v>
      </c>
      <c r="D16" s="15">
        <v>2273</v>
      </c>
      <c r="E16" s="16" t="s">
        <v>309</v>
      </c>
      <c r="F16" s="15">
        <v>1603</v>
      </c>
      <c r="G16" s="16" t="s">
        <v>74</v>
      </c>
      <c r="H16" s="15">
        <v>1581</v>
      </c>
      <c r="I16" s="16" t="s">
        <v>77</v>
      </c>
      <c r="J16" s="15">
        <v>1907</v>
      </c>
      <c r="K16" s="16" t="s">
        <v>312</v>
      </c>
      <c r="L16" s="15">
        <v>709</v>
      </c>
      <c r="M16" s="16" t="s">
        <v>377</v>
      </c>
      <c r="N16" s="15">
        <v>1083</v>
      </c>
      <c r="O16" s="16" t="s">
        <v>348</v>
      </c>
      <c r="P16" s="15">
        <v>52</v>
      </c>
      <c r="Q16" s="16" t="s">
        <v>78</v>
      </c>
      <c r="R16" s="15">
        <v>164</v>
      </c>
      <c r="S16" s="16" t="s">
        <v>86</v>
      </c>
      <c r="T16" s="15">
        <v>14</v>
      </c>
    </row>
    <row r="17" spans="2:20" x14ac:dyDescent="0.2">
      <c r="B17" s="14">
        <v>2015</v>
      </c>
      <c r="C17" s="15">
        <v>9916</v>
      </c>
      <c r="D17" s="15">
        <v>2455</v>
      </c>
      <c r="E17" s="16" t="s">
        <v>310</v>
      </c>
      <c r="F17" s="15">
        <v>1691</v>
      </c>
      <c r="G17" s="16" t="s">
        <v>300</v>
      </c>
      <c r="H17" s="15">
        <v>1642</v>
      </c>
      <c r="I17" s="16" t="s">
        <v>77</v>
      </c>
      <c r="J17" s="15">
        <v>1972</v>
      </c>
      <c r="K17" s="16" t="s">
        <v>75</v>
      </c>
      <c r="L17" s="15">
        <v>749</v>
      </c>
      <c r="M17" s="16" t="s">
        <v>360</v>
      </c>
      <c r="N17" s="15">
        <v>1167</v>
      </c>
      <c r="O17" s="16" t="s">
        <v>299</v>
      </c>
      <c r="P17" s="15">
        <v>46</v>
      </c>
      <c r="Q17" s="16" t="s">
        <v>296</v>
      </c>
      <c r="R17" s="15">
        <v>174</v>
      </c>
      <c r="S17" s="16" t="s">
        <v>86</v>
      </c>
      <c r="T17" s="15">
        <v>20</v>
      </c>
    </row>
    <row r="18" spans="2:20" x14ac:dyDescent="0.2">
      <c r="B18" s="14">
        <v>2016</v>
      </c>
      <c r="C18" s="15">
        <v>10282</v>
      </c>
      <c r="D18" s="15">
        <v>2578</v>
      </c>
      <c r="E18" s="16" t="s">
        <v>310</v>
      </c>
      <c r="F18" s="15">
        <v>1799</v>
      </c>
      <c r="G18" s="16" t="s">
        <v>304</v>
      </c>
      <c r="H18" s="15">
        <v>1645</v>
      </c>
      <c r="I18" s="16" t="s">
        <v>77</v>
      </c>
      <c r="J18" s="15">
        <v>1985</v>
      </c>
      <c r="K18" s="16" t="s">
        <v>75</v>
      </c>
      <c r="L18" s="15">
        <v>796</v>
      </c>
      <c r="M18" s="16" t="s">
        <v>313</v>
      </c>
      <c r="N18" s="15">
        <v>1231</v>
      </c>
      <c r="O18" s="16" t="s">
        <v>350</v>
      </c>
      <c r="P18" s="15">
        <v>51</v>
      </c>
      <c r="Q18" s="16" t="s">
        <v>296</v>
      </c>
      <c r="R18" s="15">
        <v>161</v>
      </c>
      <c r="S18" s="16" t="s">
        <v>86</v>
      </c>
      <c r="T18" s="15">
        <v>36</v>
      </c>
    </row>
    <row r="19" spans="2:20" x14ac:dyDescent="0.2">
      <c r="B19" s="14">
        <v>2017</v>
      </c>
      <c r="C19" s="15">
        <v>10559</v>
      </c>
      <c r="D19" s="15">
        <v>2645</v>
      </c>
      <c r="E19" s="16" t="s">
        <v>310</v>
      </c>
      <c r="F19" s="15">
        <v>1904</v>
      </c>
      <c r="G19" s="16" t="s">
        <v>309</v>
      </c>
      <c r="H19" s="15">
        <v>1661</v>
      </c>
      <c r="I19" s="16" t="s">
        <v>77</v>
      </c>
      <c r="J19" s="15">
        <v>1981</v>
      </c>
      <c r="K19" s="16" t="s">
        <v>312</v>
      </c>
      <c r="L19" s="15">
        <v>784</v>
      </c>
      <c r="M19" s="16" t="s">
        <v>377</v>
      </c>
      <c r="N19" s="15">
        <v>1268</v>
      </c>
      <c r="O19" s="16" t="s">
        <v>350</v>
      </c>
      <c r="P19" s="15">
        <v>55</v>
      </c>
      <c r="Q19" s="16" t="s">
        <v>78</v>
      </c>
      <c r="R19" s="15">
        <v>188</v>
      </c>
      <c r="S19" s="16" t="s">
        <v>296</v>
      </c>
      <c r="T19" s="15">
        <v>73</v>
      </c>
    </row>
    <row r="20" spans="2:20" x14ac:dyDescent="0.2">
      <c r="B20" s="14">
        <v>2018</v>
      </c>
      <c r="C20" s="15">
        <v>10317</v>
      </c>
      <c r="D20" s="15">
        <v>2608</v>
      </c>
      <c r="E20" s="16" t="s">
        <v>310</v>
      </c>
      <c r="F20" s="15">
        <v>1907</v>
      </c>
      <c r="G20" s="16" t="s">
        <v>309</v>
      </c>
      <c r="H20" s="15">
        <v>1570</v>
      </c>
      <c r="I20" s="16" t="s">
        <v>302</v>
      </c>
      <c r="J20" s="15">
        <v>1941</v>
      </c>
      <c r="K20" s="16" t="s">
        <v>312</v>
      </c>
      <c r="L20" s="15">
        <v>756</v>
      </c>
      <c r="M20" s="16" t="s">
        <v>298</v>
      </c>
      <c r="N20" s="15">
        <v>1191</v>
      </c>
      <c r="O20" s="16" t="s">
        <v>348</v>
      </c>
      <c r="P20" s="15">
        <v>91</v>
      </c>
      <c r="Q20" s="16" t="s">
        <v>76</v>
      </c>
      <c r="R20" s="15">
        <v>212</v>
      </c>
      <c r="S20" s="16" t="s">
        <v>78</v>
      </c>
      <c r="T20" s="15">
        <v>41</v>
      </c>
    </row>
    <row r="21" spans="2:20" x14ac:dyDescent="0.2">
      <c r="B21" s="14">
        <v>2019</v>
      </c>
      <c r="C21" s="15">
        <v>9960</v>
      </c>
      <c r="D21" s="15">
        <v>2581</v>
      </c>
      <c r="E21" s="16" t="s">
        <v>306</v>
      </c>
      <c r="F21" s="15">
        <v>1893</v>
      </c>
      <c r="G21" s="16" t="s">
        <v>304</v>
      </c>
      <c r="H21" s="15">
        <v>1470</v>
      </c>
      <c r="I21" s="16" t="s">
        <v>302</v>
      </c>
      <c r="J21" s="15">
        <v>1829</v>
      </c>
      <c r="K21" s="16" t="s">
        <v>297</v>
      </c>
      <c r="L21" s="15">
        <v>674</v>
      </c>
      <c r="M21" s="16" t="s">
        <v>306</v>
      </c>
      <c r="N21" s="15">
        <v>1157</v>
      </c>
      <c r="O21" s="16" t="s">
        <v>349</v>
      </c>
      <c r="P21" s="15">
        <v>102</v>
      </c>
      <c r="Q21" s="16" t="s">
        <v>45</v>
      </c>
      <c r="R21" s="15">
        <v>219</v>
      </c>
      <c r="S21" s="16" t="s">
        <v>78</v>
      </c>
      <c r="T21" s="15">
        <v>35</v>
      </c>
    </row>
    <row r="22" spans="2:20" x14ac:dyDescent="0.2">
      <c r="B22" s="14">
        <v>2020</v>
      </c>
      <c r="C22" s="15">
        <v>9703</v>
      </c>
      <c r="D22" s="15">
        <v>2637</v>
      </c>
      <c r="E22" s="16" t="s">
        <v>306</v>
      </c>
      <c r="F22" s="15">
        <v>1909</v>
      </c>
      <c r="G22" s="16" t="s">
        <v>304</v>
      </c>
      <c r="H22" s="15">
        <v>1389</v>
      </c>
      <c r="I22" s="16" t="s">
        <v>78</v>
      </c>
      <c r="J22" s="15">
        <v>1671</v>
      </c>
      <c r="K22" s="16" t="s">
        <v>77</v>
      </c>
      <c r="L22" s="15">
        <v>620</v>
      </c>
      <c r="M22" s="16" t="s">
        <v>300</v>
      </c>
      <c r="N22" s="15">
        <v>1065</v>
      </c>
      <c r="O22" s="16" t="s">
        <v>377</v>
      </c>
      <c r="P22" s="15">
        <v>118</v>
      </c>
      <c r="Q22" s="16" t="s">
        <v>43</v>
      </c>
      <c r="R22" s="15">
        <v>252</v>
      </c>
      <c r="S22" s="16" t="s">
        <v>302</v>
      </c>
      <c r="T22" s="15">
        <v>42</v>
      </c>
    </row>
    <row r="23" spans="2:20" x14ac:dyDescent="0.2">
      <c r="B23" s="14">
        <v>2021</v>
      </c>
      <c r="C23" s="15">
        <v>9295</v>
      </c>
      <c r="D23" s="15">
        <v>2627</v>
      </c>
      <c r="E23" s="16" t="s">
        <v>309</v>
      </c>
      <c r="F23" s="15">
        <v>1813</v>
      </c>
      <c r="G23" s="16" t="s">
        <v>74</v>
      </c>
      <c r="H23" s="15">
        <v>1289</v>
      </c>
      <c r="I23" s="16" t="s">
        <v>296</v>
      </c>
      <c r="J23" s="15">
        <v>1567</v>
      </c>
      <c r="K23" s="16" t="s">
        <v>302</v>
      </c>
      <c r="L23" s="15">
        <v>613</v>
      </c>
      <c r="M23" s="16" t="s">
        <v>74</v>
      </c>
      <c r="N23" s="15">
        <v>1029</v>
      </c>
      <c r="O23" s="16" t="s">
        <v>298</v>
      </c>
      <c r="P23" s="15">
        <v>105</v>
      </c>
      <c r="Q23" s="16" t="s">
        <v>45</v>
      </c>
      <c r="R23" s="15">
        <v>230</v>
      </c>
      <c r="S23" s="16" t="s">
        <v>302</v>
      </c>
      <c r="T23" s="15">
        <v>22</v>
      </c>
    </row>
    <row r="24" spans="2:20" x14ac:dyDescent="0.2">
      <c r="B24" s="14">
        <v>2022</v>
      </c>
      <c r="C24" s="15">
        <v>8592</v>
      </c>
      <c r="D24" s="15">
        <v>2386</v>
      </c>
      <c r="E24" s="16" t="s">
        <v>74</v>
      </c>
      <c r="F24" s="15">
        <v>1715</v>
      </c>
      <c r="G24" s="16" t="s">
        <v>41</v>
      </c>
      <c r="H24" s="15">
        <v>1175</v>
      </c>
      <c r="I24" s="16" t="s">
        <v>296</v>
      </c>
      <c r="J24" s="15">
        <v>1445</v>
      </c>
      <c r="K24" s="16" t="s">
        <v>78</v>
      </c>
      <c r="L24" s="15">
        <v>575</v>
      </c>
      <c r="M24" s="16" t="s">
        <v>41</v>
      </c>
      <c r="N24" s="15">
        <v>956</v>
      </c>
      <c r="O24" s="16" t="s">
        <v>310</v>
      </c>
      <c r="P24" s="15">
        <v>101</v>
      </c>
      <c r="Q24" s="16" t="s">
        <v>76</v>
      </c>
      <c r="R24" s="15">
        <v>215</v>
      </c>
      <c r="S24" s="16" t="s">
        <v>78</v>
      </c>
      <c r="T24" s="15">
        <v>24</v>
      </c>
    </row>
    <row r="25" spans="2:20" x14ac:dyDescent="0.2">
      <c r="B25" s="14">
        <v>2023</v>
      </c>
      <c r="C25" s="15">
        <v>8258</v>
      </c>
      <c r="D25" s="15">
        <v>2283</v>
      </c>
      <c r="E25" s="16" t="s">
        <v>42</v>
      </c>
      <c r="F25" s="15">
        <v>1677</v>
      </c>
      <c r="G25" s="16" t="s">
        <v>41</v>
      </c>
      <c r="H25" s="15">
        <v>1094</v>
      </c>
      <c r="I25" s="16" t="s">
        <v>86</v>
      </c>
      <c r="J25" s="15">
        <v>1333</v>
      </c>
      <c r="K25" s="16" t="s">
        <v>78</v>
      </c>
      <c r="L25" s="15">
        <v>571</v>
      </c>
      <c r="M25" s="16" t="s">
        <v>41</v>
      </c>
      <c r="N25" s="15">
        <v>936</v>
      </c>
      <c r="O25" s="16" t="s">
        <v>306</v>
      </c>
      <c r="P25" s="15">
        <v>113</v>
      </c>
      <c r="Q25" s="16" t="s">
        <v>44</v>
      </c>
      <c r="R25" s="15">
        <v>231</v>
      </c>
      <c r="S25" s="16" t="s">
        <v>78</v>
      </c>
      <c r="T25" s="15">
        <v>20</v>
      </c>
    </row>
    <row r="26" spans="2:20" x14ac:dyDescent="0.2">
      <c r="B26" s="17">
        <v>2024</v>
      </c>
      <c r="C26" s="18">
        <v>7909</v>
      </c>
      <c r="D26" s="18">
        <v>2222</v>
      </c>
      <c r="E26" s="19" t="s">
        <v>41</v>
      </c>
      <c r="F26" s="18">
        <v>1568</v>
      </c>
      <c r="G26" s="19" t="s">
        <v>38</v>
      </c>
      <c r="H26" s="18">
        <v>1003</v>
      </c>
      <c r="I26" s="19" t="s">
        <v>303</v>
      </c>
      <c r="J26" s="18">
        <v>1245</v>
      </c>
      <c r="K26" s="19" t="s">
        <v>296</v>
      </c>
      <c r="L26" s="18">
        <v>611</v>
      </c>
      <c r="M26" s="19" t="s">
        <v>42</v>
      </c>
      <c r="N26" s="18">
        <v>932</v>
      </c>
      <c r="O26" s="19" t="s">
        <v>309</v>
      </c>
      <c r="P26" s="18">
        <v>74</v>
      </c>
      <c r="Q26" s="19" t="s">
        <v>77</v>
      </c>
      <c r="R26" s="18">
        <v>209</v>
      </c>
      <c r="S26" s="19" t="s">
        <v>78</v>
      </c>
      <c r="T26" s="18">
        <v>46</v>
      </c>
    </row>
    <row r="28" spans="2:20" ht="25.5" customHeight="1" x14ac:dyDescent="0.2">
      <c r="B28" s="35" t="s">
        <v>393</v>
      </c>
      <c r="C28" s="36"/>
      <c r="D28" s="36"/>
      <c r="E28" s="36"/>
      <c r="F28" s="36"/>
      <c r="G28" s="36"/>
      <c r="H28" s="36"/>
      <c r="I28" s="36"/>
      <c r="J28" s="36"/>
      <c r="K28" s="36"/>
      <c r="L28" s="36"/>
      <c r="M28" s="36"/>
      <c r="N28" s="36"/>
      <c r="O28" s="36"/>
      <c r="P28" s="36"/>
      <c r="Q28" s="36"/>
      <c r="R28" s="36"/>
      <c r="S28" s="36"/>
      <c r="T28" s="36"/>
    </row>
    <row r="29" spans="2:20" x14ac:dyDescent="0.2">
      <c r="B29" s="35" t="s">
        <v>438</v>
      </c>
      <c r="C29" s="36"/>
      <c r="D29" s="36"/>
      <c r="E29" s="36"/>
      <c r="F29" s="36"/>
      <c r="G29" s="36"/>
      <c r="H29" s="36"/>
      <c r="I29" s="36"/>
      <c r="J29" s="36"/>
      <c r="K29" s="36"/>
      <c r="L29" s="36"/>
      <c r="M29" s="36"/>
      <c r="N29" s="36"/>
      <c r="O29" s="36"/>
      <c r="P29" s="36"/>
      <c r="Q29" s="36"/>
      <c r="R29" s="36"/>
      <c r="S29" s="36"/>
      <c r="T29" s="36"/>
    </row>
  </sheetData>
  <mergeCells count="17">
    <mergeCell ref="B28:T28"/>
    <mergeCell ref="B29:T29"/>
    <mergeCell ref="P4:S4"/>
    <mergeCell ref="T4:T6"/>
    <mergeCell ref="D5:E5"/>
    <mergeCell ref="F5:G5"/>
    <mergeCell ref="H5:I5"/>
    <mergeCell ref="J5:K5"/>
    <mergeCell ref="L5:M5"/>
    <mergeCell ref="N5:O5"/>
    <mergeCell ref="P5:Q5"/>
    <mergeCell ref="R5:S5"/>
    <mergeCell ref="B4:B6"/>
    <mergeCell ref="C4:C6"/>
    <mergeCell ref="D4:G4"/>
    <mergeCell ref="H4:K4"/>
    <mergeCell ref="L4:O4"/>
  </mergeCells>
  <pageMargins left="0.7" right="0.7" top="0.75" bottom="0.75" header="0.3" footer="0.3"/>
  <pageSetup paperSize="9" scale="50" fitToWidth="0" fitToHeight="0" orientation="landscape"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6D4FF"/>
  </sheetPr>
  <dimension ref="B1:K26"/>
  <sheetViews>
    <sheetView showGridLines="0" workbookViewId="0"/>
  </sheetViews>
  <sheetFormatPr baseColWidth="10" defaultRowHeight="12.75" x14ac:dyDescent="0.2"/>
  <cols>
    <col min="1" max="1" width="2.5703125" customWidth="1"/>
    <col min="2" max="2" width="5.28515625" customWidth="1"/>
    <col min="3" max="3" width="5.7109375" customWidth="1"/>
    <col min="4" max="4" width="12" customWidth="1"/>
    <col min="5" max="5" width="11.42578125" customWidth="1"/>
    <col min="6" max="7" width="8.7109375" customWidth="1"/>
    <col min="8" max="8" width="10.28515625" customWidth="1"/>
    <col min="9" max="9" width="12" customWidth="1"/>
    <col min="10" max="10" width="8.7109375" customWidth="1"/>
    <col min="11" max="11" width="16.42578125" customWidth="1"/>
  </cols>
  <sheetData>
    <row r="1" spans="2:11" ht="18" x14ac:dyDescent="0.25">
      <c r="B1" s="3" t="s">
        <v>16</v>
      </c>
    </row>
    <row r="4" spans="2:11" ht="63.75" x14ac:dyDescent="0.2">
      <c r="B4" s="12" t="s">
        <v>33</v>
      </c>
      <c r="C4" s="13" t="s">
        <v>383</v>
      </c>
      <c r="D4" s="13" t="s">
        <v>439</v>
      </c>
      <c r="E4" s="13" t="s">
        <v>440</v>
      </c>
      <c r="F4" s="13" t="s">
        <v>441</v>
      </c>
      <c r="G4" s="13" t="s">
        <v>442</v>
      </c>
      <c r="H4" s="13" t="s">
        <v>443</v>
      </c>
      <c r="I4" s="13" t="s">
        <v>444</v>
      </c>
      <c r="J4" s="13" t="s">
        <v>445</v>
      </c>
      <c r="K4" s="13" t="s">
        <v>446</v>
      </c>
    </row>
    <row r="5" spans="2:11" x14ac:dyDescent="0.2">
      <c r="B5" s="14">
        <v>2005</v>
      </c>
      <c r="C5" s="15">
        <v>5857</v>
      </c>
      <c r="D5" s="15">
        <v>274</v>
      </c>
      <c r="E5" s="15">
        <v>1742</v>
      </c>
      <c r="F5" s="15">
        <v>397</v>
      </c>
      <c r="G5" s="15">
        <v>1840</v>
      </c>
      <c r="H5" s="15">
        <v>70</v>
      </c>
      <c r="I5" s="15">
        <v>101</v>
      </c>
      <c r="J5" s="15">
        <v>74</v>
      </c>
      <c r="K5" s="15">
        <v>1359</v>
      </c>
    </row>
    <row r="6" spans="2:11" x14ac:dyDescent="0.2">
      <c r="B6" s="14">
        <v>2006</v>
      </c>
      <c r="C6" s="15">
        <v>6266</v>
      </c>
      <c r="D6" s="15">
        <v>320</v>
      </c>
      <c r="E6" s="15">
        <v>2118</v>
      </c>
      <c r="F6" s="15">
        <v>426</v>
      </c>
      <c r="G6" s="15">
        <v>2053</v>
      </c>
      <c r="H6" s="15">
        <v>91</v>
      </c>
      <c r="I6" s="15">
        <v>96</v>
      </c>
      <c r="J6" s="15">
        <v>69</v>
      </c>
      <c r="K6" s="15">
        <v>1093</v>
      </c>
    </row>
    <row r="7" spans="2:11" x14ac:dyDescent="0.2">
      <c r="B7" s="14">
        <v>2007</v>
      </c>
      <c r="C7" s="15">
        <v>6200</v>
      </c>
      <c r="D7" s="15">
        <v>276</v>
      </c>
      <c r="E7" s="15">
        <v>2198</v>
      </c>
      <c r="F7" s="15">
        <v>469</v>
      </c>
      <c r="G7" s="15">
        <v>1990</v>
      </c>
      <c r="H7" s="15">
        <v>80</v>
      </c>
      <c r="I7" s="15">
        <v>100</v>
      </c>
      <c r="J7" s="15">
        <v>65</v>
      </c>
      <c r="K7" s="15">
        <v>1022</v>
      </c>
    </row>
    <row r="8" spans="2:11" x14ac:dyDescent="0.2">
      <c r="B8" s="14">
        <v>2008</v>
      </c>
      <c r="C8" s="15">
        <v>5888</v>
      </c>
      <c r="D8" s="15">
        <v>253</v>
      </c>
      <c r="E8" s="15">
        <v>2078</v>
      </c>
      <c r="F8" s="15">
        <v>418</v>
      </c>
      <c r="G8" s="15">
        <v>1876</v>
      </c>
      <c r="H8" s="15">
        <v>73</v>
      </c>
      <c r="I8" s="15">
        <v>95</v>
      </c>
      <c r="J8" s="15">
        <v>62</v>
      </c>
      <c r="K8" s="15">
        <v>1033</v>
      </c>
    </row>
    <row r="9" spans="2:11" x14ac:dyDescent="0.2">
      <c r="B9" s="14">
        <v>2009</v>
      </c>
      <c r="C9" s="15">
        <v>6156</v>
      </c>
      <c r="D9" s="15">
        <v>219</v>
      </c>
      <c r="E9" s="15">
        <v>2082</v>
      </c>
      <c r="F9" s="15">
        <v>391</v>
      </c>
      <c r="G9" s="15">
        <v>1990</v>
      </c>
      <c r="H9" s="15">
        <v>76</v>
      </c>
      <c r="I9" s="15">
        <v>89</v>
      </c>
      <c r="J9" s="15">
        <v>55</v>
      </c>
      <c r="K9" s="15">
        <v>1254</v>
      </c>
    </row>
    <row r="10" spans="2:11" x14ac:dyDescent="0.2">
      <c r="B10" s="14">
        <v>2010</v>
      </c>
      <c r="C10" s="15">
        <v>6311</v>
      </c>
      <c r="D10" s="15">
        <v>231</v>
      </c>
      <c r="E10" s="15">
        <v>2062</v>
      </c>
      <c r="F10" s="15">
        <v>397</v>
      </c>
      <c r="G10" s="15">
        <v>2048</v>
      </c>
      <c r="H10" s="15">
        <v>62</v>
      </c>
      <c r="I10" s="15">
        <v>93</v>
      </c>
      <c r="J10" s="15">
        <v>63</v>
      </c>
      <c r="K10" s="15">
        <v>1355</v>
      </c>
    </row>
    <row r="11" spans="2:11" x14ac:dyDescent="0.2">
      <c r="B11" s="14">
        <v>2011</v>
      </c>
      <c r="C11" s="15">
        <v>6635</v>
      </c>
      <c r="D11" s="15">
        <v>237</v>
      </c>
      <c r="E11" s="15">
        <v>2184</v>
      </c>
      <c r="F11" s="15">
        <v>399</v>
      </c>
      <c r="G11" s="15">
        <v>2124</v>
      </c>
      <c r="H11" s="15">
        <v>73</v>
      </c>
      <c r="I11" s="15">
        <v>100</v>
      </c>
      <c r="J11" s="15">
        <v>78</v>
      </c>
      <c r="K11" s="15">
        <v>1440</v>
      </c>
    </row>
    <row r="12" spans="2:11" x14ac:dyDescent="0.2">
      <c r="B12" s="14">
        <v>2012</v>
      </c>
      <c r="C12" s="15">
        <v>6864</v>
      </c>
      <c r="D12" s="15">
        <v>201</v>
      </c>
      <c r="E12" s="15">
        <v>2128</v>
      </c>
      <c r="F12" s="15">
        <v>470</v>
      </c>
      <c r="G12" s="15">
        <v>2187</v>
      </c>
      <c r="H12" s="15">
        <v>65</v>
      </c>
      <c r="I12" s="15">
        <v>109</v>
      </c>
      <c r="J12" s="15">
        <v>79</v>
      </c>
      <c r="K12" s="15">
        <v>1625</v>
      </c>
    </row>
    <row r="13" spans="2:11" x14ac:dyDescent="0.2">
      <c r="B13" s="14">
        <v>2013</v>
      </c>
      <c r="C13" s="15">
        <v>7228</v>
      </c>
      <c r="D13" s="15">
        <v>228</v>
      </c>
      <c r="E13" s="15">
        <v>2243</v>
      </c>
      <c r="F13" s="15">
        <v>494</v>
      </c>
      <c r="G13" s="15">
        <v>2260</v>
      </c>
      <c r="H13" s="15">
        <v>65</v>
      </c>
      <c r="I13" s="15">
        <v>117</v>
      </c>
      <c r="J13" s="15">
        <v>87</v>
      </c>
      <c r="K13" s="15">
        <v>1734</v>
      </c>
    </row>
    <row r="14" spans="2:11" x14ac:dyDescent="0.2">
      <c r="B14" s="14">
        <v>2014</v>
      </c>
      <c r="C14" s="15">
        <v>7794</v>
      </c>
      <c r="D14" s="15">
        <v>246</v>
      </c>
      <c r="E14" s="15">
        <v>2366</v>
      </c>
      <c r="F14" s="15">
        <v>503</v>
      </c>
      <c r="G14" s="15">
        <v>2467</v>
      </c>
      <c r="H14" s="15">
        <v>90</v>
      </c>
      <c r="I14" s="15">
        <v>119</v>
      </c>
      <c r="J14" s="15">
        <v>109</v>
      </c>
      <c r="K14" s="15">
        <v>1894</v>
      </c>
    </row>
    <row r="15" spans="2:11" x14ac:dyDescent="0.2">
      <c r="B15" s="14">
        <v>2015</v>
      </c>
      <c r="C15" s="15">
        <v>8324</v>
      </c>
      <c r="D15" s="15">
        <v>254</v>
      </c>
      <c r="E15" s="15">
        <v>2541</v>
      </c>
      <c r="F15" s="15">
        <v>516</v>
      </c>
      <c r="G15" s="15">
        <v>2575</v>
      </c>
      <c r="H15" s="15">
        <v>89</v>
      </c>
      <c r="I15" s="15">
        <v>141</v>
      </c>
      <c r="J15" s="15">
        <v>120</v>
      </c>
      <c r="K15" s="15">
        <v>2088</v>
      </c>
    </row>
    <row r="16" spans="2:11" x14ac:dyDescent="0.2">
      <c r="B16" s="14">
        <v>2016</v>
      </c>
      <c r="C16" s="15">
        <v>8673</v>
      </c>
      <c r="D16" s="15">
        <v>280</v>
      </c>
      <c r="E16" s="15">
        <v>2668</v>
      </c>
      <c r="F16" s="15">
        <v>517</v>
      </c>
      <c r="G16" s="15">
        <v>2731</v>
      </c>
      <c r="H16" s="15">
        <v>101</v>
      </c>
      <c r="I16" s="15">
        <v>149</v>
      </c>
      <c r="J16" s="15">
        <v>120</v>
      </c>
      <c r="K16" s="15">
        <v>2107</v>
      </c>
    </row>
    <row r="17" spans="2:11" x14ac:dyDescent="0.2">
      <c r="B17" s="14">
        <v>2017</v>
      </c>
      <c r="C17" s="15">
        <v>8890</v>
      </c>
      <c r="D17" s="15">
        <v>273</v>
      </c>
      <c r="E17" s="15">
        <v>2735</v>
      </c>
      <c r="F17" s="15">
        <v>502</v>
      </c>
      <c r="G17" s="15">
        <v>2761</v>
      </c>
      <c r="H17" s="15">
        <v>98</v>
      </c>
      <c r="I17" s="15">
        <v>166</v>
      </c>
      <c r="J17" s="15">
        <v>117</v>
      </c>
      <c r="K17" s="15">
        <v>2238</v>
      </c>
    </row>
    <row r="18" spans="2:11" x14ac:dyDescent="0.2">
      <c r="B18" s="14">
        <v>2018</v>
      </c>
      <c r="C18" s="15">
        <v>8674</v>
      </c>
      <c r="D18" s="15">
        <v>267</v>
      </c>
      <c r="E18" s="15">
        <v>2646</v>
      </c>
      <c r="F18" s="15">
        <v>486</v>
      </c>
      <c r="G18" s="15">
        <v>2709</v>
      </c>
      <c r="H18" s="15">
        <v>105</v>
      </c>
      <c r="I18" s="15">
        <v>162</v>
      </c>
      <c r="J18" s="15">
        <v>133</v>
      </c>
      <c r="K18" s="15">
        <v>2166</v>
      </c>
    </row>
    <row r="19" spans="2:11" x14ac:dyDescent="0.2">
      <c r="B19" s="14">
        <v>2019</v>
      </c>
      <c r="C19" s="15">
        <v>8381</v>
      </c>
      <c r="D19" s="15">
        <v>251</v>
      </c>
      <c r="E19" s="15">
        <v>2549</v>
      </c>
      <c r="F19" s="15">
        <v>448</v>
      </c>
      <c r="G19" s="15">
        <v>2583</v>
      </c>
      <c r="H19" s="15">
        <v>109</v>
      </c>
      <c r="I19" s="15">
        <v>149</v>
      </c>
      <c r="J19" s="15">
        <v>152</v>
      </c>
      <c r="K19" s="15">
        <v>2140</v>
      </c>
    </row>
    <row r="20" spans="2:11" x14ac:dyDescent="0.2">
      <c r="B20" s="14">
        <v>2020</v>
      </c>
      <c r="C20" s="15">
        <v>8159</v>
      </c>
      <c r="D20" s="15">
        <v>251</v>
      </c>
      <c r="E20" s="15">
        <v>2457</v>
      </c>
      <c r="F20" s="15">
        <v>435</v>
      </c>
      <c r="G20" s="15">
        <v>2484</v>
      </c>
      <c r="H20" s="15">
        <v>119</v>
      </c>
      <c r="I20" s="15">
        <v>156</v>
      </c>
      <c r="J20" s="15">
        <v>151</v>
      </c>
      <c r="K20" s="15">
        <v>2106</v>
      </c>
    </row>
    <row r="21" spans="2:11" x14ac:dyDescent="0.2">
      <c r="B21" s="14">
        <v>2021</v>
      </c>
      <c r="C21" s="15">
        <v>7811</v>
      </c>
      <c r="D21" s="15">
        <v>223</v>
      </c>
      <c r="E21" s="15">
        <v>2397</v>
      </c>
      <c r="F21" s="15">
        <v>398</v>
      </c>
      <c r="G21" s="15">
        <v>2335</v>
      </c>
      <c r="H21" s="15">
        <v>102</v>
      </c>
      <c r="I21" s="15">
        <v>133</v>
      </c>
      <c r="J21" s="15">
        <v>155</v>
      </c>
      <c r="K21" s="15">
        <v>2068</v>
      </c>
    </row>
    <row r="22" spans="2:11" x14ac:dyDescent="0.2">
      <c r="B22" s="14">
        <v>2022</v>
      </c>
      <c r="C22" s="15">
        <v>7216</v>
      </c>
      <c r="D22" s="15">
        <v>222</v>
      </c>
      <c r="E22" s="15">
        <v>2260</v>
      </c>
      <c r="F22" s="15">
        <v>359</v>
      </c>
      <c r="G22" s="15">
        <v>2140</v>
      </c>
      <c r="H22" s="15">
        <v>94</v>
      </c>
      <c r="I22" s="15">
        <v>119</v>
      </c>
      <c r="J22" s="15">
        <v>142</v>
      </c>
      <c r="K22" s="15">
        <v>1880</v>
      </c>
    </row>
    <row r="23" spans="2:11" x14ac:dyDescent="0.2">
      <c r="B23" s="14">
        <v>2023</v>
      </c>
      <c r="C23" s="15">
        <v>6896</v>
      </c>
      <c r="D23" s="15">
        <v>216</v>
      </c>
      <c r="E23" s="15">
        <v>2140</v>
      </c>
      <c r="F23" s="15">
        <v>307</v>
      </c>
      <c r="G23" s="15">
        <v>2117</v>
      </c>
      <c r="H23" s="15">
        <v>80</v>
      </c>
      <c r="I23" s="15">
        <v>121</v>
      </c>
      <c r="J23" s="15">
        <v>144</v>
      </c>
      <c r="K23" s="15">
        <v>1771</v>
      </c>
    </row>
    <row r="24" spans="2:11" x14ac:dyDescent="0.2">
      <c r="B24" s="17">
        <v>2024</v>
      </c>
      <c r="C24" s="18">
        <v>6532</v>
      </c>
      <c r="D24" s="18">
        <v>195</v>
      </c>
      <c r="E24" s="18">
        <v>1980</v>
      </c>
      <c r="F24" s="18">
        <v>274</v>
      </c>
      <c r="G24" s="18">
        <v>2048</v>
      </c>
      <c r="H24" s="18">
        <v>100</v>
      </c>
      <c r="I24" s="18">
        <v>124</v>
      </c>
      <c r="J24" s="18">
        <v>146</v>
      </c>
      <c r="K24" s="18">
        <v>1665</v>
      </c>
    </row>
    <row r="26" spans="2:11" x14ac:dyDescent="0.2">
      <c r="B26" s="35" t="s">
        <v>10</v>
      </c>
      <c r="C26" s="36"/>
      <c r="D26" s="36"/>
      <c r="E26" s="36"/>
      <c r="F26" s="36"/>
      <c r="G26" s="36"/>
      <c r="H26" s="36"/>
      <c r="I26" s="36"/>
      <c r="J26" s="36"/>
      <c r="K26" s="36"/>
    </row>
  </sheetData>
  <mergeCells count="1">
    <mergeCell ref="B26:K26"/>
  </mergeCells>
  <pageMargins left="0.7" right="0.7" top="0.75" bottom="0.75" header="0.3" footer="0.3"/>
  <pageSetup paperSize="9" scale="50" fitToWidth="0" fitToHeight="0" orientation="landscape"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6D4FF"/>
  </sheetPr>
  <dimension ref="B1:G28"/>
  <sheetViews>
    <sheetView showGridLines="0" workbookViewId="0"/>
  </sheetViews>
  <sheetFormatPr baseColWidth="10" defaultRowHeight="12.75" x14ac:dyDescent="0.2"/>
  <cols>
    <col min="1" max="1" width="2.5703125" customWidth="1"/>
    <col min="2" max="6" width="10.7109375" customWidth="1"/>
    <col min="7" max="7" width="16.42578125" customWidth="1"/>
  </cols>
  <sheetData>
    <row r="1" spans="2:7" ht="18" x14ac:dyDescent="0.25">
      <c r="B1" s="3" t="s">
        <v>17</v>
      </c>
    </row>
    <row r="4" spans="2:7" ht="38.25" x14ac:dyDescent="0.2">
      <c r="B4" s="12" t="s">
        <v>33</v>
      </c>
      <c r="C4" s="13" t="s">
        <v>383</v>
      </c>
      <c r="D4" s="13" t="s">
        <v>447</v>
      </c>
      <c r="E4" s="13" t="s">
        <v>448</v>
      </c>
      <c r="F4" s="13" t="s">
        <v>449</v>
      </c>
      <c r="G4" s="13" t="s">
        <v>450</v>
      </c>
    </row>
    <row r="5" spans="2:7" x14ac:dyDescent="0.2">
      <c r="B5" s="14">
        <v>2005</v>
      </c>
      <c r="C5" s="15">
        <v>7551</v>
      </c>
      <c r="D5" s="15">
        <v>1625</v>
      </c>
      <c r="E5" s="15">
        <v>2386</v>
      </c>
      <c r="F5" s="15">
        <v>2066</v>
      </c>
      <c r="G5" s="15">
        <v>1474</v>
      </c>
    </row>
    <row r="6" spans="2:7" x14ac:dyDescent="0.2">
      <c r="B6" s="14">
        <v>2006</v>
      </c>
      <c r="C6" s="15">
        <v>8016</v>
      </c>
      <c r="D6" s="15">
        <v>1985</v>
      </c>
      <c r="E6" s="15">
        <v>2499</v>
      </c>
      <c r="F6" s="15">
        <v>2569</v>
      </c>
      <c r="G6" s="15">
        <v>963</v>
      </c>
    </row>
    <row r="7" spans="2:7" x14ac:dyDescent="0.2">
      <c r="B7" s="14">
        <v>2007</v>
      </c>
      <c r="C7" s="15">
        <v>7989</v>
      </c>
      <c r="D7" s="15">
        <v>2030</v>
      </c>
      <c r="E7" s="15">
        <v>2415</v>
      </c>
      <c r="F7" s="15">
        <v>2900</v>
      </c>
      <c r="G7" s="15">
        <v>644</v>
      </c>
    </row>
    <row r="8" spans="2:7" x14ac:dyDescent="0.2">
      <c r="B8" s="14">
        <v>2008</v>
      </c>
      <c r="C8" s="15">
        <v>7537</v>
      </c>
      <c r="D8" s="15">
        <v>2050</v>
      </c>
      <c r="E8" s="15">
        <v>2342</v>
      </c>
      <c r="F8" s="15">
        <v>2767</v>
      </c>
      <c r="G8" s="15">
        <v>378</v>
      </c>
    </row>
    <row r="9" spans="2:7" x14ac:dyDescent="0.2">
      <c r="B9" s="14">
        <v>2009</v>
      </c>
      <c r="C9" s="15">
        <v>7801</v>
      </c>
      <c r="D9" s="15">
        <v>1836</v>
      </c>
      <c r="E9" s="15">
        <v>2769</v>
      </c>
      <c r="F9" s="15">
        <v>2915</v>
      </c>
      <c r="G9" s="15">
        <v>281</v>
      </c>
    </row>
    <row r="10" spans="2:7" x14ac:dyDescent="0.2">
      <c r="B10" s="14">
        <v>2010</v>
      </c>
      <c r="C10" s="15">
        <v>7974</v>
      </c>
      <c r="D10" s="15">
        <v>1947</v>
      </c>
      <c r="E10" s="15">
        <v>2843</v>
      </c>
      <c r="F10" s="15">
        <v>2990</v>
      </c>
      <c r="G10" s="15">
        <v>194</v>
      </c>
    </row>
    <row r="11" spans="2:7" x14ac:dyDescent="0.2">
      <c r="B11" s="14">
        <v>2011</v>
      </c>
      <c r="C11" s="15">
        <v>8355</v>
      </c>
      <c r="D11" s="15">
        <v>2047</v>
      </c>
      <c r="E11" s="15">
        <v>2793</v>
      </c>
      <c r="F11" s="15">
        <v>3345</v>
      </c>
      <c r="G11" s="15">
        <v>170</v>
      </c>
    </row>
    <row r="12" spans="2:7" x14ac:dyDescent="0.2">
      <c r="B12" s="14">
        <v>2012</v>
      </c>
      <c r="C12" s="15">
        <v>8653</v>
      </c>
      <c r="D12" s="15">
        <v>2076</v>
      </c>
      <c r="E12" s="15">
        <v>2924</v>
      </c>
      <c r="F12" s="15">
        <v>3427</v>
      </c>
      <c r="G12" s="15">
        <v>226</v>
      </c>
    </row>
    <row r="13" spans="2:7" x14ac:dyDescent="0.2">
      <c r="B13" s="14">
        <v>2013</v>
      </c>
      <c r="C13" s="15">
        <v>9022</v>
      </c>
      <c r="D13" s="15">
        <v>2055</v>
      </c>
      <c r="E13" s="15">
        <v>2993</v>
      </c>
      <c r="F13" s="15">
        <v>3754</v>
      </c>
      <c r="G13" s="15">
        <v>220</v>
      </c>
    </row>
    <row r="14" spans="2:7" x14ac:dyDescent="0.2">
      <c r="B14" s="14">
        <v>2014</v>
      </c>
      <c r="C14" s="15">
        <v>9616</v>
      </c>
      <c r="D14" s="15">
        <v>2201</v>
      </c>
      <c r="E14" s="15">
        <v>3191</v>
      </c>
      <c r="F14" s="15">
        <v>4001</v>
      </c>
      <c r="G14" s="15">
        <v>223</v>
      </c>
    </row>
    <row r="15" spans="2:7" x14ac:dyDescent="0.2">
      <c r="B15" s="14">
        <v>2015</v>
      </c>
      <c r="C15" s="15">
        <v>10176</v>
      </c>
      <c r="D15" s="15">
        <v>2363</v>
      </c>
      <c r="E15" s="15">
        <v>3378</v>
      </c>
      <c r="F15" s="15">
        <v>4180</v>
      </c>
      <c r="G15" s="15">
        <v>255</v>
      </c>
    </row>
    <row r="16" spans="2:7" x14ac:dyDescent="0.2">
      <c r="B16" s="14">
        <v>2016</v>
      </c>
      <c r="C16" s="15">
        <v>10551</v>
      </c>
      <c r="D16" s="15">
        <v>2452</v>
      </c>
      <c r="E16" s="15">
        <v>3390</v>
      </c>
      <c r="F16" s="15">
        <v>4528</v>
      </c>
      <c r="G16" s="15">
        <v>181</v>
      </c>
    </row>
    <row r="17" spans="2:7" x14ac:dyDescent="0.2">
      <c r="B17" s="14">
        <v>2017</v>
      </c>
      <c r="C17" s="15">
        <v>10799</v>
      </c>
      <c r="D17" s="15">
        <v>2520</v>
      </c>
      <c r="E17" s="15">
        <v>3490</v>
      </c>
      <c r="F17" s="15">
        <v>4534</v>
      </c>
      <c r="G17" s="15">
        <v>255</v>
      </c>
    </row>
    <row r="18" spans="2:7" x14ac:dyDescent="0.2">
      <c r="B18" s="14">
        <v>2018</v>
      </c>
      <c r="C18" s="15">
        <v>10629</v>
      </c>
      <c r="D18" s="15">
        <v>2691</v>
      </c>
      <c r="E18" s="15">
        <v>3357</v>
      </c>
      <c r="F18" s="15">
        <v>4294</v>
      </c>
      <c r="G18" s="15">
        <v>287</v>
      </c>
    </row>
    <row r="19" spans="2:7" x14ac:dyDescent="0.2">
      <c r="B19" s="14">
        <v>2019</v>
      </c>
      <c r="C19" s="15">
        <v>10271</v>
      </c>
      <c r="D19" s="15">
        <v>2797</v>
      </c>
      <c r="E19" s="15">
        <v>3052</v>
      </c>
      <c r="F19" s="15">
        <v>4134</v>
      </c>
      <c r="G19" s="15">
        <v>288</v>
      </c>
    </row>
    <row r="20" spans="2:7" x14ac:dyDescent="0.2">
      <c r="B20" s="14">
        <v>2020</v>
      </c>
      <c r="C20" s="15">
        <v>9918</v>
      </c>
      <c r="D20" s="15">
        <v>2734</v>
      </c>
      <c r="E20" s="15">
        <v>3030</v>
      </c>
      <c r="F20" s="15">
        <v>3911</v>
      </c>
      <c r="G20" s="15">
        <v>243</v>
      </c>
    </row>
    <row r="21" spans="2:7" x14ac:dyDescent="0.2">
      <c r="B21" s="14">
        <v>2021</v>
      </c>
      <c r="C21" s="15">
        <v>9517</v>
      </c>
      <c r="D21" s="15">
        <v>2655</v>
      </c>
      <c r="E21" s="15">
        <v>2855</v>
      </c>
      <c r="F21" s="15">
        <v>3733</v>
      </c>
      <c r="G21" s="15">
        <v>274</v>
      </c>
    </row>
    <row r="22" spans="2:7" x14ac:dyDescent="0.2">
      <c r="B22" s="14">
        <v>2022</v>
      </c>
      <c r="C22" s="15">
        <v>8797</v>
      </c>
      <c r="D22" s="15">
        <v>2522</v>
      </c>
      <c r="E22" s="15">
        <v>2490</v>
      </c>
      <c r="F22" s="15">
        <v>3529</v>
      </c>
      <c r="G22" s="15">
        <v>256</v>
      </c>
    </row>
    <row r="23" spans="2:7" x14ac:dyDescent="0.2">
      <c r="B23" s="14">
        <v>2023</v>
      </c>
      <c r="C23" s="15">
        <v>8374</v>
      </c>
      <c r="D23" s="15">
        <v>2404</v>
      </c>
      <c r="E23" s="15">
        <v>2306</v>
      </c>
      <c r="F23" s="15">
        <v>3409</v>
      </c>
      <c r="G23" s="15">
        <v>255</v>
      </c>
    </row>
    <row r="24" spans="2:7" x14ac:dyDescent="0.2">
      <c r="B24" s="17">
        <v>2024</v>
      </c>
      <c r="C24" s="18">
        <v>7908</v>
      </c>
      <c r="D24" s="18">
        <v>2077</v>
      </c>
      <c r="E24" s="18">
        <v>2132</v>
      </c>
      <c r="F24" s="18">
        <v>3402</v>
      </c>
      <c r="G24" s="18">
        <v>297</v>
      </c>
    </row>
    <row r="26" spans="2:7" x14ac:dyDescent="0.2">
      <c r="B26" s="35" t="s">
        <v>380</v>
      </c>
      <c r="C26" s="36"/>
      <c r="D26" s="36"/>
      <c r="E26" s="36"/>
      <c r="F26" s="36"/>
      <c r="G26" s="36"/>
    </row>
    <row r="27" spans="2:7" ht="12.75" customHeight="1" x14ac:dyDescent="0.2">
      <c r="B27" s="35" t="s">
        <v>451</v>
      </c>
      <c r="C27" s="36"/>
      <c r="D27" s="36"/>
      <c r="E27" s="36"/>
      <c r="F27" s="36"/>
      <c r="G27" s="36"/>
    </row>
    <row r="28" spans="2:7" ht="25.5" customHeight="1" x14ac:dyDescent="0.2">
      <c r="B28" s="35" t="s">
        <v>452</v>
      </c>
      <c r="C28" s="36"/>
      <c r="D28" s="36"/>
      <c r="E28" s="36"/>
      <c r="F28" s="36"/>
      <c r="G28" s="36"/>
    </row>
  </sheetData>
  <mergeCells count="3">
    <mergeCell ref="B26:G26"/>
    <mergeCell ref="B27:G27"/>
    <mergeCell ref="B28:G28"/>
  </mergeCells>
  <pageMargins left="0.7" right="0.7" top="0.75" bottom="0.75" header="0.3" footer="0.3"/>
  <pageSetup paperSize="9" scale="50" fitToWidth="0" fitToHeight="0" orientation="landscape"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6D4FF"/>
  </sheetPr>
  <dimension ref="B1:N31"/>
  <sheetViews>
    <sheetView showGridLines="0" workbookViewId="0"/>
  </sheetViews>
  <sheetFormatPr baseColWidth="10" defaultRowHeight="12.75" x14ac:dyDescent="0.2"/>
  <cols>
    <col min="1" max="1" width="2.5703125" customWidth="1"/>
    <col min="2" max="2" width="6.5703125" customWidth="1"/>
    <col min="3" max="3" width="5.7109375" customWidth="1"/>
    <col min="4" max="13" width="12.85546875" customWidth="1"/>
    <col min="14" max="14" width="10" customWidth="1"/>
  </cols>
  <sheetData>
    <row r="1" spans="2:14" ht="18" x14ac:dyDescent="0.25">
      <c r="B1" s="3" t="s">
        <v>18</v>
      </c>
    </row>
    <row r="4" spans="2:14" ht="27.95" customHeight="1" x14ac:dyDescent="0.2">
      <c r="B4" s="37" t="s">
        <v>382</v>
      </c>
      <c r="C4" s="37" t="s">
        <v>383</v>
      </c>
      <c r="D4" s="37" t="s">
        <v>436</v>
      </c>
      <c r="E4" s="37" t="s">
        <v>436</v>
      </c>
      <c r="F4" s="37" t="s">
        <v>436</v>
      </c>
      <c r="G4" s="37" t="s">
        <v>436</v>
      </c>
      <c r="H4" s="37" t="s">
        <v>436</v>
      </c>
      <c r="I4" s="37" t="s">
        <v>437</v>
      </c>
      <c r="J4" s="37" t="s">
        <v>437</v>
      </c>
      <c r="K4" s="37" t="s">
        <v>437</v>
      </c>
      <c r="L4" s="37" t="s">
        <v>437</v>
      </c>
      <c r="M4" s="37" t="s">
        <v>437</v>
      </c>
      <c r="N4" s="37" t="s">
        <v>435</v>
      </c>
    </row>
    <row r="5" spans="2:14" ht="42" customHeight="1" x14ac:dyDescent="0.2">
      <c r="B5" s="37" t="s">
        <v>382</v>
      </c>
      <c r="C5" s="37" t="s">
        <v>383</v>
      </c>
      <c r="D5" s="13" t="s">
        <v>453</v>
      </c>
      <c r="E5" s="13" t="s">
        <v>454</v>
      </c>
      <c r="F5" s="13" t="s">
        <v>455</v>
      </c>
      <c r="G5" s="13" t="s">
        <v>456</v>
      </c>
      <c r="H5" s="13" t="s">
        <v>457</v>
      </c>
      <c r="I5" s="13" t="s">
        <v>453</v>
      </c>
      <c r="J5" s="13" t="s">
        <v>454</v>
      </c>
      <c r="K5" s="13" t="s">
        <v>455</v>
      </c>
      <c r="L5" s="13" t="s">
        <v>456</v>
      </c>
      <c r="M5" s="13" t="s">
        <v>457</v>
      </c>
      <c r="N5" s="37" t="s">
        <v>435</v>
      </c>
    </row>
    <row r="6" spans="2:14" x14ac:dyDescent="0.2">
      <c r="B6" s="14">
        <v>2005</v>
      </c>
      <c r="C6" s="15">
        <v>2861</v>
      </c>
      <c r="D6" s="15">
        <v>205</v>
      </c>
      <c r="E6" s="15">
        <v>12</v>
      </c>
      <c r="F6" s="15">
        <v>65</v>
      </c>
      <c r="G6" s="15">
        <v>133</v>
      </c>
      <c r="H6" s="15">
        <v>16</v>
      </c>
      <c r="I6" s="15">
        <v>116</v>
      </c>
      <c r="J6" s="15">
        <v>7</v>
      </c>
      <c r="K6" s="15">
        <v>183</v>
      </c>
      <c r="L6" s="15">
        <v>325</v>
      </c>
      <c r="M6" s="15">
        <v>45</v>
      </c>
      <c r="N6" s="15">
        <v>1754</v>
      </c>
    </row>
    <row r="7" spans="2:14" x14ac:dyDescent="0.2">
      <c r="B7" s="14">
        <v>2006</v>
      </c>
      <c r="C7" s="15">
        <v>2671</v>
      </c>
      <c r="D7" s="15">
        <v>250</v>
      </c>
      <c r="E7" s="15">
        <v>14</v>
      </c>
      <c r="F7" s="15">
        <v>75</v>
      </c>
      <c r="G7" s="15">
        <v>123</v>
      </c>
      <c r="H7" s="15">
        <v>19</v>
      </c>
      <c r="I7" s="15">
        <v>162</v>
      </c>
      <c r="J7" s="15">
        <v>7</v>
      </c>
      <c r="K7" s="15">
        <v>228</v>
      </c>
      <c r="L7" s="15">
        <v>389</v>
      </c>
      <c r="M7" s="15">
        <v>49</v>
      </c>
      <c r="N7" s="15">
        <v>1355</v>
      </c>
    </row>
    <row r="8" spans="2:14" x14ac:dyDescent="0.2">
      <c r="B8" s="14">
        <v>2007</v>
      </c>
      <c r="C8" s="15">
        <v>2365</v>
      </c>
      <c r="D8" s="15">
        <v>238</v>
      </c>
      <c r="E8" s="15">
        <v>18</v>
      </c>
      <c r="F8" s="15">
        <v>102</v>
      </c>
      <c r="G8" s="15">
        <v>114</v>
      </c>
      <c r="H8" s="15">
        <v>16</v>
      </c>
      <c r="I8" s="15">
        <v>140</v>
      </c>
      <c r="J8" s="15">
        <v>7</v>
      </c>
      <c r="K8" s="15">
        <v>258</v>
      </c>
      <c r="L8" s="15">
        <v>399</v>
      </c>
      <c r="M8" s="15">
        <v>57</v>
      </c>
      <c r="N8" s="15">
        <v>1016</v>
      </c>
    </row>
    <row r="9" spans="2:14" x14ac:dyDescent="0.2">
      <c r="B9" s="14">
        <v>2008</v>
      </c>
      <c r="C9" s="15">
        <v>2158</v>
      </c>
      <c r="D9" s="15">
        <v>223</v>
      </c>
      <c r="E9" s="15">
        <v>14</v>
      </c>
      <c r="F9" s="15">
        <v>81</v>
      </c>
      <c r="G9" s="15">
        <v>100</v>
      </c>
      <c r="H9" s="15">
        <v>19</v>
      </c>
      <c r="I9" s="15">
        <v>134</v>
      </c>
      <c r="J9" s="15">
        <v>13</v>
      </c>
      <c r="K9" s="15">
        <v>272</v>
      </c>
      <c r="L9" s="15">
        <v>387</v>
      </c>
      <c r="M9" s="15">
        <v>59</v>
      </c>
      <c r="N9" s="15">
        <v>856</v>
      </c>
    </row>
    <row r="10" spans="2:14" x14ac:dyDescent="0.2">
      <c r="B10" s="14">
        <v>2009</v>
      </c>
      <c r="C10" s="15">
        <v>1843</v>
      </c>
      <c r="D10" s="15">
        <v>203</v>
      </c>
      <c r="E10" s="15">
        <v>18</v>
      </c>
      <c r="F10" s="15">
        <v>84</v>
      </c>
      <c r="G10" s="15">
        <v>139</v>
      </c>
      <c r="H10" s="15">
        <v>22</v>
      </c>
      <c r="I10" s="15">
        <v>127</v>
      </c>
      <c r="J10" s="15">
        <v>11</v>
      </c>
      <c r="K10" s="15">
        <v>269</v>
      </c>
      <c r="L10" s="15">
        <v>395</v>
      </c>
      <c r="M10" s="15">
        <v>89</v>
      </c>
      <c r="N10" s="15">
        <v>486</v>
      </c>
    </row>
    <row r="11" spans="2:14" x14ac:dyDescent="0.2">
      <c r="B11" s="14">
        <v>2010</v>
      </c>
      <c r="C11" s="15">
        <v>1838</v>
      </c>
      <c r="D11" s="15">
        <v>204</v>
      </c>
      <c r="E11" s="15">
        <v>13</v>
      </c>
      <c r="F11" s="15">
        <v>102</v>
      </c>
      <c r="G11" s="15">
        <v>143</v>
      </c>
      <c r="H11" s="15">
        <v>22</v>
      </c>
      <c r="I11" s="15">
        <v>135</v>
      </c>
      <c r="J11" s="15">
        <v>14</v>
      </c>
      <c r="K11" s="15">
        <v>273</v>
      </c>
      <c r="L11" s="15">
        <v>436</v>
      </c>
      <c r="M11" s="15">
        <v>91</v>
      </c>
      <c r="N11" s="15">
        <v>405</v>
      </c>
    </row>
    <row r="12" spans="2:14" x14ac:dyDescent="0.2">
      <c r="B12" s="14">
        <v>2011</v>
      </c>
      <c r="C12" s="15">
        <v>1929</v>
      </c>
      <c r="D12" s="15">
        <v>261</v>
      </c>
      <c r="E12" s="15">
        <v>12</v>
      </c>
      <c r="F12" s="15">
        <v>91</v>
      </c>
      <c r="G12" s="15">
        <v>173</v>
      </c>
      <c r="H12" s="15">
        <v>26</v>
      </c>
      <c r="I12" s="15">
        <v>143</v>
      </c>
      <c r="J12" s="15">
        <v>9</v>
      </c>
      <c r="K12" s="15">
        <v>279</v>
      </c>
      <c r="L12" s="15">
        <v>463</v>
      </c>
      <c r="M12" s="15">
        <v>88</v>
      </c>
      <c r="N12" s="15">
        <v>384</v>
      </c>
    </row>
    <row r="13" spans="2:14" x14ac:dyDescent="0.2">
      <c r="B13" s="14">
        <v>2012</v>
      </c>
      <c r="C13" s="15">
        <v>1979</v>
      </c>
      <c r="D13" s="15">
        <v>237</v>
      </c>
      <c r="E13" s="15">
        <v>18</v>
      </c>
      <c r="F13" s="15">
        <v>100</v>
      </c>
      <c r="G13" s="15">
        <v>189</v>
      </c>
      <c r="H13" s="15">
        <v>18</v>
      </c>
      <c r="I13" s="15">
        <v>137</v>
      </c>
      <c r="J13" s="15">
        <v>9</v>
      </c>
      <c r="K13" s="15">
        <v>302</v>
      </c>
      <c r="L13" s="15">
        <v>476</v>
      </c>
      <c r="M13" s="15">
        <v>77</v>
      </c>
      <c r="N13" s="15">
        <v>416</v>
      </c>
    </row>
    <row r="14" spans="2:14" x14ac:dyDescent="0.2">
      <c r="B14" s="14">
        <v>2013</v>
      </c>
      <c r="C14" s="15">
        <v>1966</v>
      </c>
      <c r="D14" s="15">
        <v>232</v>
      </c>
      <c r="E14" s="15">
        <v>18</v>
      </c>
      <c r="F14" s="15">
        <v>128</v>
      </c>
      <c r="G14" s="15">
        <v>180</v>
      </c>
      <c r="H14" s="15">
        <v>22</v>
      </c>
      <c r="I14" s="15">
        <v>132</v>
      </c>
      <c r="J14" s="15">
        <v>11</v>
      </c>
      <c r="K14" s="15">
        <v>309</v>
      </c>
      <c r="L14" s="15">
        <v>482</v>
      </c>
      <c r="M14" s="15">
        <v>83</v>
      </c>
      <c r="N14" s="15">
        <v>369</v>
      </c>
    </row>
    <row r="15" spans="2:14" x14ac:dyDescent="0.2">
      <c r="B15" s="14">
        <v>2014</v>
      </c>
      <c r="C15" s="15">
        <v>2111</v>
      </c>
      <c r="D15" s="15">
        <v>214</v>
      </c>
      <c r="E15" s="15">
        <v>24</v>
      </c>
      <c r="F15" s="15">
        <v>137</v>
      </c>
      <c r="G15" s="15">
        <v>189</v>
      </c>
      <c r="H15" s="15">
        <v>32</v>
      </c>
      <c r="I15" s="15">
        <v>129</v>
      </c>
      <c r="J15" s="15">
        <v>16</v>
      </c>
      <c r="K15" s="15">
        <v>338</v>
      </c>
      <c r="L15" s="15">
        <v>500</v>
      </c>
      <c r="M15" s="15">
        <v>75</v>
      </c>
      <c r="N15" s="15">
        <v>457</v>
      </c>
    </row>
    <row r="16" spans="2:14" x14ac:dyDescent="0.2">
      <c r="B16" s="14">
        <v>2015</v>
      </c>
      <c r="C16" s="15">
        <v>2247</v>
      </c>
      <c r="D16" s="15">
        <v>226</v>
      </c>
      <c r="E16" s="15">
        <v>21</v>
      </c>
      <c r="F16" s="15">
        <v>162</v>
      </c>
      <c r="G16" s="15">
        <v>244</v>
      </c>
      <c r="H16" s="15">
        <v>31</v>
      </c>
      <c r="I16" s="15">
        <v>101</v>
      </c>
      <c r="J16" s="15">
        <v>13</v>
      </c>
      <c r="K16" s="15">
        <v>359</v>
      </c>
      <c r="L16" s="15">
        <v>538</v>
      </c>
      <c r="M16" s="15">
        <v>76</v>
      </c>
      <c r="N16" s="15">
        <v>476</v>
      </c>
    </row>
    <row r="17" spans="2:14" x14ac:dyDescent="0.2">
      <c r="B17" s="14">
        <v>2016</v>
      </c>
      <c r="C17" s="15">
        <v>2298</v>
      </c>
      <c r="D17" s="15">
        <v>202</v>
      </c>
      <c r="E17" s="15">
        <v>29</v>
      </c>
      <c r="F17" s="15">
        <v>176</v>
      </c>
      <c r="G17" s="15">
        <v>270</v>
      </c>
      <c r="H17" s="15">
        <v>41</v>
      </c>
      <c r="I17" s="15">
        <v>107</v>
      </c>
      <c r="J17" s="15">
        <v>17</v>
      </c>
      <c r="K17" s="15">
        <v>362</v>
      </c>
      <c r="L17" s="15">
        <v>558</v>
      </c>
      <c r="M17" s="15">
        <v>106</v>
      </c>
      <c r="N17" s="15">
        <v>430</v>
      </c>
    </row>
    <row r="18" spans="2:14" x14ac:dyDescent="0.2">
      <c r="B18" s="14">
        <v>2017</v>
      </c>
      <c r="C18" s="15">
        <v>2449</v>
      </c>
      <c r="D18" s="15">
        <v>213</v>
      </c>
      <c r="E18" s="15">
        <v>33</v>
      </c>
      <c r="F18" s="15">
        <v>164</v>
      </c>
      <c r="G18" s="15">
        <v>281</v>
      </c>
      <c r="H18" s="15">
        <v>43</v>
      </c>
      <c r="I18" s="15">
        <v>108</v>
      </c>
      <c r="J18" s="15">
        <v>29</v>
      </c>
      <c r="K18" s="15">
        <v>345</v>
      </c>
      <c r="L18" s="15">
        <v>652</v>
      </c>
      <c r="M18" s="15">
        <v>105</v>
      </c>
      <c r="N18" s="15">
        <v>476</v>
      </c>
    </row>
    <row r="19" spans="2:14" x14ac:dyDescent="0.2">
      <c r="B19" s="14">
        <v>2018</v>
      </c>
      <c r="C19" s="15">
        <v>2590</v>
      </c>
      <c r="D19" s="15">
        <v>232</v>
      </c>
      <c r="E19" s="15">
        <v>47</v>
      </c>
      <c r="F19" s="15">
        <v>177</v>
      </c>
      <c r="G19" s="15">
        <v>294</v>
      </c>
      <c r="H19" s="15">
        <v>58</v>
      </c>
      <c r="I19" s="15">
        <v>115</v>
      </c>
      <c r="J19" s="15">
        <v>31</v>
      </c>
      <c r="K19" s="15">
        <v>381</v>
      </c>
      <c r="L19" s="15">
        <v>643</v>
      </c>
      <c r="M19" s="15">
        <v>122</v>
      </c>
      <c r="N19" s="15">
        <v>490</v>
      </c>
    </row>
    <row r="20" spans="2:14" x14ac:dyDescent="0.2">
      <c r="B20" s="14">
        <v>2019</v>
      </c>
      <c r="C20" s="15">
        <v>2686</v>
      </c>
      <c r="D20" s="15">
        <v>230</v>
      </c>
      <c r="E20" s="15">
        <v>67</v>
      </c>
      <c r="F20" s="15">
        <v>181</v>
      </c>
      <c r="G20" s="15">
        <v>285</v>
      </c>
      <c r="H20" s="15">
        <v>68</v>
      </c>
      <c r="I20" s="15">
        <v>118</v>
      </c>
      <c r="J20" s="15">
        <v>33</v>
      </c>
      <c r="K20" s="15">
        <v>416</v>
      </c>
      <c r="L20" s="15">
        <v>607</v>
      </c>
      <c r="M20" s="15">
        <v>133</v>
      </c>
      <c r="N20" s="15">
        <v>548</v>
      </c>
    </row>
    <row r="21" spans="2:14" x14ac:dyDescent="0.2">
      <c r="B21" s="14">
        <v>2020</v>
      </c>
      <c r="C21" s="15">
        <v>2568</v>
      </c>
      <c r="D21" s="15">
        <v>258</v>
      </c>
      <c r="E21" s="15">
        <v>63</v>
      </c>
      <c r="F21" s="15">
        <v>193</v>
      </c>
      <c r="G21" s="15">
        <v>302</v>
      </c>
      <c r="H21" s="15">
        <v>62</v>
      </c>
      <c r="I21" s="15">
        <v>113</v>
      </c>
      <c r="J21" s="15">
        <v>31</v>
      </c>
      <c r="K21" s="15">
        <v>374</v>
      </c>
      <c r="L21" s="15">
        <v>572</v>
      </c>
      <c r="M21" s="15">
        <v>153</v>
      </c>
      <c r="N21" s="15">
        <v>447</v>
      </c>
    </row>
    <row r="22" spans="2:14" x14ac:dyDescent="0.2">
      <c r="B22" s="14">
        <v>2021</v>
      </c>
      <c r="C22" s="15">
        <v>2517</v>
      </c>
      <c r="D22" s="15">
        <v>252</v>
      </c>
      <c r="E22" s="15">
        <v>72</v>
      </c>
      <c r="F22" s="15">
        <v>221</v>
      </c>
      <c r="G22" s="15">
        <v>297</v>
      </c>
      <c r="H22" s="15">
        <v>71</v>
      </c>
      <c r="I22" s="15">
        <v>111</v>
      </c>
      <c r="J22" s="15">
        <v>37</v>
      </c>
      <c r="K22" s="15">
        <v>330</v>
      </c>
      <c r="L22" s="15">
        <v>539</v>
      </c>
      <c r="M22" s="15">
        <v>146</v>
      </c>
      <c r="N22" s="15">
        <v>441</v>
      </c>
    </row>
    <row r="23" spans="2:14" x14ac:dyDescent="0.2">
      <c r="B23" s="14">
        <v>2022</v>
      </c>
      <c r="C23" s="15">
        <v>2375</v>
      </c>
      <c r="D23" s="15">
        <v>238</v>
      </c>
      <c r="E23" s="15">
        <v>60</v>
      </c>
      <c r="F23" s="15">
        <v>206</v>
      </c>
      <c r="G23" s="15">
        <v>281</v>
      </c>
      <c r="H23" s="15">
        <v>58</v>
      </c>
      <c r="I23" s="15">
        <v>115</v>
      </c>
      <c r="J23" s="15">
        <v>36</v>
      </c>
      <c r="K23" s="15">
        <v>301</v>
      </c>
      <c r="L23" s="15">
        <v>509</v>
      </c>
      <c r="M23" s="15">
        <v>133</v>
      </c>
      <c r="N23" s="15">
        <v>438</v>
      </c>
    </row>
    <row r="24" spans="2:14" x14ac:dyDescent="0.2">
      <c r="B24" s="14">
        <v>2023</v>
      </c>
      <c r="C24" s="15">
        <v>2275</v>
      </c>
      <c r="D24" s="15">
        <v>218</v>
      </c>
      <c r="E24" s="15">
        <v>47</v>
      </c>
      <c r="F24" s="15">
        <v>171</v>
      </c>
      <c r="G24" s="15">
        <v>272</v>
      </c>
      <c r="H24" s="15">
        <v>65</v>
      </c>
      <c r="I24" s="15">
        <v>88</v>
      </c>
      <c r="J24" s="15">
        <v>28</v>
      </c>
      <c r="K24" s="15">
        <v>293</v>
      </c>
      <c r="L24" s="15">
        <v>502</v>
      </c>
      <c r="M24" s="15">
        <v>135</v>
      </c>
      <c r="N24" s="15">
        <v>456</v>
      </c>
    </row>
    <row r="25" spans="2:14" x14ac:dyDescent="0.2">
      <c r="B25" s="17">
        <v>2024</v>
      </c>
      <c r="C25" s="18">
        <v>2081</v>
      </c>
      <c r="D25" s="18">
        <v>165</v>
      </c>
      <c r="E25" s="18">
        <v>45</v>
      </c>
      <c r="F25" s="18">
        <v>143</v>
      </c>
      <c r="G25" s="18">
        <v>216</v>
      </c>
      <c r="H25" s="18">
        <v>54</v>
      </c>
      <c r="I25" s="18">
        <v>88</v>
      </c>
      <c r="J25" s="18">
        <v>32</v>
      </c>
      <c r="K25" s="18">
        <v>279</v>
      </c>
      <c r="L25" s="18">
        <v>437</v>
      </c>
      <c r="M25" s="18">
        <v>107</v>
      </c>
      <c r="N25" s="18">
        <v>514</v>
      </c>
    </row>
    <row r="27" spans="2:14" ht="25.5" customHeight="1" x14ac:dyDescent="0.2">
      <c r="B27" s="35" t="s">
        <v>393</v>
      </c>
      <c r="C27" s="36"/>
      <c r="D27" s="36"/>
      <c r="E27" s="36"/>
      <c r="F27" s="36"/>
      <c r="G27" s="36"/>
      <c r="H27" s="36"/>
      <c r="I27" s="36"/>
      <c r="J27" s="36"/>
      <c r="K27" s="36"/>
      <c r="L27" s="36"/>
      <c r="M27" s="36"/>
      <c r="N27" s="36"/>
    </row>
    <row r="28" spans="2:14" x14ac:dyDescent="0.2">
      <c r="B28" s="35" t="s">
        <v>10</v>
      </c>
      <c r="C28" s="36"/>
      <c r="D28" s="36"/>
      <c r="E28" s="36"/>
      <c r="F28" s="36"/>
      <c r="G28" s="36"/>
      <c r="H28" s="36"/>
      <c r="I28" s="36"/>
      <c r="J28" s="36"/>
      <c r="K28" s="36"/>
      <c r="L28" s="36"/>
      <c r="M28" s="36"/>
      <c r="N28" s="36"/>
    </row>
    <row r="29" spans="2:14" x14ac:dyDescent="0.2">
      <c r="B29" s="35" t="s">
        <v>400</v>
      </c>
      <c r="C29" s="36"/>
      <c r="D29" s="36"/>
      <c r="E29" s="36"/>
      <c r="F29" s="36"/>
      <c r="G29" s="36"/>
      <c r="H29" s="36"/>
      <c r="I29" s="36"/>
      <c r="J29" s="36"/>
      <c r="K29" s="36"/>
      <c r="L29" s="36"/>
      <c r="M29" s="36"/>
      <c r="N29" s="36"/>
    </row>
    <row r="30" spans="2:14" x14ac:dyDescent="0.2">
      <c r="B30" s="35" t="s">
        <v>458</v>
      </c>
      <c r="C30" s="36"/>
      <c r="D30" s="36"/>
      <c r="E30" s="36"/>
      <c r="F30" s="36"/>
      <c r="G30" s="36"/>
      <c r="H30" s="36"/>
      <c r="I30" s="36"/>
      <c r="J30" s="36"/>
      <c r="K30" s="36"/>
      <c r="L30" s="36"/>
      <c r="M30" s="36"/>
      <c r="N30" s="36"/>
    </row>
    <row r="31" spans="2:14" x14ac:dyDescent="0.2">
      <c r="B31" s="35" t="s">
        <v>451</v>
      </c>
      <c r="C31" s="36"/>
      <c r="D31" s="36"/>
      <c r="E31" s="36"/>
      <c r="F31" s="36"/>
      <c r="G31" s="36"/>
      <c r="H31" s="36"/>
      <c r="I31" s="36"/>
      <c r="J31" s="36"/>
      <c r="K31" s="36"/>
      <c r="L31" s="36"/>
      <c r="M31" s="36"/>
      <c r="N31" s="36"/>
    </row>
  </sheetData>
  <mergeCells count="10">
    <mergeCell ref="B27:N27"/>
    <mergeCell ref="B28:N28"/>
    <mergeCell ref="B29:N29"/>
    <mergeCell ref="B30:N30"/>
    <mergeCell ref="B31:N31"/>
    <mergeCell ref="B4:B5"/>
    <mergeCell ref="C4:C5"/>
    <mergeCell ref="D4:H4"/>
    <mergeCell ref="I4:M4"/>
    <mergeCell ref="N4:N5"/>
  </mergeCells>
  <pageMargins left="0.7" right="0.7" top="0.75" bottom="0.75" header="0.3" footer="0.3"/>
  <pageSetup paperSize="9" scale="50" fitToWidth="0" fitToHeight="0" orientation="landscape"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A81F"/>
  </sheetPr>
  <dimension ref="B1:H25"/>
  <sheetViews>
    <sheetView showGridLines="0" workbookViewId="0"/>
  </sheetViews>
  <sheetFormatPr baseColWidth="10" defaultRowHeight="12.75" x14ac:dyDescent="0.2"/>
  <cols>
    <col min="1" max="1" width="2.5703125" customWidth="1"/>
    <col min="2" max="2" width="6.7109375" customWidth="1"/>
    <col min="3" max="8" width="9.7109375" customWidth="1"/>
  </cols>
  <sheetData>
    <row r="1" spans="2:8" ht="18" x14ac:dyDescent="0.25">
      <c r="B1" s="3" t="s">
        <v>20</v>
      </c>
    </row>
    <row r="2" spans="2:8" x14ac:dyDescent="0.2">
      <c r="B2" t="s">
        <v>21</v>
      </c>
    </row>
    <row r="5" spans="2:8" x14ac:dyDescent="0.2">
      <c r="B5" s="37" t="s">
        <v>382</v>
      </c>
      <c r="C5" s="37" t="s">
        <v>383</v>
      </c>
      <c r="D5" s="37" t="s">
        <v>459</v>
      </c>
      <c r="E5" s="37" t="s">
        <v>459</v>
      </c>
      <c r="F5" s="37" t="s">
        <v>459</v>
      </c>
      <c r="G5" s="37" t="s">
        <v>459</v>
      </c>
      <c r="H5" s="37" t="s">
        <v>406</v>
      </c>
    </row>
    <row r="6" spans="2:8" x14ac:dyDescent="0.2">
      <c r="B6" s="37" t="s">
        <v>382</v>
      </c>
      <c r="C6" s="37" t="s">
        <v>383</v>
      </c>
      <c r="D6" s="13" t="s">
        <v>460</v>
      </c>
      <c r="E6" s="13" t="s">
        <v>461</v>
      </c>
      <c r="F6" s="13" t="s">
        <v>462</v>
      </c>
      <c r="G6" s="13" t="s">
        <v>463</v>
      </c>
      <c r="H6" s="37" t="s">
        <v>406</v>
      </c>
    </row>
    <row r="7" spans="2:8" x14ac:dyDescent="0.2">
      <c r="B7" s="14">
        <v>2008</v>
      </c>
      <c r="C7" s="15">
        <v>6263</v>
      </c>
      <c r="D7" s="15">
        <v>272</v>
      </c>
      <c r="E7" s="15">
        <v>274</v>
      </c>
      <c r="F7" s="15">
        <v>737</v>
      </c>
      <c r="G7" s="15">
        <v>4941</v>
      </c>
      <c r="H7" s="15">
        <v>39</v>
      </c>
    </row>
    <row r="8" spans="2:8" x14ac:dyDescent="0.2">
      <c r="B8" s="14">
        <v>2009</v>
      </c>
      <c r="C8" s="15">
        <v>6616</v>
      </c>
      <c r="D8" s="15">
        <v>303</v>
      </c>
      <c r="E8" s="15">
        <v>315</v>
      </c>
      <c r="F8" s="15">
        <v>817</v>
      </c>
      <c r="G8" s="15">
        <v>5144</v>
      </c>
      <c r="H8" s="15">
        <v>37</v>
      </c>
    </row>
    <row r="9" spans="2:8" x14ac:dyDescent="0.2">
      <c r="B9" s="14">
        <v>2010</v>
      </c>
      <c r="C9" s="15">
        <v>6827</v>
      </c>
      <c r="D9" s="15">
        <v>263</v>
      </c>
      <c r="E9" s="15">
        <v>272</v>
      </c>
      <c r="F9" s="15">
        <v>825</v>
      </c>
      <c r="G9" s="15">
        <v>5448</v>
      </c>
      <c r="H9" s="15">
        <v>19</v>
      </c>
    </row>
    <row r="10" spans="2:8" x14ac:dyDescent="0.2">
      <c r="B10" s="14">
        <v>2011</v>
      </c>
      <c r="C10" s="15">
        <v>7198</v>
      </c>
      <c r="D10" s="15">
        <v>306</v>
      </c>
      <c r="E10" s="15">
        <v>339</v>
      </c>
      <c r="F10" s="15">
        <v>821</v>
      </c>
      <c r="G10" s="15">
        <v>5706</v>
      </c>
      <c r="H10" s="15">
        <v>26</v>
      </c>
    </row>
    <row r="11" spans="2:8" x14ac:dyDescent="0.2">
      <c r="B11" s="14">
        <v>2012</v>
      </c>
      <c r="C11" s="15">
        <v>7516</v>
      </c>
      <c r="D11" s="15">
        <v>314</v>
      </c>
      <c r="E11" s="15">
        <v>381</v>
      </c>
      <c r="F11" s="15">
        <v>923</v>
      </c>
      <c r="G11" s="15">
        <v>5886</v>
      </c>
      <c r="H11" s="15">
        <v>12</v>
      </c>
    </row>
    <row r="12" spans="2:8" x14ac:dyDescent="0.2">
      <c r="B12" s="14">
        <v>2013</v>
      </c>
      <c r="C12" s="15">
        <v>7762</v>
      </c>
      <c r="D12" s="15">
        <v>309</v>
      </c>
      <c r="E12" s="15">
        <v>333</v>
      </c>
      <c r="F12" s="15">
        <v>943</v>
      </c>
      <c r="G12" s="15">
        <v>6168</v>
      </c>
      <c r="H12" s="15">
        <v>9</v>
      </c>
    </row>
    <row r="13" spans="2:8" x14ac:dyDescent="0.2">
      <c r="B13" s="14">
        <v>2014</v>
      </c>
      <c r="C13" s="15">
        <v>8195</v>
      </c>
      <c r="D13" s="15">
        <v>335</v>
      </c>
      <c r="E13" s="15">
        <v>377</v>
      </c>
      <c r="F13" s="15">
        <v>949</v>
      </c>
      <c r="G13" s="15">
        <v>6521</v>
      </c>
      <c r="H13" s="15">
        <v>13</v>
      </c>
    </row>
    <row r="14" spans="2:8" x14ac:dyDescent="0.2">
      <c r="B14" s="14">
        <v>2015</v>
      </c>
      <c r="C14" s="15">
        <v>8712</v>
      </c>
      <c r="D14" s="15">
        <v>354</v>
      </c>
      <c r="E14" s="15">
        <v>404</v>
      </c>
      <c r="F14" s="15">
        <v>1002</v>
      </c>
      <c r="G14" s="15">
        <v>6744</v>
      </c>
      <c r="H14" s="15">
        <v>208</v>
      </c>
    </row>
    <row r="15" spans="2:8" x14ac:dyDescent="0.2">
      <c r="B15" s="14">
        <v>2016</v>
      </c>
      <c r="C15" s="15">
        <v>9088</v>
      </c>
      <c r="D15" s="15">
        <v>346</v>
      </c>
      <c r="E15" s="15">
        <v>416</v>
      </c>
      <c r="F15" s="15">
        <v>1015</v>
      </c>
      <c r="G15" s="15">
        <v>6890</v>
      </c>
      <c r="H15" s="15">
        <v>421</v>
      </c>
    </row>
    <row r="16" spans="2:8" x14ac:dyDescent="0.2">
      <c r="B16" s="14">
        <v>2017</v>
      </c>
      <c r="C16" s="15">
        <v>9364</v>
      </c>
      <c r="D16" s="15">
        <v>344</v>
      </c>
      <c r="E16" s="15">
        <v>348</v>
      </c>
      <c r="F16" s="15">
        <v>1006</v>
      </c>
      <c r="G16" s="15">
        <v>7046</v>
      </c>
      <c r="H16" s="15">
        <v>620</v>
      </c>
    </row>
    <row r="17" spans="2:8" x14ac:dyDescent="0.2">
      <c r="B17" s="14">
        <v>2018</v>
      </c>
      <c r="C17" s="15">
        <v>9219</v>
      </c>
      <c r="D17" s="15">
        <v>329</v>
      </c>
      <c r="E17" s="15">
        <v>340</v>
      </c>
      <c r="F17" s="15">
        <v>938</v>
      </c>
      <c r="G17" s="15">
        <v>6966</v>
      </c>
      <c r="H17" s="15">
        <v>646</v>
      </c>
    </row>
    <row r="18" spans="2:8" x14ac:dyDescent="0.2">
      <c r="B18" s="14">
        <v>2019</v>
      </c>
      <c r="C18" s="15">
        <v>8957</v>
      </c>
      <c r="D18" s="15">
        <v>304</v>
      </c>
      <c r="E18" s="15">
        <v>330</v>
      </c>
      <c r="F18" s="15">
        <v>943</v>
      </c>
      <c r="G18" s="15">
        <v>6687</v>
      </c>
      <c r="H18" s="15">
        <v>693</v>
      </c>
    </row>
    <row r="19" spans="2:8" x14ac:dyDescent="0.2">
      <c r="B19" s="14">
        <v>2020</v>
      </c>
      <c r="C19" s="15">
        <v>8790</v>
      </c>
      <c r="D19" s="15">
        <v>337</v>
      </c>
      <c r="E19" s="15">
        <v>346</v>
      </c>
      <c r="F19" s="15">
        <v>919</v>
      </c>
      <c r="G19" s="15">
        <v>6447</v>
      </c>
      <c r="H19" s="15">
        <v>741</v>
      </c>
    </row>
    <row r="20" spans="2:8" x14ac:dyDescent="0.2">
      <c r="B20" s="14">
        <v>2021</v>
      </c>
      <c r="C20" s="15">
        <v>8506</v>
      </c>
      <c r="D20" s="15">
        <v>279</v>
      </c>
      <c r="E20" s="15">
        <v>319</v>
      </c>
      <c r="F20" s="15">
        <v>875</v>
      </c>
      <c r="G20" s="15">
        <v>6256</v>
      </c>
      <c r="H20" s="15">
        <v>777</v>
      </c>
    </row>
    <row r="21" spans="2:8" x14ac:dyDescent="0.2">
      <c r="B21" s="14">
        <v>2022</v>
      </c>
      <c r="C21" s="15">
        <v>7890</v>
      </c>
      <c r="D21" s="15">
        <v>237</v>
      </c>
      <c r="E21" s="15">
        <v>242</v>
      </c>
      <c r="F21" s="15">
        <v>721</v>
      </c>
      <c r="G21" s="15">
        <v>5894</v>
      </c>
      <c r="H21" s="15">
        <v>796</v>
      </c>
    </row>
    <row r="22" spans="2:8" x14ac:dyDescent="0.2">
      <c r="B22" s="14">
        <v>2023</v>
      </c>
      <c r="C22" s="15">
        <v>7617</v>
      </c>
      <c r="D22" s="15">
        <v>176</v>
      </c>
      <c r="E22" s="15">
        <v>213</v>
      </c>
      <c r="F22" s="15">
        <v>699</v>
      </c>
      <c r="G22" s="15">
        <v>5710</v>
      </c>
      <c r="H22" s="15">
        <v>819</v>
      </c>
    </row>
    <row r="23" spans="2:8" x14ac:dyDescent="0.2">
      <c r="B23" s="17">
        <v>2024</v>
      </c>
      <c r="C23" s="18">
        <v>7364</v>
      </c>
      <c r="D23" s="18">
        <v>179</v>
      </c>
      <c r="E23" s="18">
        <v>195</v>
      </c>
      <c r="F23" s="18">
        <v>545</v>
      </c>
      <c r="G23" s="18">
        <v>5130</v>
      </c>
      <c r="H23" s="18">
        <v>1315</v>
      </c>
    </row>
    <row r="25" spans="2:8" ht="51" customHeight="1" x14ac:dyDescent="0.2">
      <c r="B25" s="35" t="s">
        <v>464</v>
      </c>
      <c r="C25" s="36"/>
      <c r="D25" s="36"/>
      <c r="E25" s="36"/>
      <c r="F25" s="36"/>
      <c r="G25" s="36"/>
      <c r="H25" s="36"/>
    </row>
  </sheetData>
  <mergeCells count="5">
    <mergeCell ref="B5:B6"/>
    <mergeCell ref="C5:C6"/>
    <mergeCell ref="D5:G5"/>
    <mergeCell ref="H5:H6"/>
    <mergeCell ref="B25:H25"/>
  </mergeCells>
  <pageMargins left="0.7" right="0.7" top="0.75" bottom="0.75" header="0.3" footer="0.3"/>
  <pageSetup paperSize="9" scale="50" fitToWidth="0" fitToHeight="0" orientation="landscape"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A81F"/>
  </sheetPr>
  <dimension ref="B1:O29"/>
  <sheetViews>
    <sheetView showGridLines="0" workbookViewId="0"/>
  </sheetViews>
  <sheetFormatPr baseColWidth="10" defaultRowHeight="12.75" x14ac:dyDescent="0.2"/>
  <cols>
    <col min="1" max="1" width="2.5703125" customWidth="1"/>
    <col min="2" max="2" width="5.28515625" customWidth="1"/>
    <col min="3" max="3" width="5.7109375" customWidth="1"/>
    <col min="4" max="12" width="11.140625" customWidth="1"/>
    <col min="13" max="13" width="12.140625" customWidth="1"/>
    <col min="14" max="14" width="12" customWidth="1"/>
    <col min="15" max="15" width="14.42578125" customWidth="1"/>
  </cols>
  <sheetData>
    <row r="1" spans="2:15" ht="18" x14ac:dyDescent="0.25">
      <c r="B1" s="3" t="s">
        <v>22</v>
      </c>
    </row>
    <row r="2" spans="2:15" x14ac:dyDescent="0.2">
      <c r="B2" t="s">
        <v>21</v>
      </c>
    </row>
    <row r="5" spans="2:15" ht="27.95" customHeight="1" x14ac:dyDescent="0.2">
      <c r="B5" s="37" t="s">
        <v>33</v>
      </c>
      <c r="C5" s="37" t="s">
        <v>383</v>
      </c>
      <c r="D5" s="37" t="s">
        <v>465</v>
      </c>
      <c r="E5" s="37" t="s">
        <v>465</v>
      </c>
      <c r="F5" s="37" t="s">
        <v>465</v>
      </c>
      <c r="G5" s="37" t="s">
        <v>465</v>
      </c>
      <c r="H5" s="37" t="s">
        <v>465</v>
      </c>
      <c r="I5" s="37" t="s">
        <v>465</v>
      </c>
      <c r="J5" s="37" t="s">
        <v>465</v>
      </c>
      <c r="K5" s="37" t="s">
        <v>465</v>
      </c>
      <c r="L5" s="37" t="s">
        <v>465</v>
      </c>
      <c r="M5" s="37" t="s">
        <v>466</v>
      </c>
      <c r="N5" s="37" t="s">
        <v>467</v>
      </c>
      <c r="O5" s="37" t="s">
        <v>468</v>
      </c>
    </row>
    <row r="6" spans="2:15" ht="42" customHeight="1" x14ac:dyDescent="0.2">
      <c r="B6" s="37" t="s">
        <v>33</v>
      </c>
      <c r="C6" s="37" t="s">
        <v>383</v>
      </c>
      <c r="D6" s="13" t="s">
        <v>469</v>
      </c>
      <c r="E6" s="13" t="s">
        <v>470</v>
      </c>
      <c r="F6" s="13" t="s">
        <v>471</v>
      </c>
      <c r="G6" s="13" t="s">
        <v>472</v>
      </c>
      <c r="H6" s="13" t="s">
        <v>473</v>
      </c>
      <c r="I6" s="13" t="s">
        <v>474</v>
      </c>
      <c r="J6" s="13" t="s">
        <v>475</v>
      </c>
      <c r="K6" s="13" t="s">
        <v>476</v>
      </c>
      <c r="L6" s="13" t="s">
        <v>477</v>
      </c>
      <c r="M6" s="37" t="s">
        <v>466</v>
      </c>
      <c r="N6" s="37" t="s">
        <v>467</v>
      </c>
      <c r="O6" s="37" t="s">
        <v>468</v>
      </c>
    </row>
    <row r="7" spans="2:15" x14ac:dyDescent="0.2">
      <c r="B7" s="14">
        <v>2005</v>
      </c>
      <c r="C7" s="15">
        <v>6070</v>
      </c>
      <c r="D7" s="15">
        <v>5094</v>
      </c>
      <c r="E7" s="15">
        <v>3017</v>
      </c>
      <c r="F7" s="15">
        <v>536</v>
      </c>
      <c r="G7" s="15">
        <v>310</v>
      </c>
      <c r="H7" s="15">
        <v>128</v>
      </c>
      <c r="I7" s="15">
        <v>330</v>
      </c>
      <c r="J7" s="15">
        <v>256</v>
      </c>
      <c r="K7" s="15">
        <v>294</v>
      </c>
      <c r="L7" s="15">
        <v>223</v>
      </c>
      <c r="M7" s="15">
        <v>748</v>
      </c>
      <c r="N7" s="15">
        <v>126</v>
      </c>
      <c r="O7" s="15">
        <v>102</v>
      </c>
    </row>
    <row r="8" spans="2:15" x14ac:dyDescent="0.2">
      <c r="B8" s="14">
        <v>2006</v>
      </c>
      <c r="C8" s="15">
        <v>6479</v>
      </c>
      <c r="D8" s="15">
        <v>5465</v>
      </c>
      <c r="E8" s="15">
        <v>3164</v>
      </c>
      <c r="F8" s="15">
        <v>618</v>
      </c>
      <c r="G8" s="15">
        <v>373</v>
      </c>
      <c r="H8" s="15">
        <v>145</v>
      </c>
      <c r="I8" s="15">
        <v>368</v>
      </c>
      <c r="J8" s="15">
        <v>284</v>
      </c>
      <c r="K8" s="15">
        <v>282</v>
      </c>
      <c r="L8" s="15">
        <v>231</v>
      </c>
      <c r="M8" s="15">
        <v>791</v>
      </c>
      <c r="N8" s="15">
        <v>102</v>
      </c>
      <c r="O8" s="15">
        <v>121</v>
      </c>
    </row>
    <row r="9" spans="2:15" x14ac:dyDescent="0.2">
      <c r="B9" s="14">
        <v>2007</v>
      </c>
      <c r="C9" s="15">
        <v>6536</v>
      </c>
      <c r="D9" s="15">
        <v>5533</v>
      </c>
      <c r="E9" s="15">
        <v>3164</v>
      </c>
      <c r="F9" s="15">
        <v>654</v>
      </c>
      <c r="G9" s="15">
        <v>402</v>
      </c>
      <c r="H9" s="15">
        <v>148</v>
      </c>
      <c r="I9" s="15">
        <v>346</v>
      </c>
      <c r="J9" s="15">
        <v>282</v>
      </c>
      <c r="K9" s="15">
        <v>298</v>
      </c>
      <c r="L9" s="15">
        <v>238</v>
      </c>
      <c r="M9" s="15">
        <v>847</v>
      </c>
      <c r="N9" s="15">
        <v>103</v>
      </c>
      <c r="O9" s="15">
        <v>53</v>
      </c>
    </row>
    <row r="10" spans="2:15" x14ac:dyDescent="0.2">
      <c r="B10" s="14">
        <v>2008</v>
      </c>
      <c r="C10" s="15">
        <v>6263</v>
      </c>
      <c r="D10" s="15">
        <v>5307</v>
      </c>
      <c r="E10" s="15">
        <v>3017</v>
      </c>
      <c r="F10" s="15">
        <v>698</v>
      </c>
      <c r="G10" s="15">
        <v>375</v>
      </c>
      <c r="H10" s="15">
        <v>140</v>
      </c>
      <c r="I10" s="15">
        <v>313</v>
      </c>
      <c r="J10" s="15">
        <v>262</v>
      </c>
      <c r="K10" s="15">
        <v>284</v>
      </c>
      <c r="L10" s="15">
        <v>218</v>
      </c>
      <c r="M10" s="15">
        <v>788</v>
      </c>
      <c r="N10" s="15">
        <v>128</v>
      </c>
      <c r="O10" s="15">
        <v>40</v>
      </c>
    </row>
    <row r="11" spans="2:15" x14ac:dyDescent="0.2">
      <c r="B11" s="14">
        <v>2009</v>
      </c>
      <c r="C11" s="15">
        <v>6616</v>
      </c>
      <c r="D11" s="15">
        <v>5585</v>
      </c>
      <c r="E11" s="15">
        <v>3287</v>
      </c>
      <c r="F11" s="15">
        <v>718</v>
      </c>
      <c r="G11" s="15">
        <v>377</v>
      </c>
      <c r="H11" s="15">
        <v>148</v>
      </c>
      <c r="I11" s="15">
        <v>334</v>
      </c>
      <c r="J11" s="15">
        <v>266</v>
      </c>
      <c r="K11" s="15">
        <v>261</v>
      </c>
      <c r="L11" s="15">
        <v>194</v>
      </c>
      <c r="M11" s="15">
        <v>829</v>
      </c>
      <c r="N11" s="15">
        <v>177</v>
      </c>
      <c r="O11" s="15">
        <v>25</v>
      </c>
    </row>
    <row r="12" spans="2:15" x14ac:dyDescent="0.2">
      <c r="B12" s="14">
        <v>2010</v>
      </c>
      <c r="C12" s="15">
        <v>6827</v>
      </c>
      <c r="D12" s="15">
        <v>5687</v>
      </c>
      <c r="E12" s="15">
        <v>3408</v>
      </c>
      <c r="F12" s="15">
        <v>745</v>
      </c>
      <c r="G12" s="15">
        <v>355</v>
      </c>
      <c r="H12" s="15">
        <v>136</v>
      </c>
      <c r="I12" s="15">
        <v>332</v>
      </c>
      <c r="J12" s="15">
        <v>263</v>
      </c>
      <c r="K12" s="15">
        <v>255</v>
      </c>
      <c r="L12" s="15">
        <v>193</v>
      </c>
      <c r="M12" s="15">
        <v>908</v>
      </c>
      <c r="N12" s="15">
        <v>191</v>
      </c>
      <c r="O12" s="15">
        <v>41</v>
      </c>
    </row>
    <row r="13" spans="2:15" x14ac:dyDescent="0.2">
      <c r="B13" s="14">
        <v>2011</v>
      </c>
      <c r="C13" s="15">
        <v>7198</v>
      </c>
      <c r="D13" s="15">
        <v>6032</v>
      </c>
      <c r="E13" s="15">
        <v>3708</v>
      </c>
      <c r="F13" s="15">
        <v>733</v>
      </c>
      <c r="G13" s="15">
        <v>381</v>
      </c>
      <c r="H13" s="15">
        <v>121</v>
      </c>
      <c r="I13" s="15">
        <v>341</v>
      </c>
      <c r="J13" s="15">
        <v>274</v>
      </c>
      <c r="K13" s="15">
        <v>263</v>
      </c>
      <c r="L13" s="15">
        <v>211</v>
      </c>
      <c r="M13" s="15">
        <v>937</v>
      </c>
      <c r="N13" s="15">
        <v>193</v>
      </c>
      <c r="O13" s="15">
        <v>36</v>
      </c>
    </row>
    <row r="14" spans="2:15" x14ac:dyDescent="0.2">
      <c r="B14" s="14">
        <v>2012</v>
      </c>
      <c r="C14" s="15">
        <v>7516</v>
      </c>
      <c r="D14" s="15">
        <v>6326</v>
      </c>
      <c r="E14" s="15">
        <v>3955</v>
      </c>
      <c r="F14" s="15">
        <v>778</v>
      </c>
      <c r="G14" s="15">
        <v>389</v>
      </c>
      <c r="H14" s="15">
        <v>132</v>
      </c>
      <c r="I14" s="15">
        <v>328</v>
      </c>
      <c r="J14" s="15">
        <v>261</v>
      </c>
      <c r="K14" s="15">
        <v>269</v>
      </c>
      <c r="L14" s="15">
        <v>214</v>
      </c>
      <c r="M14" s="15">
        <v>972</v>
      </c>
      <c r="N14" s="15">
        <v>184</v>
      </c>
      <c r="O14" s="15">
        <v>34</v>
      </c>
    </row>
    <row r="15" spans="2:15" x14ac:dyDescent="0.2">
      <c r="B15" s="14">
        <v>2013</v>
      </c>
      <c r="C15" s="15">
        <v>7762</v>
      </c>
      <c r="D15" s="15">
        <v>6599</v>
      </c>
      <c r="E15" s="15">
        <v>4102</v>
      </c>
      <c r="F15" s="15">
        <v>786</v>
      </c>
      <c r="G15" s="15">
        <v>404</v>
      </c>
      <c r="H15" s="15">
        <v>153</v>
      </c>
      <c r="I15" s="15">
        <v>356</v>
      </c>
      <c r="J15" s="15">
        <v>285</v>
      </c>
      <c r="K15" s="15">
        <v>280</v>
      </c>
      <c r="L15" s="15">
        <v>233</v>
      </c>
      <c r="M15" s="15">
        <v>895</v>
      </c>
      <c r="N15" s="15">
        <v>246</v>
      </c>
      <c r="O15" s="15">
        <v>22</v>
      </c>
    </row>
    <row r="16" spans="2:15" x14ac:dyDescent="0.2">
      <c r="B16" s="14">
        <v>2014</v>
      </c>
      <c r="C16" s="15">
        <v>8195</v>
      </c>
      <c r="D16" s="15">
        <v>7101</v>
      </c>
      <c r="E16" s="15">
        <v>4458</v>
      </c>
      <c r="F16" s="15">
        <v>822</v>
      </c>
      <c r="G16" s="15">
        <v>454</v>
      </c>
      <c r="H16" s="15">
        <v>166</v>
      </c>
      <c r="I16" s="15">
        <v>398</v>
      </c>
      <c r="J16" s="15">
        <v>288</v>
      </c>
      <c r="K16" s="15">
        <v>295</v>
      </c>
      <c r="L16" s="15">
        <v>220</v>
      </c>
      <c r="M16" s="15">
        <v>834</v>
      </c>
      <c r="N16" s="15">
        <v>233</v>
      </c>
      <c r="O16" s="15">
        <v>27</v>
      </c>
    </row>
    <row r="17" spans="2:15" x14ac:dyDescent="0.2">
      <c r="B17" s="14">
        <v>2015</v>
      </c>
      <c r="C17" s="15">
        <v>8712</v>
      </c>
      <c r="D17" s="15">
        <v>7556</v>
      </c>
      <c r="E17" s="15">
        <v>4821</v>
      </c>
      <c r="F17" s="15">
        <v>857</v>
      </c>
      <c r="G17" s="15">
        <v>458</v>
      </c>
      <c r="H17" s="15">
        <v>175</v>
      </c>
      <c r="I17" s="15">
        <v>407</v>
      </c>
      <c r="J17" s="15">
        <v>287</v>
      </c>
      <c r="K17" s="15">
        <v>308</v>
      </c>
      <c r="L17" s="15">
        <v>243</v>
      </c>
      <c r="M17" s="15">
        <v>863</v>
      </c>
      <c r="N17" s="15">
        <v>233</v>
      </c>
      <c r="O17" s="15">
        <v>60</v>
      </c>
    </row>
    <row r="18" spans="2:15" x14ac:dyDescent="0.2">
      <c r="B18" s="14">
        <v>2016</v>
      </c>
      <c r="C18" s="15">
        <v>9088</v>
      </c>
      <c r="D18" s="15">
        <v>7942</v>
      </c>
      <c r="E18" s="15">
        <v>5200</v>
      </c>
      <c r="F18" s="15">
        <v>848</v>
      </c>
      <c r="G18" s="15">
        <v>466</v>
      </c>
      <c r="H18" s="15">
        <v>171</v>
      </c>
      <c r="I18" s="15">
        <v>425</v>
      </c>
      <c r="J18" s="15">
        <v>286</v>
      </c>
      <c r="K18" s="15">
        <v>290</v>
      </c>
      <c r="L18" s="15">
        <v>256</v>
      </c>
      <c r="M18" s="15">
        <v>842</v>
      </c>
      <c r="N18" s="15">
        <v>243</v>
      </c>
      <c r="O18" s="15">
        <v>61</v>
      </c>
    </row>
    <row r="19" spans="2:15" x14ac:dyDescent="0.2">
      <c r="B19" s="14">
        <v>2017</v>
      </c>
      <c r="C19" s="15">
        <v>9364</v>
      </c>
      <c r="D19" s="15">
        <v>8167</v>
      </c>
      <c r="E19" s="15">
        <v>5369</v>
      </c>
      <c r="F19" s="15">
        <v>860</v>
      </c>
      <c r="G19" s="15">
        <v>472</v>
      </c>
      <c r="H19" s="15">
        <v>211</v>
      </c>
      <c r="I19" s="15">
        <v>422</v>
      </c>
      <c r="J19" s="15">
        <v>281</v>
      </c>
      <c r="K19" s="15">
        <v>293</v>
      </c>
      <c r="L19" s="15">
        <v>259</v>
      </c>
      <c r="M19" s="15">
        <v>794</v>
      </c>
      <c r="N19" s="15">
        <v>266</v>
      </c>
      <c r="O19" s="15">
        <v>137</v>
      </c>
    </row>
    <row r="20" spans="2:15" x14ac:dyDescent="0.2">
      <c r="B20" s="14">
        <v>2018</v>
      </c>
      <c r="C20" s="15">
        <v>9219</v>
      </c>
      <c r="D20" s="15">
        <v>8135</v>
      </c>
      <c r="E20" s="15">
        <v>5418</v>
      </c>
      <c r="F20" s="15">
        <v>834</v>
      </c>
      <c r="G20" s="15">
        <v>483</v>
      </c>
      <c r="H20" s="15">
        <v>220</v>
      </c>
      <c r="I20" s="15">
        <v>398</v>
      </c>
      <c r="J20" s="15">
        <v>256</v>
      </c>
      <c r="K20" s="15">
        <v>271</v>
      </c>
      <c r="L20" s="15">
        <v>255</v>
      </c>
      <c r="M20" s="15">
        <v>761</v>
      </c>
      <c r="N20" s="15">
        <v>237</v>
      </c>
      <c r="O20" s="15">
        <v>86</v>
      </c>
    </row>
    <row r="21" spans="2:15" x14ac:dyDescent="0.2">
      <c r="B21" s="14">
        <v>2019</v>
      </c>
      <c r="C21" s="15">
        <v>8957</v>
      </c>
      <c r="D21" s="15">
        <v>7853</v>
      </c>
      <c r="E21" s="15">
        <v>5287</v>
      </c>
      <c r="F21" s="15">
        <v>802</v>
      </c>
      <c r="G21" s="15">
        <v>465</v>
      </c>
      <c r="H21" s="15">
        <v>236</v>
      </c>
      <c r="I21" s="15">
        <v>353</v>
      </c>
      <c r="J21" s="15">
        <v>216</v>
      </c>
      <c r="K21" s="15">
        <v>247</v>
      </c>
      <c r="L21" s="15">
        <v>247</v>
      </c>
      <c r="M21" s="15">
        <v>732</v>
      </c>
      <c r="N21" s="15">
        <v>297</v>
      </c>
      <c r="O21" s="15">
        <v>75</v>
      </c>
    </row>
    <row r="22" spans="2:15" x14ac:dyDescent="0.2">
      <c r="B22" s="14">
        <v>2020</v>
      </c>
      <c r="C22" s="15">
        <v>8790</v>
      </c>
      <c r="D22" s="15">
        <v>7692</v>
      </c>
      <c r="E22" s="15">
        <v>5257</v>
      </c>
      <c r="F22" s="15">
        <v>780</v>
      </c>
      <c r="G22" s="15">
        <v>450</v>
      </c>
      <c r="H22" s="15">
        <v>226</v>
      </c>
      <c r="I22" s="15">
        <v>331</v>
      </c>
      <c r="J22" s="15">
        <v>200</v>
      </c>
      <c r="K22" s="15">
        <v>221</v>
      </c>
      <c r="L22" s="15">
        <v>227</v>
      </c>
      <c r="M22" s="15">
        <v>771</v>
      </c>
      <c r="N22" s="15">
        <v>266</v>
      </c>
      <c r="O22" s="15">
        <v>61</v>
      </c>
    </row>
    <row r="23" spans="2:15" x14ac:dyDescent="0.2">
      <c r="B23" s="14">
        <v>2021</v>
      </c>
      <c r="C23" s="15">
        <v>8506</v>
      </c>
      <c r="D23" s="15">
        <v>7388</v>
      </c>
      <c r="E23" s="15">
        <v>5092</v>
      </c>
      <c r="F23" s="15">
        <v>731</v>
      </c>
      <c r="G23" s="15">
        <v>432</v>
      </c>
      <c r="H23" s="15">
        <v>241</v>
      </c>
      <c r="I23" s="15">
        <v>296</v>
      </c>
      <c r="J23" s="15">
        <v>180</v>
      </c>
      <c r="K23" s="15">
        <v>198</v>
      </c>
      <c r="L23" s="15">
        <v>218</v>
      </c>
      <c r="M23" s="15">
        <v>761</v>
      </c>
      <c r="N23" s="15">
        <v>307</v>
      </c>
      <c r="O23" s="15">
        <v>50</v>
      </c>
    </row>
    <row r="24" spans="2:15" x14ac:dyDescent="0.2">
      <c r="B24" s="14">
        <v>2022</v>
      </c>
      <c r="C24" s="15">
        <v>7890</v>
      </c>
      <c r="D24" s="15">
        <v>6756</v>
      </c>
      <c r="E24" s="15">
        <v>4603</v>
      </c>
      <c r="F24" s="15">
        <v>671</v>
      </c>
      <c r="G24" s="15">
        <v>425</v>
      </c>
      <c r="H24" s="15">
        <v>261</v>
      </c>
      <c r="I24" s="15">
        <v>272</v>
      </c>
      <c r="J24" s="15">
        <v>148</v>
      </c>
      <c r="K24" s="15">
        <v>183</v>
      </c>
      <c r="L24" s="15">
        <v>193</v>
      </c>
      <c r="M24" s="15">
        <v>713</v>
      </c>
      <c r="N24" s="15">
        <v>365</v>
      </c>
      <c r="O24" s="15">
        <v>56</v>
      </c>
    </row>
    <row r="25" spans="2:15" x14ac:dyDescent="0.2">
      <c r="B25" s="14">
        <v>2023</v>
      </c>
      <c r="C25" s="15">
        <v>7617</v>
      </c>
      <c r="D25" s="15">
        <v>6379</v>
      </c>
      <c r="E25" s="15">
        <v>4369</v>
      </c>
      <c r="F25" s="15">
        <v>628</v>
      </c>
      <c r="G25" s="15">
        <v>419</v>
      </c>
      <c r="H25" s="15">
        <v>227</v>
      </c>
      <c r="I25" s="15">
        <v>261</v>
      </c>
      <c r="J25" s="15">
        <v>117</v>
      </c>
      <c r="K25" s="15">
        <v>169</v>
      </c>
      <c r="L25" s="15">
        <v>189</v>
      </c>
      <c r="M25" s="15">
        <v>791</v>
      </c>
      <c r="N25" s="15">
        <v>389</v>
      </c>
      <c r="O25" s="15">
        <v>58</v>
      </c>
    </row>
    <row r="26" spans="2:15" x14ac:dyDescent="0.2">
      <c r="B26" s="17">
        <v>2024</v>
      </c>
      <c r="C26" s="18">
        <v>7364</v>
      </c>
      <c r="D26" s="18">
        <v>6045</v>
      </c>
      <c r="E26" s="18">
        <v>4150</v>
      </c>
      <c r="F26" s="18">
        <v>620</v>
      </c>
      <c r="G26" s="18">
        <v>426</v>
      </c>
      <c r="H26" s="18">
        <v>221</v>
      </c>
      <c r="I26" s="18">
        <v>203</v>
      </c>
      <c r="J26" s="18">
        <v>119</v>
      </c>
      <c r="K26" s="18">
        <v>148</v>
      </c>
      <c r="L26" s="18">
        <v>158</v>
      </c>
      <c r="M26" s="18">
        <v>801</v>
      </c>
      <c r="N26" s="18">
        <v>382</v>
      </c>
      <c r="O26" s="18">
        <v>136</v>
      </c>
    </row>
    <row r="28" spans="2:15" x14ac:dyDescent="0.2">
      <c r="B28" s="35" t="s">
        <v>478</v>
      </c>
      <c r="C28" s="36"/>
      <c r="D28" s="36"/>
      <c r="E28" s="36"/>
      <c r="F28" s="36"/>
      <c r="G28" s="36"/>
      <c r="H28" s="36"/>
      <c r="I28" s="36"/>
      <c r="J28" s="36"/>
      <c r="K28" s="36"/>
      <c r="L28" s="36"/>
      <c r="M28" s="36"/>
      <c r="N28" s="36"/>
      <c r="O28" s="36"/>
    </row>
    <row r="29" spans="2:15" x14ac:dyDescent="0.2">
      <c r="B29" s="35" t="s">
        <v>479</v>
      </c>
      <c r="C29" s="36"/>
      <c r="D29" s="36"/>
      <c r="E29" s="36"/>
      <c r="F29" s="36"/>
      <c r="G29" s="36"/>
      <c r="H29" s="36"/>
      <c r="I29" s="36"/>
      <c r="J29" s="36"/>
      <c r="K29" s="36"/>
      <c r="L29" s="36"/>
      <c r="M29" s="36"/>
      <c r="N29" s="36"/>
      <c r="O29" s="36"/>
    </row>
  </sheetData>
  <mergeCells count="8">
    <mergeCell ref="O5:O6"/>
    <mergeCell ref="B28:O28"/>
    <mergeCell ref="B29:O29"/>
    <mergeCell ref="B5:B6"/>
    <mergeCell ref="C5:C6"/>
    <mergeCell ref="D5:L5"/>
    <mergeCell ref="M5:M6"/>
    <mergeCell ref="N5:N6"/>
  </mergeCells>
  <pageMargins left="0.7" right="0.7" top="0.75" bottom="0.75" header="0.3" footer="0.3"/>
  <pageSetup paperSize="9" scale="50" fitToWidth="0" fitToHeight="0" orientation="landscape"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A81F"/>
  </sheetPr>
  <dimension ref="B1:L26"/>
  <sheetViews>
    <sheetView showGridLines="0" workbookViewId="0"/>
  </sheetViews>
  <sheetFormatPr baseColWidth="10" defaultRowHeight="12.75" x14ac:dyDescent="0.2"/>
  <cols>
    <col min="1" max="1" width="2.5703125" customWidth="1"/>
    <col min="2" max="2" width="6.5703125" customWidth="1"/>
    <col min="3" max="3" width="5.7109375" customWidth="1"/>
    <col min="4" max="4" width="8" customWidth="1"/>
    <col min="5" max="10" width="10.42578125" customWidth="1"/>
    <col min="11" max="11" width="6.5703125" customWidth="1"/>
    <col min="12" max="12" width="16.42578125" customWidth="1"/>
  </cols>
  <sheetData>
    <row r="1" spans="2:12" ht="18" x14ac:dyDescent="0.25">
      <c r="B1" s="3" t="s">
        <v>23</v>
      </c>
    </row>
    <row r="4" spans="2:12" ht="38.25" x14ac:dyDescent="0.2">
      <c r="B4" s="12" t="s">
        <v>382</v>
      </c>
      <c r="C4" s="13" t="s">
        <v>383</v>
      </c>
      <c r="D4" s="13" t="s">
        <v>480</v>
      </c>
      <c r="E4" s="13" t="s">
        <v>481</v>
      </c>
      <c r="F4" s="13" t="s">
        <v>482</v>
      </c>
      <c r="G4" s="13" t="s">
        <v>483</v>
      </c>
      <c r="H4" s="13" t="s">
        <v>484</v>
      </c>
      <c r="I4" s="13" t="s">
        <v>485</v>
      </c>
      <c r="J4" s="13" t="s">
        <v>486</v>
      </c>
      <c r="K4" s="13" t="s">
        <v>487</v>
      </c>
      <c r="L4" s="13" t="s">
        <v>488</v>
      </c>
    </row>
    <row r="5" spans="2:12" x14ac:dyDescent="0.2">
      <c r="B5" s="14">
        <v>2005</v>
      </c>
      <c r="C5" s="15">
        <v>5344</v>
      </c>
      <c r="D5" s="15">
        <v>2395</v>
      </c>
      <c r="E5" s="15">
        <v>1558</v>
      </c>
      <c r="F5" s="15">
        <v>543</v>
      </c>
      <c r="G5" s="15">
        <v>273</v>
      </c>
      <c r="H5" s="15">
        <v>217</v>
      </c>
      <c r="I5" s="15">
        <v>104</v>
      </c>
      <c r="J5" s="15">
        <v>94</v>
      </c>
      <c r="K5" s="15">
        <v>158</v>
      </c>
      <c r="L5" s="15">
        <v>2</v>
      </c>
    </row>
    <row r="6" spans="2:12" x14ac:dyDescent="0.2">
      <c r="B6" s="14">
        <v>2006</v>
      </c>
      <c r="C6" s="15">
        <v>5585</v>
      </c>
      <c r="D6" s="15">
        <v>2337</v>
      </c>
      <c r="E6" s="15">
        <v>1331</v>
      </c>
      <c r="F6" s="15">
        <v>940</v>
      </c>
      <c r="G6" s="15">
        <v>354</v>
      </c>
      <c r="H6" s="15">
        <v>195</v>
      </c>
      <c r="I6" s="15">
        <v>151</v>
      </c>
      <c r="J6" s="15">
        <v>83</v>
      </c>
      <c r="K6" s="15">
        <v>194</v>
      </c>
      <c r="L6" s="15">
        <v>0</v>
      </c>
    </row>
    <row r="7" spans="2:12" x14ac:dyDescent="0.2">
      <c r="B7" s="14">
        <v>2007</v>
      </c>
      <c r="C7" s="15">
        <v>5605</v>
      </c>
      <c r="D7" s="15">
        <v>2052</v>
      </c>
      <c r="E7" s="15">
        <v>1407</v>
      </c>
      <c r="F7" s="15">
        <v>810</v>
      </c>
      <c r="G7" s="15">
        <v>577</v>
      </c>
      <c r="H7" s="15">
        <v>298</v>
      </c>
      <c r="I7" s="15">
        <v>145</v>
      </c>
      <c r="J7" s="15">
        <v>94</v>
      </c>
      <c r="K7" s="15">
        <v>222</v>
      </c>
      <c r="L7" s="15">
        <v>0</v>
      </c>
    </row>
    <row r="8" spans="2:12" x14ac:dyDescent="0.2">
      <c r="B8" s="14">
        <v>2008</v>
      </c>
      <c r="C8" s="15">
        <v>5276</v>
      </c>
      <c r="D8" s="15">
        <v>1844</v>
      </c>
      <c r="E8" s="15">
        <v>1328</v>
      </c>
      <c r="F8" s="15">
        <v>785</v>
      </c>
      <c r="G8" s="15">
        <v>453</v>
      </c>
      <c r="H8" s="15">
        <v>389</v>
      </c>
      <c r="I8" s="15">
        <v>173</v>
      </c>
      <c r="J8" s="15">
        <v>106</v>
      </c>
      <c r="K8" s="15">
        <v>198</v>
      </c>
      <c r="L8" s="15">
        <v>0</v>
      </c>
    </row>
    <row r="9" spans="2:12" x14ac:dyDescent="0.2">
      <c r="B9" s="14">
        <v>2009</v>
      </c>
      <c r="C9" s="15">
        <v>5757</v>
      </c>
      <c r="D9" s="15">
        <v>2280</v>
      </c>
      <c r="E9" s="15">
        <v>1367</v>
      </c>
      <c r="F9" s="15">
        <v>701</v>
      </c>
      <c r="G9" s="15">
        <v>460</v>
      </c>
      <c r="H9" s="15">
        <v>293</v>
      </c>
      <c r="I9" s="15">
        <v>273</v>
      </c>
      <c r="J9" s="15">
        <v>128</v>
      </c>
      <c r="K9" s="15">
        <v>255</v>
      </c>
      <c r="L9" s="15">
        <v>0</v>
      </c>
    </row>
    <row r="10" spans="2:12" x14ac:dyDescent="0.2">
      <c r="B10" s="14">
        <v>2010</v>
      </c>
      <c r="C10" s="15">
        <v>5851</v>
      </c>
      <c r="D10" s="15">
        <v>2214</v>
      </c>
      <c r="E10" s="15">
        <v>1382</v>
      </c>
      <c r="F10" s="15">
        <v>741</v>
      </c>
      <c r="G10" s="15">
        <v>513</v>
      </c>
      <c r="H10" s="15">
        <v>297</v>
      </c>
      <c r="I10" s="15">
        <v>203</v>
      </c>
      <c r="J10" s="15">
        <v>192</v>
      </c>
      <c r="K10" s="15">
        <v>309</v>
      </c>
      <c r="L10" s="15">
        <v>0</v>
      </c>
    </row>
    <row r="11" spans="2:12" x14ac:dyDescent="0.2">
      <c r="B11" s="14">
        <v>2011</v>
      </c>
      <c r="C11" s="15">
        <v>6198</v>
      </c>
      <c r="D11" s="15">
        <v>2465</v>
      </c>
      <c r="E11" s="15">
        <v>1281</v>
      </c>
      <c r="F11" s="15">
        <v>855</v>
      </c>
      <c r="G11" s="15">
        <v>497</v>
      </c>
      <c r="H11" s="15">
        <v>324</v>
      </c>
      <c r="I11" s="15">
        <v>219</v>
      </c>
      <c r="J11" s="15">
        <v>154</v>
      </c>
      <c r="K11" s="15">
        <v>403</v>
      </c>
      <c r="L11" s="15">
        <v>0</v>
      </c>
    </row>
    <row r="12" spans="2:12" x14ac:dyDescent="0.2">
      <c r="B12" s="14">
        <v>2012</v>
      </c>
      <c r="C12" s="15">
        <v>6529</v>
      </c>
      <c r="D12" s="15">
        <v>2523</v>
      </c>
      <c r="E12" s="15">
        <v>1384</v>
      </c>
      <c r="F12" s="15">
        <v>788</v>
      </c>
      <c r="G12" s="15">
        <v>584</v>
      </c>
      <c r="H12" s="15">
        <v>363</v>
      </c>
      <c r="I12" s="15">
        <v>248</v>
      </c>
      <c r="J12" s="15">
        <v>177</v>
      </c>
      <c r="K12" s="15">
        <v>460</v>
      </c>
      <c r="L12" s="15">
        <v>2</v>
      </c>
    </row>
    <row r="13" spans="2:12" x14ac:dyDescent="0.2">
      <c r="B13" s="14">
        <v>2013</v>
      </c>
      <c r="C13" s="15">
        <v>6780</v>
      </c>
      <c r="D13" s="15">
        <v>2562</v>
      </c>
      <c r="E13" s="15">
        <v>1431</v>
      </c>
      <c r="F13" s="15">
        <v>853</v>
      </c>
      <c r="G13" s="15">
        <v>526</v>
      </c>
      <c r="H13" s="15">
        <v>423</v>
      </c>
      <c r="I13" s="15">
        <v>271</v>
      </c>
      <c r="J13" s="15">
        <v>199</v>
      </c>
      <c r="K13" s="15">
        <v>515</v>
      </c>
      <c r="L13" s="15">
        <v>0</v>
      </c>
    </row>
    <row r="14" spans="2:12" x14ac:dyDescent="0.2">
      <c r="B14" s="14">
        <v>2014</v>
      </c>
      <c r="C14" s="15">
        <v>7169</v>
      </c>
      <c r="D14" s="15">
        <v>2638</v>
      </c>
      <c r="E14" s="15">
        <v>1533</v>
      </c>
      <c r="F14" s="15">
        <v>870</v>
      </c>
      <c r="G14" s="15">
        <v>603</v>
      </c>
      <c r="H14" s="15">
        <v>396</v>
      </c>
      <c r="I14" s="15">
        <v>341</v>
      </c>
      <c r="J14" s="15">
        <v>219</v>
      </c>
      <c r="K14" s="15">
        <v>566</v>
      </c>
      <c r="L14" s="15">
        <v>3</v>
      </c>
    </row>
    <row r="15" spans="2:12" x14ac:dyDescent="0.2">
      <c r="B15" s="14">
        <v>2015</v>
      </c>
      <c r="C15" s="15">
        <v>7682</v>
      </c>
      <c r="D15" s="15">
        <v>2787</v>
      </c>
      <c r="E15" s="15">
        <v>1550</v>
      </c>
      <c r="F15" s="15">
        <v>922</v>
      </c>
      <c r="G15" s="15">
        <v>666</v>
      </c>
      <c r="H15" s="15">
        <v>495</v>
      </c>
      <c r="I15" s="15">
        <v>353</v>
      </c>
      <c r="J15" s="15">
        <v>282</v>
      </c>
      <c r="K15" s="15">
        <v>626</v>
      </c>
      <c r="L15" s="15">
        <v>1</v>
      </c>
    </row>
    <row r="16" spans="2:12" x14ac:dyDescent="0.2">
      <c r="B16" s="14">
        <v>2016</v>
      </c>
      <c r="C16" s="15">
        <v>7958</v>
      </c>
      <c r="D16" s="15">
        <v>2799</v>
      </c>
      <c r="E16" s="15">
        <v>1610</v>
      </c>
      <c r="F16" s="15">
        <v>1024</v>
      </c>
      <c r="G16" s="15">
        <v>656</v>
      </c>
      <c r="H16" s="15">
        <v>460</v>
      </c>
      <c r="I16" s="15">
        <v>369</v>
      </c>
      <c r="J16" s="15">
        <v>287</v>
      </c>
      <c r="K16" s="15">
        <v>753</v>
      </c>
      <c r="L16" s="15">
        <v>0</v>
      </c>
    </row>
    <row r="17" spans="2:12" x14ac:dyDescent="0.2">
      <c r="B17" s="14">
        <v>2017</v>
      </c>
      <c r="C17" s="15">
        <v>8299</v>
      </c>
      <c r="D17" s="15">
        <v>2801</v>
      </c>
      <c r="E17" s="15">
        <v>1774</v>
      </c>
      <c r="F17" s="15">
        <v>1026</v>
      </c>
      <c r="G17" s="15">
        <v>719</v>
      </c>
      <c r="H17" s="15">
        <v>470</v>
      </c>
      <c r="I17" s="15">
        <v>362</v>
      </c>
      <c r="J17" s="15">
        <v>289</v>
      </c>
      <c r="K17" s="15">
        <v>858</v>
      </c>
      <c r="L17" s="15">
        <v>0</v>
      </c>
    </row>
    <row r="18" spans="2:12" x14ac:dyDescent="0.2">
      <c r="B18" s="14">
        <v>2018</v>
      </c>
      <c r="C18" s="15">
        <v>8047</v>
      </c>
      <c r="D18" s="15">
        <v>2609</v>
      </c>
      <c r="E18" s="15">
        <v>1601</v>
      </c>
      <c r="F18" s="15">
        <v>1065</v>
      </c>
      <c r="G18" s="15">
        <v>684</v>
      </c>
      <c r="H18" s="15">
        <v>519</v>
      </c>
      <c r="I18" s="15">
        <v>358</v>
      </c>
      <c r="J18" s="15">
        <v>282</v>
      </c>
      <c r="K18" s="15">
        <v>929</v>
      </c>
      <c r="L18" s="15">
        <v>0</v>
      </c>
    </row>
    <row r="19" spans="2:12" x14ac:dyDescent="0.2">
      <c r="B19" s="14">
        <v>2019</v>
      </c>
      <c r="C19" s="15">
        <v>7811</v>
      </c>
      <c r="D19" s="15">
        <v>2609</v>
      </c>
      <c r="E19" s="15">
        <v>1406</v>
      </c>
      <c r="F19" s="15">
        <v>961</v>
      </c>
      <c r="G19" s="15">
        <v>755</v>
      </c>
      <c r="H19" s="15">
        <v>474</v>
      </c>
      <c r="I19" s="15">
        <v>370</v>
      </c>
      <c r="J19" s="15">
        <v>272</v>
      </c>
      <c r="K19" s="15">
        <v>964</v>
      </c>
      <c r="L19" s="15">
        <v>0</v>
      </c>
    </row>
    <row r="20" spans="2:12" x14ac:dyDescent="0.2">
      <c r="B20" s="14">
        <v>2020</v>
      </c>
      <c r="C20" s="15">
        <v>7814</v>
      </c>
      <c r="D20" s="15">
        <v>2584</v>
      </c>
      <c r="E20" s="15">
        <v>1546</v>
      </c>
      <c r="F20" s="15">
        <v>852</v>
      </c>
      <c r="G20" s="15">
        <v>692</v>
      </c>
      <c r="H20" s="15">
        <v>545</v>
      </c>
      <c r="I20" s="15">
        <v>358</v>
      </c>
      <c r="J20" s="15">
        <v>283</v>
      </c>
      <c r="K20" s="15">
        <v>954</v>
      </c>
      <c r="L20" s="15">
        <v>0</v>
      </c>
    </row>
    <row r="21" spans="2:12" x14ac:dyDescent="0.2">
      <c r="B21" s="14">
        <v>2021</v>
      </c>
      <c r="C21" s="15">
        <v>7417</v>
      </c>
      <c r="D21" s="15">
        <v>2278</v>
      </c>
      <c r="E21" s="15">
        <v>1420</v>
      </c>
      <c r="F21" s="15">
        <v>933</v>
      </c>
      <c r="G21" s="15">
        <v>589</v>
      </c>
      <c r="H21" s="15">
        <v>492</v>
      </c>
      <c r="I21" s="15">
        <v>436</v>
      </c>
      <c r="J21" s="15">
        <v>274</v>
      </c>
      <c r="K21" s="15">
        <v>990</v>
      </c>
      <c r="L21" s="15">
        <v>5</v>
      </c>
    </row>
    <row r="22" spans="2:12" x14ac:dyDescent="0.2">
      <c r="B22" s="14">
        <v>2022</v>
      </c>
      <c r="C22" s="15">
        <v>6823</v>
      </c>
      <c r="D22" s="15">
        <v>2097</v>
      </c>
      <c r="E22" s="15">
        <v>1251</v>
      </c>
      <c r="F22" s="15">
        <v>818</v>
      </c>
      <c r="G22" s="15">
        <v>603</v>
      </c>
      <c r="H22" s="15">
        <v>389</v>
      </c>
      <c r="I22" s="15">
        <v>356</v>
      </c>
      <c r="J22" s="15">
        <v>328</v>
      </c>
      <c r="K22" s="15">
        <v>981</v>
      </c>
      <c r="L22" s="15">
        <v>0</v>
      </c>
    </row>
    <row r="23" spans="2:12" x14ac:dyDescent="0.2">
      <c r="B23" s="14">
        <v>2023</v>
      </c>
      <c r="C23" s="15">
        <v>6585</v>
      </c>
      <c r="D23" s="15">
        <v>2083</v>
      </c>
      <c r="E23" s="15">
        <v>1301</v>
      </c>
      <c r="F23" s="15">
        <v>737</v>
      </c>
      <c r="G23" s="15">
        <v>549</v>
      </c>
      <c r="H23" s="15">
        <v>406</v>
      </c>
      <c r="I23" s="15">
        <v>271</v>
      </c>
      <c r="J23" s="15">
        <v>266</v>
      </c>
      <c r="K23" s="15">
        <v>972</v>
      </c>
      <c r="L23" s="15">
        <v>0</v>
      </c>
    </row>
    <row r="24" spans="2:12" x14ac:dyDescent="0.2">
      <c r="B24" s="17">
        <v>2024</v>
      </c>
      <c r="C24" s="18">
        <v>6172</v>
      </c>
      <c r="D24" s="18">
        <v>2282</v>
      </c>
      <c r="E24" s="18">
        <v>1095</v>
      </c>
      <c r="F24" s="18">
        <v>678</v>
      </c>
      <c r="G24" s="18">
        <v>456</v>
      </c>
      <c r="H24" s="18">
        <v>367</v>
      </c>
      <c r="I24" s="18">
        <v>273</v>
      </c>
      <c r="J24" s="18">
        <v>191</v>
      </c>
      <c r="K24" s="18">
        <v>830</v>
      </c>
      <c r="L24" s="18">
        <v>0</v>
      </c>
    </row>
    <row r="26" spans="2:12" ht="38.25" customHeight="1" x14ac:dyDescent="0.2">
      <c r="B26" s="35" t="s">
        <v>489</v>
      </c>
      <c r="C26" s="36"/>
      <c r="D26" s="36"/>
      <c r="E26" s="36"/>
      <c r="F26" s="36"/>
      <c r="G26" s="36"/>
      <c r="H26" s="36"/>
      <c r="I26" s="36"/>
      <c r="J26" s="36"/>
      <c r="K26" s="36"/>
      <c r="L26" s="36"/>
    </row>
  </sheetData>
  <mergeCells count="1">
    <mergeCell ref="B26:L26"/>
  </mergeCells>
  <pageMargins left="0.7" right="0.7" top="0.75" bottom="0.75" header="0.3" footer="0.3"/>
  <pageSetup paperSize="9" scale="50" fitToWidth="0" fitToHeight="0" orientation="landscape"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A81F"/>
  </sheetPr>
  <dimension ref="B1:L26"/>
  <sheetViews>
    <sheetView showGridLines="0" workbookViewId="0"/>
  </sheetViews>
  <sheetFormatPr baseColWidth="10" defaultRowHeight="12.75" x14ac:dyDescent="0.2"/>
  <cols>
    <col min="1" max="1" width="2.5703125" customWidth="1"/>
    <col min="2" max="2" width="6.5703125" customWidth="1"/>
    <col min="3" max="3" width="5.7109375" customWidth="1"/>
    <col min="4" max="4" width="8" customWidth="1"/>
    <col min="5" max="10" width="10.42578125" customWidth="1"/>
    <col min="11" max="11" width="6.5703125" customWidth="1"/>
    <col min="12" max="12" width="16.42578125" customWidth="1"/>
  </cols>
  <sheetData>
    <row r="1" spans="2:12" ht="18" x14ac:dyDescent="0.25">
      <c r="B1" s="3" t="s">
        <v>24</v>
      </c>
    </row>
    <row r="4" spans="2:12" ht="38.25" x14ac:dyDescent="0.2">
      <c r="B4" s="12" t="s">
        <v>382</v>
      </c>
      <c r="C4" s="13" t="s">
        <v>383</v>
      </c>
      <c r="D4" s="13" t="s">
        <v>480</v>
      </c>
      <c r="E4" s="13" t="s">
        <v>481</v>
      </c>
      <c r="F4" s="13" t="s">
        <v>482</v>
      </c>
      <c r="G4" s="13" t="s">
        <v>483</v>
      </c>
      <c r="H4" s="13" t="s">
        <v>484</v>
      </c>
      <c r="I4" s="13" t="s">
        <v>485</v>
      </c>
      <c r="J4" s="13" t="s">
        <v>486</v>
      </c>
      <c r="K4" s="13" t="s">
        <v>487</v>
      </c>
      <c r="L4" s="13" t="s">
        <v>488</v>
      </c>
    </row>
    <row r="5" spans="2:12" x14ac:dyDescent="0.2">
      <c r="B5" s="14">
        <v>2005</v>
      </c>
      <c r="C5" s="15">
        <v>1556</v>
      </c>
      <c r="D5" s="15">
        <v>1103</v>
      </c>
      <c r="E5" s="15">
        <v>253</v>
      </c>
      <c r="F5" s="15">
        <v>76</v>
      </c>
      <c r="G5" s="15">
        <v>46</v>
      </c>
      <c r="H5" s="15">
        <v>30</v>
      </c>
      <c r="I5" s="15">
        <v>17</v>
      </c>
      <c r="J5" s="15">
        <v>10</v>
      </c>
      <c r="K5" s="15">
        <v>19</v>
      </c>
      <c r="L5" s="15">
        <v>2</v>
      </c>
    </row>
    <row r="6" spans="2:12" x14ac:dyDescent="0.2">
      <c r="B6" s="14">
        <v>2006</v>
      </c>
      <c r="C6" s="15">
        <v>1974</v>
      </c>
      <c r="D6" s="15">
        <v>1198</v>
      </c>
      <c r="E6" s="15">
        <v>460</v>
      </c>
      <c r="F6" s="15">
        <v>160</v>
      </c>
      <c r="G6" s="15">
        <v>52</v>
      </c>
      <c r="H6" s="15">
        <v>41</v>
      </c>
      <c r="I6" s="15">
        <v>21</v>
      </c>
      <c r="J6" s="15">
        <v>16</v>
      </c>
      <c r="K6" s="15">
        <v>19</v>
      </c>
      <c r="L6" s="15">
        <v>7</v>
      </c>
    </row>
    <row r="7" spans="2:12" x14ac:dyDescent="0.2">
      <c r="B7" s="14">
        <v>2007</v>
      </c>
      <c r="C7" s="15">
        <v>2082</v>
      </c>
      <c r="D7" s="15">
        <v>1105</v>
      </c>
      <c r="E7" s="15">
        <v>505</v>
      </c>
      <c r="F7" s="15">
        <v>241</v>
      </c>
      <c r="G7" s="15">
        <v>99</v>
      </c>
      <c r="H7" s="15">
        <v>48</v>
      </c>
      <c r="I7" s="15">
        <v>31</v>
      </c>
      <c r="J7" s="15">
        <v>18</v>
      </c>
      <c r="K7" s="15">
        <v>35</v>
      </c>
      <c r="L7" s="15">
        <v>0</v>
      </c>
    </row>
    <row r="8" spans="2:12" x14ac:dyDescent="0.2">
      <c r="B8" s="14">
        <v>2008</v>
      </c>
      <c r="C8" s="15">
        <v>2422</v>
      </c>
      <c r="D8" s="15">
        <v>1304</v>
      </c>
      <c r="E8" s="15">
        <v>523</v>
      </c>
      <c r="F8" s="15">
        <v>263</v>
      </c>
      <c r="G8" s="15">
        <v>142</v>
      </c>
      <c r="H8" s="15">
        <v>86</v>
      </c>
      <c r="I8" s="15">
        <v>38</v>
      </c>
      <c r="J8" s="15">
        <v>25</v>
      </c>
      <c r="K8" s="15">
        <v>41</v>
      </c>
      <c r="L8" s="15">
        <v>0</v>
      </c>
    </row>
    <row r="9" spans="2:12" x14ac:dyDescent="0.2">
      <c r="B9" s="14">
        <v>2009</v>
      </c>
      <c r="C9" s="15">
        <v>2243</v>
      </c>
      <c r="D9" s="15">
        <v>1211</v>
      </c>
      <c r="E9" s="15">
        <v>451</v>
      </c>
      <c r="F9" s="15">
        <v>226</v>
      </c>
      <c r="G9" s="15">
        <v>125</v>
      </c>
      <c r="H9" s="15">
        <v>102</v>
      </c>
      <c r="I9" s="15">
        <v>52</v>
      </c>
      <c r="J9" s="15">
        <v>29</v>
      </c>
      <c r="K9" s="15">
        <v>47</v>
      </c>
      <c r="L9" s="15">
        <v>0</v>
      </c>
    </row>
    <row r="10" spans="2:12" x14ac:dyDescent="0.2">
      <c r="B10" s="14">
        <v>2010</v>
      </c>
      <c r="C10" s="15">
        <v>2449</v>
      </c>
      <c r="D10" s="15">
        <v>1442</v>
      </c>
      <c r="E10" s="15">
        <v>468</v>
      </c>
      <c r="F10" s="15">
        <v>225</v>
      </c>
      <c r="G10" s="15">
        <v>114</v>
      </c>
      <c r="H10" s="15">
        <v>73</v>
      </c>
      <c r="I10" s="15">
        <v>59</v>
      </c>
      <c r="J10" s="15">
        <v>28</v>
      </c>
      <c r="K10" s="15">
        <v>40</v>
      </c>
      <c r="L10" s="15">
        <v>0</v>
      </c>
    </row>
    <row r="11" spans="2:12" x14ac:dyDescent="0.2">
      <c r="B11" s="14">
        <v>2011</v>
      </c>
      <c r="C11" s="15">
        <v>2632</v>
      </c>
      <c r="D11" s="15">
        <v>1463</v>
      </c>
      <c r="E11" s="15">
        <v>545</v>
      </c>
      <c r="F11" s="15">
        <v>243</v>
      </c>
      <c r="G11" s="15">
        <v>148</v>
      </c>
      <c r="H11" s="15">
        <v>80</v>
      </c>
      <c r="I11" s="15">
        <v>53</v>
      </c>
      <c r="J11" s="15">
        <v>45</v>
      </c>
      <c r="K11" s="15">
        <v>55</v>
      </c>
      <c r="L11" s="15">
        <v>0</v>
      </c>
    </row>
    <row r="12" spans="2:12" x14ac:dyDescent="0.2">
      <c r="B12" s="14">
        <v>2012</v>
      </c>
      <c r="C12" s="15">
        <v>2706</v>
      </c>
      <c r="D12" s="15">
        <v>1518</v>
      </c>
      <c r="E12" s="15">
        <v>523</v>
      </c>
      <c r="F12" s="15">
        <v>285</v>
      </c>
      <c r="G12" s="15">
        <v>139</v>
      </c>
      <c r="H12" s="15">
        <v>85</v>
      </c>
      <c r="I12" s="15">
        <v>47</v>
      </c>
      <c r="J12" s="15">
        <v>29</v>
      </c>
      <c r="K12" s="15">
        <v>80</v>
      </c>
      <c r="L12" s="15">
        <v>0</v>
      </c>
    </row>
    <row r="13" spans="2:12" x14ac:dyDescent="0.2">
      <c r="B13" s="14">
        <v>2013</v>
      </c>
      <c r="C13" s="15">
        <v>2690</v>
      </c>
      <c r="D13" s="15">
        <v>1495</v>
      </c>
      <c r="E13" s="15">
        <v>537</v>
      </c>
      <c r="F13" s="15">
        <v>241</v>
      </c>
      <c r="G13" s="15">
        <v>162</v>
      </c>
      <c r="H13" s="15">
        <v>88</v>
      </c>
      <c r="I13" s="15">
        <v>51</v>
      </c>
      <c r="J13" s="15">
        <v>29</v>
      </c>
      <c r="K13" s="15">
        <v>87</v>
      </c>
      <c r="L13" s="15">
        <v>0</v>
      </c>
    </row>
    <row r="14" spans="2:12" x14ac:dyDescent="0.2">
      <c r="B14" s="14">
        <v>2014</v>
      </c>
      <c r="C14" s="15">
        <v>2721</v>
      </c>
      <c r="D14" s="15">
        <v>1502</v>
      </c>
      <c r="E14" s="15">
        <v>565</v>
      </c>
      <c r="F14" s="15">
        <v>239</v>
      </c>
      <c r="G14" s="15">
        <v>144</v>
      </c>
      <c r="H14" s="15">
        <v>88</v>
      </c>
      <c r="I14" s="15">
        <v>57</v>
      </c>
      <c r="J14" s="15">
        <v>38</v>
      </c>
      <c r="K14" s="15">
        <v>88</v>
      </c>
      <c r="L14" s="15">
        <v>0</v>
      </c>
    </row>
    <row r="15" spans="2:12" x14ac:dyDescent="0.2">
      <c r="B15" s="14">
        <v>2015</v>
      </c>
      <c r="C15" s="15">
        <v>2825</v>
      </c>
      <c r="D15" s="15">
        <v>1597</v>
      </c>
      <c r="E15" s="15">
        <v>523</v>
      </c>
      <c r="F15" s="15">
        <v>248</v>
      </c>
      <c r="G15" s="15">
        <v>162</v>
      </c>
      <c r="H15" s="15">
        <v>82</v>
      </c>
      <c r="I15" s="15">
        <v>61</v>
      </c>
      <c r="J15" s="15">
        <v>51</v>
      </c>
      <c r="K15" s="15">
        <v>101</v>
      </c>
      <c r="L15" s="15">
        <v>0</v>
      </c>
    </row>
    <row r="16" spans="2:12" x14ac:dyDescent="0.2">
      <c r="B16" s="14">
        <v>2016</v>
      </c>
      <c r="C16" s="15">
        <v>3038</v>
      </c>
      <c r="D16" s="15">
        <v>1646</v>
      </c>
      <c r="E16" s="15">
        <v>589</v>
      </c>
      <c r="F16" s="15">
        <v>268</v>
      </c>
      <c r="G16" s="15">
        <v>190</v>
      </c>
      <c r="H16" s="15">
        <v>119</v>
      </c>
      <c r="I16" s="15">
        <v>70</v>
      </c>
      <c r="J16" s="15">
        <v>47</v>
      </c>
      <c r="K16" s="15">
        <v>109</v>
      </c>
      <c r="L16" s="15">
        <v>0</v>
      </c>
    </row>
    <row r="17" spans="2:12" x14ac:dyDescent="0.2">
      <c r="B17" s="14">
        <v>2017</v>
      </c>
      <c r="C17" s="15">
        <v>3009</v>
      </c>
      <c r="D17" s="15">
        <v>1567</v>
      </c>
      <c r="E17" s="15">
        <v>615</v>
      </c>
      <c r="F17" s="15">
        <v>295</v>
      </c>
      <c r="G17" s="15">
        <v>168</v>
      </c>
      <c r="H17" s="15">
        <v>103</v>
      </c>
      <c r="I17" s="15">
        <v>77</v>
      </c>
      <c r="J17" s="15">
        <v>62</v>
      </c>
      <c r="K17" s="15">
        <v>122</v>
      </c>
      <c r="L17" s="15">
        <v>0</v>
      </c>
    </row>
    <row r="18" spans="2:12" x14ac:dyDescent="0.2">
      <c r="B18" s="14">
        <v>2018</v>
      </c>
      <c r="C18" s="15">
        <v>3280</v>
      </c>
      <c r="D18" s="15">
        <v>1631</v>
      </c>
      <c r="E18" s="15">
        <v>651</v>
      </c>
      <c r="F18" s="15">
        <v>359</v>
      </c>
      <c r="G18" s="15">
        <v>200</v>
      </c>
      <c r="H18" s="15">
        <v>139</v>
      </c>
      <c r="I18" s="15">
        <v>84</v>
      </c>
      <c r="J18" s="15">
        <v>63</v>
      </c>
      <c r="K18" s="15">
        <v>153</v>
      </c>
      <c r="L18" s="15">
        <v>0</v>
      </c>
    </row>
    <row r="19" spans="2:12" x14ac:dyDescent="0.2">
      <c r="B19" s="14">
        <v>2019</v>
      </c>
      <c r="C19" s="15">
        <v>3259</v>
      </c>
      <c r="D19" s="15">
        <v>1565</v>
      </c>
      <c r="E19" s="15">
        <v>625</v>
      </c>
      <c r="F19" s="15">
        <v>355</v>
      </c>
      <c r="G19" s="15">
        <v>215</v>
      </c>
      <c r="H19" s="15">
        <v>159</v>
      </c>
      <c r="I19" s="15">
        <v>88</v>
      </c>
      <c r="J19" s="15">
        <v>66</v>
      </c>
      <c r="K19" s="15">
        <v>186</v>
      </c>
      <c r="L19" s="15">
        <v>0</v>
      </c>
    </row>
    <row r="20" spans="2:12" x14ac:dyDescent="0.2">
      <c r="B20" s="14">
        <v>2020</v>
      </c>
      <c r="C20" s="15">
        <v>3087</v>
      </c>
      <c r="D20" s="15">
        <v>1508</v>
      </c>
      <c r="E20" s="15">
        <v>563</v>
      </c>
      <c r="F20" s="15">
        <v>321</v>
      </c>
      <c r="G20" s="15">
        <v>198</v>
      </c>
      <c r="H20" s="15">
        <v>136</v>
      </c>
      <c r="I20" s="15">
        <v>91</v>
      </c>
      <c r="J20" s="15">
        <v>69</v>
      </c>
      <c r="K20" s="15">
        <v>201</v>
      </c>
      <c r="L20" s="15">
        <v>0</v>
      </c>
    </row>
    <row r="21" spans="2:12" x14ac:dyDescent="0.2">
      <c r="B21" s="14">
        <v>2021</v>
      </c>
      <c r="C21" s="15">
        <v>3153</v>
      </c>
      <c r="D21" s="15">
        <v>1539</v>
      </c>
      <c r="E21" s="15">
        <v>634</v>
      </c>
      <c r="F21" s="15">
        <v>299</v>
      </c>
      <c r="G21" s="15">
        <v>200</v>
      </c>
      <c r="H21" s="15">
        <v>134</v>
      </c>
      <c r="I21" s="15">
        <v>99</v>
      </c>
      <c r="J21" s="15">
        <v>81</v>
      </c>
      <c r="K21" s="15">
        <v>167</v>
      </c>
      <c r="L21" s="15">
        <v>0</v>
      </c>
    </row>
    <row r="22" spans="2:12" x14ac:dyDescent="0.2">
      <c r="B22" s="14">
        <v>2022</v>
      </c>
      <c r="C22" s="15">
        <v>3029</v>
      </c>
      <c r="D22" s="15">
        <v>1347</v>
      </c>
      <c r="E22" s="15">
        <v>591</v>
      </c>
      <c r="F22" s="15">
        <v>325</v>
      </c>
      <c r="G22" s="15">
        <v>201</v>
      </c>
      <c r="H22" s="15">
        <v>146</v>
      </c>
      <c r="I22" s="15">
        <v>130</v>
      </c>
      <c r="J22" s="15">
        <v>67</v>
      </c>
      <c r="K22" s="15">
        <v>222</v>
      </c>
      <c r="L22" s="15">
        <v>0</v>
      </c>
    </row>
    <row r="23" spans="2:12" x14ac:dyDescent="0.2">
      <c r="B23" s="14">
        <v>2023</v>
      </c>
      <c r="C23" s="15">
        <v>2780</v>
      </c>
      <c r="D23" s="15">
        <v>1329</v>
      </c>
      <c r="E23" s="15">
        <v>461</v>
      </c>
      <c r="F23" s="15">
        <v>266</v>
      </c>
      <c r="G23" s="15">
        <v>192</v>
      </c>
      <c r="H23" s="15">
        <v>125</v>
      </c>
      <c r="I23" s="15">
        <v>92</v>
      </c>
      <c r="J23" s="15">
        <v>81</v>
      </c>
      <c r="K23" s="15">
        <v>234</v>
      </c>
      <c r="L23" s="15">
        <v>0</v>
      </c>
    </row>
    <row r="24" spans="2:12" x14ac:dyDescent="0.2">
      <c r="B24" s="17">
        <v>2024</v>
      </c>
      <c r="C24" s="18">
        <v>2472</v>
      </c>
      <c r="D24" s="18">
        <v>1179</v>
      </c>
      <c r="E24" s="18">
        <v>473</v>
      </c>
      <c r="F24" s="18">
        <v>234</v>
      </c>
      <c r="G24" s="18">
        <v>163</v>
      </c>
      <c r="H24" s="18">
        <v>103</v>
      </c>
      <c r="I24" s="18">
        <v>49</v>
      </c>
      <c r="J24" s="18">
        <v>56</v>
      </c>
      <c r="K24" s="18">
        <v>215</v>
      </c>
      <c r="L24" s="18">
        <v>0</v>
      </c>
    </row>
    <row r="26" spans="2:12" ht="38.25" customHeight="1" x14ac:dyDescent="0.2">
      <c r="B26" s="35" t="s">
        <v>489</v>
      </c>
      <c r="C26" s="36"/>
      <c r="D26" s="36"/>
      <c r="E26" s="36"/>
      <c r="F26" s="36"/>
      <c r="G26" s="36"/>
      <c r="H26" s="36"/>
      <c r="I26" s="36"/>
      <c r="J26" s="36"/>
      <c r="K26" s="36"/>
      <c r="L26" s="36"/>
    </row>
  </sheetData>
  <mergeCells count="1">
    <mergeCell ref="B26:L26"/>
  </mergeCells>
  <pageMargins left="0.7" right="0.7" top="0.75" bottom="0.75" header="0.3" footer="0.3"/>
  <pageSetup paperSize="9" scale="50" fitToWidth="0" fitToHeight="0" orientation="landscape"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A81F"/>
  </sheetPr>
  <dimension ref="B1:N26"/>
  <sheetViews>
    <sheetView showGridLines="0" workbookViewId="0"/>
  </sheetViews>
  <sheetFormatPr baseColWidth="10" defaultRowHeight="12.75" x14ac:dyDescent="0.2"/>
  <cols>
    <col min="1" max="1" width="2.5703125" customWidth="1"/>
    <col min="2" max="2" width="6.5703125" customWidth="1"/>
    <col min="3" max="3" width="5.7109375" customWidth="1"/>
    <col min="4" max="4" width="11.28515625" customWidth="1"/>
    <col min="5" max="5" width="11.140625" customWidth="1"/>
    <col min="6" max="6" width="12.7109375" customWidth="1"/>
    <col min="7" max="7" width="12" customWidth="1"/>
    <col min="8" max="8" width="11.5703125" customWidth="1"/>
    <col min="9" max="9" width="14" customWidth="1"/>
    <col min="10" max="10" width="9.28515625" customWidth="1"/>
    <col min="11" max="11" width="9.85546875" customWidth="1"/>
    <col min="12" max="12" width="8.140625" customWidth="1"/>
    <col min="13" max="13" width="9" customWidth="1"/>
    <col min="14" max="14" width="10" customWidth="1"/>
  </cols>
  <sheetData>
    <row r="1" spans="2:14" ht="18" x14ac:dyDescent="0.25">
      <c r="B1" s="3" t="s">
        <v>25</v>
      </c>
    </row>
    <row r="4" spans="2:14" ht="89.25" x14ac:dyDescent="0.2">
      <c r="B4" s="12" t="s">
        <v>382</v>
      </c>
      <c r="C4" s="13" t="s">
        <v>383</v>
      </c>
      <c r="D4" s="13" t="s">
        <v>490</v>
      </c>
      <c r="E4" s="13" t="s">
        <v>491</v>
      </c>
      <c r="F4" s="13" t="s">
        <v>492</v>
      </c>
      <c r="G4" s="13" t="s">
        <v>493</v>
      </c>
      <c r="H4" s="13" t="s">
        <v>494</v>
      </c>
      <c r="I4" s="13" t="s">
        <v>495</v>
      </c>
      <c r="J4" s="13" t="s">
        <v>496</v>
      </c>
      <c r="K4" s="13" t="s">
        <v>497</v>
      </c>
      <c r="L4" s="13" t="s">
        <v>498</v>
      </c>
      <c r="M4" s="13" t="s">
        <v>499</v>
      </c>
      <c r="N4" s="13" t="s">
        <v>406</v>
      </c>
    </row>
    <row r="5" spans="2:14" x14ac:dyDescent="0.2">
      <c r="B5" s="14">
        <v>2005</v>
      </c>
      <c r="C5" s="15">
        <v>1556</v>
      </c>
      <c r="D5" s="15">
        <v>347</v>
      </c>
      <c r="E5" s="15">
        <v>6</v>
      </c>
      <c r="F5" s="15">
        <v>56</v>
      </c>
      <c r="G5" s="15">
        <v>309</v>
      </c>
      <c r="H5" s="15">
        <v>75</v>
      </c>
      <c r="I5" s="15">
        <v>381</v>
      </c>
      <c r="J5" s="15">
        <v>86</v>
      </c>
      <c r="K5" s="15">
        <v>52</v>
      </c>
      <c r="L5" s="15">
        <v>62</v>
      </c>
      <c r="M5" s="15">
        <v>34</v>
      </c>
      <c r="N5" s="15">
        <v>148</v>
      </c>
    </row>
    <row r="6" spans="2:14" x14ac:dyDescent="0.2">
      <c r="B6" s="14">
        <v>2006</v>
      </c>
      <c r="C6" s="15">
        <v>1978</v>
      </c>
      <c r="D6" s="15">
        <v>498</v>
      </c>
      <c r="E6" s="15">
        <v>8</v>
      </c>
      <c r="F6" s="15">
        <v>83</v>
      </c>
      <c r="G6" s="15">
        <v>373</v>
      </c>
      <c r="H6" s="15">
        <v>113</v>
      </c>
      <c r="I6" s="15">
        <v>493</v>
      </c>
      <c r="J6" s="15">
        <v>101</v>
      </c>
      <c r="K6" s="15">
        <v>70</v>
      </c>
      <c r="L6" s="15">
        <v>71</v>
      </c>
      <c r="M6" s="15">
        <v>51</v>
      </c>
      <c r="N6" s="15">
        <v>117</v>
      </c>
    </row>
    <row r="7" spans="2:14" x14ac:dyDescent="0.2">
      <c r="B7" s="14">
        <v>2007</v>
      </c>
      <c r="C7" s="15">
        <v>2077</v>
      </c>
      <c r="D7" s="15">
        <v>569</v>
      </c>
      <c r="E7" s="15">
        <v>8</v>
      </c>
      <c r="F7" s="15">
        <v>124</v>
      </c>
      <c r="G7" s="15">
        <v>349</v>
      </c>
      <c r="H7" s="15">
        <v>124</v>
      </c>
      <c r="I7" s="15">
        <v>498</v>
      </c>
      <c r="J7" s="15">
        <v>98</v>
      </c>
      <c r="K7" s="15">
        <v>82</v>
      </c>
      <c r="L7" s="15">
        <v>80</v>
      </c>
      <c r="M7" s="15">
        <v>61</v>
      </c>
      <c r="N7" s="15">
        <v>84</v>
      </c>
    </row>
    <row r="8" spans="2:14" x14ac:dyDescent="0.2">
      <c r="B8" s="14">
        <v>2008</v>
      </c>
      <c r="C8" s="15">
        <v>2414</v>
      </c>
      <c r="D8" s="15">
        <v>616</v>
      </c>
      <c r="E8" s="15">
        <v>6</v>
      </c>
      <c r="F8" s="15">
        <v>146</v>
      </c>
      <c r="G8" s="15">
        <v>463</v>
      </c>
      <c r="H8" s="15">
        <v>184</v>
      </c>
      <c r="I8" s="15">
        <v>537</v>
      </c>
      <c r="J8" s="15">
        <v>121</v>
      </c>
      <c r="K8" s="15">
        <v>82</v>
      </c>
      <c r="L8" s="15">
        <v>112</v>
      </c>
      <c r="M8" s="15">
        <v>63</v>
      </c>
      <c r="N8" s="15">
        <v>84</v>
      </c>
    </row>
    <row r="9" spans="2:14" x14ac:dyDescent="0.2">
      <c r="B9" s="14">
        <v>2009</v>
      </c>
      <c r="C9" s="15">
        <v>2234</v>
      </c>
      <c r="D9" s="15">
        <v>482</v>
      </c>
      <c r="E9" s="15">
        <v>6</v>
      </c>
      <c r="F9" s="15">
        <v>120</v>
      </c>
      <c r="G9" s="15">
        <v>468</v>
      </c>
      <c r="H9" s="15">
        <v>157</v>
      </c>
      <c r="I9" s="15">
        <v>519</v>
      </c>
      <c r="J9" s="15">
        <v>115</v>
      </c>
      <c r="K9" s="15">
        <v>93</v>
      </c>
      <c r="L9" s="15">
        <v>109</v>
      </c>
      <c r="M9" s="15">
        <v>69</v>
      </c>
      <c r="N9" s="15">
        <v>96</v>
      </c>
    </row>
    <row r="10" spans="2:14" x14ac:dyDescent="0.2">
      <c r="B10" s="14">
        <v>2010</v>
      </c>
      <c r="C10" s="15">
        <v>2438</v>
      </c>
      <c r="D10" s="15">
        <v>532</v>
      </c>
      <c r="E10" s="15">
        <v>5</v>
      </c>
      <c r="F10" s="15">
        <v>133</v>
      </c>
      <c r="G10" s="15">
        <v>500</v>
      </c>
      <c r="H10" s="15">
        <v>145</v>
      </c>
      <c r="I10" s="15">
        <v>612</v>
      </c>
      <c r="J10" s="15">
        <v>117</v>
      </c>
      <c r="K10" s="15">
        <v>97</v>
      </c>
      <c r="L10" s="15">
        <v>126</v>
      </c>
      <c r="M10" s="15">
        <v>97</v>
      </c>
      <c r="N10" s="15">
        <v>74</v>
      </c>
    </row>
    <row r="11" spans="2:14" x14ac:dyDescent="0.2">
      <c r="B11" s="14">
        <v>2011</v>
      </c>
      <c r="C11" s="15">
        <v>2632</v>
      </c>
      <c r="D11" s="15">
        <v>599</v>
      </c>
      <c r="E11" s="15">
        <v>9</v>
      </c>
      <c r="F11" s="15">
        <v>151</v>
      </c>
      <c r="G11" s="15">
        <v>513</v>
      </c>
      <c r="H11" s="15">
        <v>195</v>
      </c>
      <c r="I11" s="15">
        <v>648</v>
      </c>
      <c r="J11" s="15">
        <v>123</v>
      </c>
      <c r="K11" s="15">
        <v>120</v>
      </c>
      <c r="L11" s="15">
        <v>114</v>
      </c>
      <c r="M11" s="15">
        <v>108</v>
      </c>
      <c r="N11" s="15">
        <v>52</v>
      </c>
    </row>
    <row r="12" spans="2:14" x14ac:dyDescent="0.2">
      <c r="B12" s="14">
        <v>2012</v>
      </c>
      <c r="C12" s="15">
        <v>2706</v>
      </c>
      <c r="D12" s="15">
        <v>641</v>
      </c>
      <c r="E12" s="15">
        <v>4</v>
      </c>
      <c r="F12" s="15">
        <v>184</v>
      </c>
      <c r="G12" s="15">
        <v>454</v>
      </c>
      <c r="H12" s="15">
        <v>172</v>
      </c>
      <c r="I12" s="15">
        <v>725</v>
      </c>
      <c r="J12" s="15">
        <v>123</v>
      </c>
      <c r="K12" s="15">
        <v>136</v>
      </c>
      <c r="L12" s="15">
        <v>120</v>
      </c>
      <c r="M12" s="15">
        <v>128</v>
      </c>
      <c r="N12" s="15">
        <v>19</v>
      </c>
    </row>
    <row r="13" spans="2:14" x14ac:dyDescent="0.2">
      <c r="B13" s="14">
        <v>2013</v>
      </c>
      <c r="C13" s="15">
        <v>2690</v>
      </c>
      <c r="D13" s="15">
        <v>654</v>
      </c>
      <c r="E13" s="15">
        <v>5</v>
      </c>
      <c r="F13" s="15">
        <v>157</v>
      </c>
      <c r="G13" s="15">
        <v>486</v>
      </c>
      <c r="H13" s="15">
        <v>207</v>
      </c>
      <c r="I13" s="15">
        <v>719</v>
      </c>
      <c r="J13" s="15">
        <v>107</v>
      </c>
      <c r="K13" s="15">
        <v>104</v>
      </c>
      <c r="L13" s="15">
        <v>114</v>
      </c>
      <c r="M13" s="15">
        <v>109</v>
      </c>
      <c r="N13" s="15">
        <v>28</v>
      </c>
    </row>
    <row r="14" spans="2:14" x14ac:dyDescent="0.2">
      <c r="B14" s="14">
        <v>2014</v>
      </c>
      <c r="C14" s="15">
        <v>2721</v>
      </c>
      <c r="D14" s="15">
        <v>683</v>
      </c>
      <c r="E14" s="15">
        <v>5</v>
      </c>
      <c r="F14" s="15">
        <v>163</v>
      </c>
      <c r="G14" s="15">
        <v>473</v>
      </c>
      <c r="H14" s="15">
        <v>184</v>
      </c>
      <c r="I14" s="15">
        <v>769</v>
      </c>
      <c r="J14" s="15">
        <v>144</v>
      </c>
      <c r="K14" s="15">
        <v>94</v>
      </c>
      <c r="L14" s="15">
        <v>123</v>
      </c>
      <c r="M14" s="15">
        <v>69</v>
      </c>
      <c r="N14" s="15">
        <v>14</v>
      </c>
    </row>
    <row r="15" spans="2:14" x14ac:dyDescent="0.2">
      <c r="B15" s="14">
        <v>2015</v>
      </c>
      <c r="C15" s="15">
        <v>2825</v>
      </c>
      <c r="D15" s="15">
        <v>674</v>
      </c>
      <c r="E15" s="15">
        <v>10</v>
      </c>
      <c r="F15" s="15">
        <v>203</v>
      </c>
      <c r="G15" s="15">
        <v>489</v>
      </c>
      <c r="H15" s="15">
        <v>168</v>
      </c>
      <c r="I15" s="15">
        <v>806</v>
      </c>
      <c r="J15" s="15">
        <v>158</v>
      </c>
      <c r="K15" s="15">
        <v>66</v>
      </c>
      <c r="L15" s="15">
        <v>135</v>
      </c>
      <c r="M15" s="15">
        <v>102</v>
      </c>
      <c r="N15" s="15">
        <v>14</v>
      </c>
    </row>
    <row r="16" spans="2:14" x14ac:dyDescent="0.2">
      <c r="B16" s="14">
        <v>2016</v>
      </c>
      <c r="C16" s="15">
        <v>3038</v>
      </c>
      <c r="D16" s="15">
        <v>677</v>
      </c>
      <c r="E16" s="15">
        <v>3</v>
      </c>
      <c r="F16" s="15">
        <v>189</v>
      </c>
      <c r="G16" s="15">
        <v>540</v>
      </c>
      <c r="H16" s="15">
        <v>213</v>
      </c>
      <c r="I16" s="15">
        <v>913</v>
      </c>
      <c r="J16" s="15">
        <v>177</v>
      </c>
      <c r="K16" s="15">
        <v>80</v>
      </c>
      <c r="L16" s="15">
        <v>144</v>
      </c>
      <c r="M16" s="15">
        <v>72</v>
      </c>
      <c r="N16" s="15">
        <v>30</v>
      </c>
    </row>
    <row r="17" spans="2:14" x14ac:dyDescent="0.2">
      <c r="B17" s="14">
        <v>2017</v>
      </c>
      <c r="C17" s="15">
        <v>3009</v>
      </c>
      <c r="D17" s="15">
        <v>713</v>
      </c>
      <c r="E17" s="15">
        <v>3</v>
      </c>
      <c r="F17" s="15">
        <v>188</v>
      </c>
      <c r="G17" s="15">
        <v>522</v>
      </c>
      <c r="H17" s="15">
        <v>207</v>
      </c>
      <c r="I17" s="15">
        <v>874</v>
      </c>
      <c r="J17" s="15">
        <v>160</v>
      </c>
      <c r="K17" s="15">
        <v>81</v>
      </c>
      <c r="L17" s="15">
        <v>140</v>
      </c>
      <c r="M17" s="15">
        <v>70</v>
      </c>
      <c r="N17" s="15">
        <v>51</v>
      </c>
    </row>
    <row r="18" spans="2:14" x14ac:dyDescent="0.2">
      <c r="B18" s="14">
        <v>2018</v>
      </c>
      <c r="C18" s="15">
        <v>3280</v>
      </c>
      <c r="D18" s="15">
        <v>786</v>
      </c>
      <c r="E18" s="15">
        <v>0</v>
      </c>
      <c r="F18" s="15">
        <v>196</v>
      </c>
      <c r="G18" s="15">
        <v>605</v>
      </c>
      <c r="H18" s="15">
        <v>216</v>
      </c>
      <c r="I18" s="15">
        <v>927</v>
      </c>
      <c r="J18" s="15">
        <v>200</v>
      </c>
      <c r="K18" s="15">
        <v>83</v>
      </c>
      <c r="L18" s="15">
        <v>156</v>
      </c>
      <c r="M18" s="15">
        <v>78</v>
      </c>
      <c r="N18" s="15">
        <v>33</v>
      </c>
    </row>
    <row r="19" spans="2:14" x14ac:dyDescent="0.2">
      <c r="B19" s="14">
        <v>2019</v>
      </c>
      <c r="C19" s="15">
        <v>3259</v>
      </c>
      <c r="D19" s="15">
        <v>778</v>
      </c>
      <c r="E19" s="15">
        <v>2</v>
      </c>
      <c r="F19" s="15">
        <v>231</v>
      </c>
      <c r="G19" s="15">
        <v>560</v>
      </c>
      <c r="H19" s="15">
        <v>226</v>
      </c>
      <c r="I19" s="15">
        <v>873</v>
      </c>
      <c r="J19" s="15">
        <v>182</v>
      </c>
      <c r="K19" s="15">
        <v>90</v>
      </c>
      <c r="L19" s="15">
        <v>192</v>
      </c>
      <c r="M19" s="15">
        <v>67</v>
      </c>
      <c r="N19" s="15">
        <v>58</v>
      </c>
    </row>
    <row r="20" spans="2:14" x14ac:dyDescent="0.2">
      <c r="B20" s="14">
        <v>2020</v>
      </c>
      <c r="C20" s="15">
        <v>3087</v>
      </c>
      <c r="D20" s="15">
        <v>710</v>
      </c>
      <c r="E20" s="15">
        <v>3</v>
      </c>
      <c r="F20" s="15">
        <v>172</v>
      </c>
      <c r="G20" s="15">
        <v>617</v>
      </c>
      <c r="H20" s="15">
        <v>252</v>
      </c>
      <c r="I20" s="15">
        <v>819</v>
      </c>
      <c r="J20" s="15">
        <v>143</v>
      </c>
      <c r="K20" s="15">
        <v>89</v>
      </c>
      <c r="L20" s="15">
        <v>144</v>
      </c>
      <c r="M20" s="15">
        <v>108</v>
      </c>
      <c r="N20" s="15">
        <v>30</v>
      </c>
    </row>
    <row r="21" spans="2:14" x14ac:dyDescent="0.2">
      <c r="B21" s="14">
        <v>2021</v>
      </c>
      <c r="C21" s="15">
        <v>3153</v>
      </c>
      <c r="D21" s="15">
        <v>712</v>
      </c>
      <c r="E21" s="15">
        <v>2</v>
      </c>
      <c r="F21" s="15">
        <v>198</v>
      </c>
      <c r="G21" s="15">
        <v>573</v>
      </c>
      <c r="H21" s="15">
        <v>191</v>
      </c>
      <c r="I21" s="15">
        <v>869</v>
      </c>
      <c r="J21" s="15">
        <v>152</v>
      </c>
      <c r="K21" s="15">
        <v>98</v>
      </c>
      <c r="L21" s="15">
        <v>194</v>
      </c>
      <c r="M21" s="15">
        <v>105</v>
      </c>
      <c r="N21" s="15">
        <v>59</v>
      </c>
    </row>
    <row r="22" spans="2:14" x14ac:dyDescent="0.2">
      <c r="B22" s="14">
        <v>2022</v>
      </c>
      <c r="C22" s="15">
        <v>3029</v>
      </c>
      <c r="D22" s="15">
        <v>751</v>
      </c>
      <c r="E22" s="15">
        <v>2</v>
      </c>
      <c r="F22" s="15">
        <v>201</v>
      </c>
      <c r="G22" s="15">
        <v>541</v>
      </c>
      <c r="H22" s="15">
        <v>246</v>
      </c>
      <c r="I22" s="15">
        <v>695</v>
      </c>
      <c r="J22" s="15">
        <v>162</v>
      </c>
      <c r="K22" s="15">
        <v>74</v>
      </c>
      <c r="L22" s="15">
        <v>175</v>
      </c>
      <c r="M22" s="15">
        <v>94</v>
      </c>
      <c r="N22" s="15">
        <v>88</v>
      </c>
    </row>
    <row r="23" spans="2:14" x14ac:dyDescent="0.2">
      <c r="B23" s="14">
        <v>2023</v>
      </c>
      <c r="C23" s="15">
        <v>2780</v>
      </c>
      <c r="D23" s="15">
        <v>669</v>
      </c>
      <c r="E23" s="15">
        <v>0</v>
      </c>
      <c r="F23" s="15">
        <v>204</v>
      </c>
      <c r="G23" s="15">
        <v>518</v>
      </c>
      <c r="H23" s="15">
        <v>222</v>
      </c>
      <c r="I23" s="15">
        <v>607</v>
      </c>
      <c r="J23" s="15">
        <v>171</v>
      </c>
      <c r="K23" s="15">
        <v>75</v>
      </c>
      <c r="L23" s="15">
        <v>201</v>
      </c>
      <c r="M23" s="15">
        <v>82</v>
      </c>
      <c r="N23" s="15">
        <v>31</v>
      </c>
    </row>
    <row r="24" spans="2:14" x14ac:dyDescent="0.2">
      <c r="B24" s="17">
        <v>2024</v>
      </c>
      <c r="C24" s="18">
        <v>2472</v>
      </c>
      <c r="D24" s="18">
        <v>528</v>
      </c>
      <c r="E24" s="18">
        <v>0</v>
      </c>
      <c r="F24" s="18">
        <v>183</v>
      </c>
      <c r="G24" s="18">
        <v>500</v>
      </c>
      <c r="H24" s="18">
        <v>247</v>
      </c>
      <c r="I24" s="18">
        <v>491</v>
      </c>
      <c r="J24" s="18">
        <v>128</v>
      </c>
      <c r="K24" s="18">
        <v>77</v>
      </c>
      <c r="L24" s="18">
        <v>198</v>
      </c>
      <c r="M24" s="18">
        <v>53</v>
      </c>
      <c r="N24" s="18">
        <v>67</v>
      </c>
    </row>
    <row r="26" spans="2:14" ht="25.5" customHeight="1" x14ac:dyDescent="0.2">
      <c r="B26" s="35" t="s">
        <v>489</v>
      </c>
      <c r="C26" s="36"/>
      <c r="D26" s="36"/>
      <c r="E26" s="36"/>
      <c r="F26" s="36"/>
      <c r="G26" s="36"/>
      <c r="H26" s="36"/>
      <c r="I26" s="36"/>
      <c r="J26" s="36"/>
      <c r="K26" s="36"/>
      <c r="L26" s="36"/>
      <c r="M26" s="36"/>
      <c r="N26" s="36"/>
    </row>
  </sheetData>
  <mergeCells count="1">
    <mergeCell ref="B26:N26"/>
  </mergeCells>
  <pageMargins left="0.7" right="0.7" top="0.75" bottom="0.75" header="0.3" footer="0.3"/>
  <pageSetup paperSize="9" scale="50" fitToWidth="0" fitToHeight="0" orientation="landscape"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E562"/>
  </sheetPr>
  <dimension ref="B1:L45"/>
  <sheetViews>
    <sheetView showGridLines="0" workbookViewId="0"/>
  </sheetViews>
  <sheetFormatPr baseColWidth="10" defaultRowHeight="12.75" x14ac:dyDescent="0.2"/>
  <cols>
    <col min="1" max="1" width="2.5703125" customWidth="1"/>
    <col min="2" max="2" width="6.5703125" customWidth="1"/>
    <col min="3" max="12" width="11.140625" customWidth="1"/>
  </cols>
  <sheetData>
    <row r="1" spans="2:4" ht="18" x14ac:dyDescent="0.25">
      <c r="B1" s="3" t="s">
        <v>27</v>
      </c>
    </row>
    <row r="4" spans="2:4" x14ac:dyDescent="0.2">
      <c r="B4" s="37" t="s">
        <v>382</v>
      </c>
      <c r="C4" s="37" t="s">
        <v>500</v>
      </c>
      <c r="D4" s="37" t="s">
        <v>500</v>
      </c>
    </row>
    <row r="5" spans="2:4" x14ac:dyDescent="0.2">
      <c r="B5" s="37" t="s">
        <v>382</v>
      </c>
      <c r="C5" s="13" t="s">
        <v>501</v>
      </c>
      <c r="D5" s="13" t="s">
        <v>502</v>
      </c>
    </row>
    <row r="6" spans="2:4" x14ac:dyDescent="0.2">
      <c r="B6" s="14">
        <v>2015</v>
      </c>
      <c r="C6" s="15">
        <v>7425</v>
      </c>
      <c r="D6" s="16" t="s">
        <v>309</v>
      </c>
    </row>
    <row r="7" spans="2:4" x14ac:dyDescent="0.2">
      <c r="B7" s="14">
        <v>2016</v>
      </c>
      <c r="C7" s="15">
        <v>7795</v>
      </c>
      <c r="D7" s="16" t="s">
        <v>306</v>
      </c>
    </row>
    <row r="8" spans="2:4" x14ac:dyDescent="0.2">
      <c r="B8" s="14">
        <v>2017</v>
      </c>
      <c r="C8" s="15">
        <v>7992</v>
      </c>
      <c r="D8" s="16" t="s">
        <v>306</v>
      </c>
    </row>
    <row r="9" spans="2:4" x14ac:dyDescent="0.2">
      <c r="B9" s="14">
        <v>2018</v>
      </c>
      <c r="C9" s="15">
        <v>7952</v>
      </c>
      <c r="D9" s="16" t="s">
        <v>306</v>
      </c>
    </row>
    <row r="10" spans="2:4" x14ac:dyDescent="0.2">
      <c r="B10" s="14">
        <v>2019</v>
      </c>
      <c r="C10" s="15">
        <v>7696</v>
      </c>
      <c r="D10" s="16" t="s">
        <v>304</v>
      </c>
    </row>
    <row r="11" spans="2:4" x14ac:dyDescent="0.2">
      <c r="B11" s="14">
        <v>2020</v>
      </c>
      <c r="C11" s="15">
        <v>7545</v>
      </c>
      <c r="D11" s="16" t="s">
        <v>300</v>
      </c>
    </row>
    <row r="12" spans="2:4" x14ac:dyDescent="0.2">
      <c r="B12" s="14">
        <v>2021</v>
      </c>
      <c r="C12" s="15">
        <v>7209</v>
      </c>
      <c r="D12" s="16" t="s">
        <v>74</v>
      </c>
    </row>
    <row r="13" spans="2:4" x14ac:dyDescent="0.2">
      <c r="B13" s="14">
        <v>2022</v>
      </c>
      <c r="C13" s="15">
        <v>6603</v>
      </c>
      <c r="D13" s="16" t="s">
        <v>40</v>
      </c>
    </row>
    <row r="14" spans="2:4" x14ac:dyDescent="0.2">
      <c r="B14" s="14">
        <v>2023</v>
      </c>
      <c r="C14" s="15">
        <v>6254</v>
      </c>
      <c r="D14" s="16" t="s">
        <v>39</v>
      </c>
    </row>
    <row r="15" spans="2:4" x14ac:dyDescent="0.2">
      <c r="B15" s="17">
        <v>2024</v>
      </c>
      <c r="C15" s="18">
        <v>5923</v>
      </c>
      <c r="D15" s="19" t="s">
        <v>423</v>
      </c>
    </row>
    <row r="17" spans="2:12" x14ac:dyDescent="0.2">
      <c r="B17" s="35" t="s">
        <v>10</v>
      </c>
      <c r="C17" s="36"/>
      <c r="D17" s="36"/>
    </row>
    <row r="20" spans="2:12" ht="27.95" customHeight="1" x14ac:dyDescent="0.2">
      <c r="B20" s="37" t="s">
        <v>382</v>
      </c>
      <c r="C20" s="37" t="s">
        <v>383</v>
      </c>
      <c r="D20" s="37" t="s">
        <v>383</v>
      </c>
      <c r="E20" s="37" t="s">
        <v>503</v>
      </c>
      <c r="F20" s="37" t="s">
        <v>503</v>
      </c>
      <c r="G20" s="37" t="s">
        <v>504</v>
      </c>
      <c r="H20" s="37" t="s">
        <v>504</v>
      </c>
      <c r="I20" s="37" t="s">
        <v>505</v>
      </c>
      <c r="J20" s="37" t="s">
        <v>505</v>
      </c>
      <c r="K20" s="37" t="s">
        <v>506</v>
      </c>
      <c r="L20" s="37" t="s">
        <v>506</v>
      </c>
    </row>
    <row r="21" spans="2:12" x14ac:dyDescent="0.2">
      <c r="B21" s="37" t="s">
        <v>382</v>
      </c>
      <c r="C21" s="13" t="s">
        <v>501</v>
      </c>
      <c r="D21" s="13" t="s">
        <v>390</v>
      </c>
      <c r="E21" s="13" t="s">
        <v>501</v>
      </c>
      <c r="F21" s="13" t="s">
        <v>390</v>
      </c>
      <c r="G21" s="13" t="s">
        <v>501</v>
      </c>
      <c r="H21" s="13" t="s">
        <v>390</v>
      </c>
      <c r="I21" s="13" t="s">
        <v>501</v>
      </c>
      <c r="J21" s="13" t="s">
        <v>390</v>
      </c>
      <c r="K21" s="13" t="s">
        <v>501</v>
      </c>
      <c r="L21" s="13" t="s">
        <v>390</v>
      </c>
    </row>
    <row r="22" spans="2:12" x14ac:dyDescent="0.2">
      <c r="B22" s="39" t="s">
        <v>507</v>
      </c>
      <c r="C22" s="40"/>
      <c r="D22" s="41"/>
      <c r="E22" s="40"/>
      <c r="F22" s="41"/>
      <c r="G22" s="40"/>
      <c r="H22" s="41"/>
      <c r="I22" s="40"/>
      <c r="J22" s="41"/>
      <c r="K22" s="40"/>
      <c r="L22" s="41"/>
    </row>
    <row r="23" spans="2:12" x14ac:dyDescent="0.2">
      <c r="B23" s="14">
        <v>2015</v>
      </c>
      <c r="C23" s="15">
        <v>5066</v>
      </c>
      <c r="D23" s="16" t="s">
        <v>74</v>
      </c>
      <c r="E23" s="15">
        <v>3101</v>
      </c>
      <c r="F23" s="16" t="s">
        <v>313</v>
      </c>
      <c r="G23" s="15">
        <v>231</v>
      </c>
      <c r="H23" s="16" t="s">
        <v>305</v>
      </c>
      <c r="I23" s="15">
        <v>1004</v>
      </c>
      <c r="J23" s="16" t="s">
        <v>310</v>
      </c>
      <c r="K23" s="15">
        <v>730</v>
      </c>
      <c r="L23" s="16" t="s">
        <v>304</v>
      </c>
    </row>
    <row r="24" spans="2:12" x14ac:dyDescent="0.2">
      <c r="B24" s="14">
        <v>2016</v>
      </c>
      <c r="C24" s="15">
        <v>5448</v>
      </c>
      <c r="D24" s="16" t="s">
        <v>304</v>
      </c>
      <c r="E24" s="15">
        <v>3323</v>
      </c>
      <c r="F24" s="16" t="s">
        <v>349</v>
      </c>
      <c r="G24" s="15">
        <v>238</v>
      </c>
      <c r="H24" s="16" t="s">
        <v>305</v>
      </c>
      <c r="I24" s="15">
        <v>1093</v>
      </c>
      <c r="J24" s="16" t="s">
        <v>357</v>
      </c>
      <c r="K24" s="15">
        <v>794</v>
      </c>
      <c r="L24" s="16" t="s">
        <v>306</v>
      </c>
    </row>
    <row r="25" spans="2:12" x14ac:dyDescent="0.2">
      <c r="B25" s="14">
        <v>2017</v>
      </c>
      <c r="C25" s="15">
        <v>5585</v>
      </c>
      <c r="D25" s="16" t="s">
        <v>304</v>
      </c>
      <c r="E25" s="15">
        <v>3400</v>
      </c>
      <c r="F25" s="16" t="s">
        <v>349</v>
      </c>
      <c r="G25" s="15">
        <v>237</v>
      </c>
      <c r="H25" s="16" t="s">
        <v>305</v>
      </c>
      <c r="I25" s="15">
        <v>1134</v>
      </c>
      <c r="J25" s="16" t="s">
        <v>298</v>
      </c>
      <c r="K25" s="15">
        <v>814</v>
      </c>
      <c r="L25" s="16" t="s">
        <v>306</v>
      </c>
    </row>
    <row r="26" spans="2:12" x14ac:dyDescent="0.2">
      <c r="B26" s="14">
        <v>2018</v>
      </c>
      <c r="C26" s="15">
        <v>5588</v>
      </c>
      <c r="D26" s="16" t="s">
        <v>304</v>
      </c>
      <c r="E26" s="15">
        <v>3421</v>
      </c>
      <c r="F26" s="16" t="s">
        <v>349</v>
      </c>
      <c r="G26" s="15">
        <v>239</v>
      </c>
      <c r="H26" s="16" t="s">
        <v>305</v>
      </c>
      <c r="I26" s="15">
        <v>1120</v>
      </c>
      <c r="J26" s="16" t="s">
        <v>357</v>
      </c>
      <c r="K26" s="15">
        <v>808</v>
      </c>
      <c r="L26" s="16" t="s">
        <v>306</v>
      </c>
    </row>
    <row r="27" spans="2:12" x14ac:dyDescent="0.2">
      <c r="B27" s="14">
        <v>2019</v>
      </c>
      <c r="C27" s="15">
        <v>5444</v>
      </c>
      <c r="D27" s="16" t="s">
        <v>300</v>
      </c>
      <c r="E27" s="15">
        <v>3370</v>
      </c>
      <c r="F27" s="16" t="s">
        <v>313</v>
      </c>
      <c r="G27" s="15">
        <v>210</v>
      </c>
      <c r="H27" s="16" t="s">
        <v>307</v>
      </c>
      <c r="I27" s="15">
        <v>1073</v>
      </c>
      <c r="J27" s="16" t="s">
        <v>310</v>
      </c>
      <c r="K27" s="15">
        <v>791</v>
      </c>
      <c r="L27" s="16" t="s">
        <v>309</v>
      </c>
    </row>
    <row r="28" spans="2:12" x14ac:dyDescent="0.2">
      <c r="B28" s="14">
        <v>2020</v>
      </c>
      <c r="C28" s="15">
        <v>5404</v>
      </c>
      <c r="D28" s="16" t="s">
        <v>74</v>
      </c>
      <c r="E28" s="15">
        <v>3400</v>
      </c>
      <c r="F28" s="16" t="s">
        <v>360</v>
      </c>
      <c r="G28" s="15">
        <v>203</v>
      </c>
      <c r="H28" s="16" t="s">
        <v>307</v>
      </c>
      <c r="I28" s="15">
        <v>1054</v>
      </c>
      <c r="J28" s="16" t="s">
        <v>306</v>
      </c>
      <c r="K28" s="15">
        <v>747</v>
      </c>
      <c r="L28" s="16" t="s">
        <v>304</v>
      </c>
    </row>
    <row r="29" spans="2:12" x14ac:dyDescent="0.2">
      <c r="B29" s="14">
        <v>2021</v>
      </c>
      <c r="C29" s="15">
        <v>5156</v>
      </c>
      <c r="D29" s="16" t="s">
        <v>41</v>
      </c>
      <c r="E29" s="15">
        <v>3317</v>
      </c>
      <c r="F29" s="16" t="s">
        <v>311</v>
      </c>
      <c r="G29" s="15">
        <v>172</v>
      </c>
      <c r="H29" s="16" t="s">
        <v>307</v>
      </c>
      <c r="I29" s="15">
        <v>981</v>
      </c>
      <c r="J29" s="16" t="s">
        <v>300</v>
      </c>
      <c r="K29" s="15">
        <v>686</v>
      </c>
      <c r="L29" s="16" t="s">
        <v>74</v>
      </c>
    </row>
    <row r="30" spans="2:12" x14ac:dyDescent="0.2">
      <c r="B30" s="14">
        <v>2022</v>
      </c>
      <c r="C30" s="15">
        <v>4655</v>
      </c>
      <c r="D30" s="16" t="s">
        <v>39</v>
      </c>
      <c r="E30" s="15">
        <v>3088</v>
      </c>
      <c r="F30" s="16" t="s">
        <v>344</v>
      </c>
      <c r="G30" s="15">
        <v>167</v>
      </c>
      <c r="H30" s="16" t="s">
        <v>307</v>
      </c>
      <c r="I30" s="15">
        <v>844</v>
      </c>
      <c r="J30" s="16" t="s">
        <v>40</v>
      </c>
      <c r="K30" s="15">
        <v>556</v>
      </c>
      <c r="L30" s="16" t="s">
        <v>39</v>
      </c>
    </row>
    <row r="31" spans="2:12" x14ac:dyDescent="0.2">
      <c r="B31" s="14">
        <v>2023</v>
      </c>
      <c r="C31" s="15">
        <v>4432</v>
      </c>
      <c r="D31" s="16" t="s">
        <v>38</v>
      </c>
      <c r="E31" s="15">
        <v>2912</v>
      </c>
      <c r="F31" s="16" t="s">
        <v>306</v>
      </c>
      <c r="G31" s="15">
        <v>154</v>
      </c>
      <c r="H31" s="16" t="s">
        <v>508</v>
      </c>
      <c r="I31" s="15">
        <v>818</v>
      </c>
      <c r="J31" s="16" t="s">
        <v>39</v>
      </c>
      <c r="K31" s="15">
        <v>548</v>
      </c>
      <c r="L31" s="16" t="s">
        <v>39</v>
      </c>
    </row>
    <row r="32" spans="2:12" x14ac:dyDescent="0.2">
      <c r="B32" s="14">
        <v>2024</v>
      </c>
      <c r="C32" s="15" t="s">
        <v>423</v>
      </c>
      <c r="D32" s="16" t="s">
        <v>423</v>
      </c>
      <c r="E32" s="15" t="s">
        <v>423</v>
      </c>
      <c r="F32" s="16" t="s">
        <v>423</v>
      </c>
      <c r="G32" s="15" t="s">
        <v>423</v>
      </c>
      <c r="H32" s="16" t="s">
        <v>423</v>
      </c>
      <c r="I32" s="15" t="s">
        <v>423</v>
      </c>
      <c r="J32" s="16" t="s">
        <v>423</v>
      </c>
      <c r="K32" s="15" t="s">
        <v>423</v>
      </c>
      <c r="L32" s="16" t="s">
        <v>423</v>
      </c>
    </row>
    <row r="33" spans="2:12" x14ac:dyDescent="0.2">
      <c r="B33" s="39" t="s">
        <v>509</v>
      </c>
      <c r="C33" s="40"/>
      <c r="D33" s="41"/>
      <c r="E33" s="40"/>
      <c r="F33" s="41"/>
      <c r="G33" s="40"/>
      <c r="H33" s="41"/>
      <c r="I33" s="40"/>
      <c r="J33" s="41"/>
      <c r="K33" s="40"/>
      <c r="L33" s="41"/>
    </row>
    <row r="34" spans="2:12" x14ac:dyDescent="0.2">
      <c r="B34" s="14">
        <v>2015</v>
      </c>
      <c r="C34" s="15">
        <v>2359</v>
      </c>
      <c r="D34" s="16" t="s">
        <v>360</v>
      </c>
      <c r="E34" s="15">
        <v>1103</v>
      </c>
      <c r="F34" s="16" t="s">
        <v>510</v>
      </c>
      <c r="G34" s="15">
        <v>563</v>
      </c>
      <c r="H34" s="16" t="s">
        <v>312</v>
      </c>
      <c r="I34" s="15">
        <v>343</v>
      </c>
      <c r="J34" s="16" t="s">
        <v>392</v>
      </c>
      <c r="K34" s="15">
        <v>350</v>
      </c>
      <c r="L34" s="16" t="s">
        <v>309</v>
      </c>
    </row>
    <row r="35" spans="2:12" x14ac:dyDescent="0.2">
      <c r="B35" s="14">
        <v>2016</v>
      </c>
      <c r="C35" s="15">
        <v>2347</v>
      </c>
      <c r="D35" s="16" t="s">
        <v>377</v>
      </c>
      <c r="E35" s="15">
        <v>1110</v>
      </c>
      <c r="F35" s="16" t="s">
        <v>511</v>
      </c>
      <c r="G35" s="15">
        <v>554</v>
      </c>
      <c r="H35" s="16" t="s">
        <v>312</v>
      </c>
      <c r="I35" s="15">
        <v>342</v>
      </c>
      <c r="J35" s="16" t="s">
        <v>369</v>
      </c>
      <c r="K35" s="15">
        <v>341</v>
      </c>
      <c r="L35" s="16" t="s">
        <v>304</v>
      </c>
    </row>
    <row r="36" spans="2:12" x14ac:dyDescent="0.2">
      <c r="B36" s="14">
        <v>2017</v>
      </c>
      <c r="C36" s="15">
        <v>2407</v>
      </c>
      <c r="D36" s="16" t="s">
        <v>360</v>
      </c>
      <c r="E36" s="15">
        <v>1119</v>
      </c>
      <c r="F36" s="16" t="s">
        <v>512</v>
      </c>
      <c r="G36" s="15">
        <v>562</v>
      </c>
      <c r="H36" s="16" t="s">
        <v>312</v>
      </c>
      <c r="I36" s="15">
        <v>349</v>
      </c>
      <c r="J36" s="16" t="s">
        <v>359</v>
      </c>
      <c r="K36" s="15">
        <v>377</v>
      </c>
      <c r="L36" s="16" t="s">
        <v>310</v>
      </c>
    </row>
    <row r="37" spans="2:12" x14ac:dyDescent="0.2">
      <c r="B37" s="14">
        <v>2018</v>
      </c>
      <c r="C37" s="15">
        <v>2364</v>
      </c>
      <c r="D37" s="16" t="s">
        <v>377</v>
      </c>
      <c r="E37" s="15">
        <v>1126</v>
      </c>
      <c r="F37" s="16" t="s">
        <v>513</v>
      </c>
      <c r="G37" s="15">
        <v>537</v>
      </c>
      <c r="H37" s="16" t="s">
        <v>297</v>
      </c>
      <c r="I37" s="15">
        <v>317</v>
      </c>
      <c r="J37" s="16" t="s">
        <v>350</v>
      </c>
      <c r="K37" s="15">
        <v>384</v>
      </c>
      <c r="L37" s="16" t="s">
        <v>344</v>
      </c>
    </row>
    <row r="38" spans="2:12" x14ac:dyDescent="0.2">
      <c r="B38" s="14">
        <v>2019</v>
      </c>
      <c r="C38" s="15">
        <v>2252</v>
      </c>
      <c r="D38" s="16" t="s">
        <v>298</v>
      </c>
      <c r="E38" s="15">
        <v>1116</v>
      </c>
      <c r="F38" s="16" t="s">
        <v>514</v>
      </c>
      <c r="G38" s="15">
        <v>485</v>
      </c>
      <c r="H38" s="16" t="s">
        <v>77</v>
      </c>
      <c r="I38" s="15">
        <v>321</v>
      </c>
      <c r="J38" s="16" t="s">
        <v>299</v>
      </c>
      <c r="K38" s="15">
        <v>330</v>
      </c>
      <c r="L38" s="16" t="s">
        <v>304</v>
      </c>
    </row>
    <row r="39" spans="2:12" x14ac:dyDescent="0.2">
      <c r="B39" s="14">
        <v>2020</v>
      </c>
      <c r="C39" s="15">
        <v>2139</v>
      </c>
      <c r="D39" s="16" t="s">
        <v>344</v>
      </c>
      <c r="E39" s="15">
        <v>1078</v>
      </c>
      <c r="F39" s="16" t="s">
        <v>515</v>
      </c>
      <c r="G39" s="15">
        <v>447</v>
      </c>
      <c r="H39" s="16" t="s">
        <v>302</v>
      </c>
      <c r="I39" s="15">
        <v>310</v>
      </c>
      <c r="J39" s="16" t="s">
        <v>314</v>
      </c>
      <c r="K39" s="15">
        <v>304</v>
      </c>
      <c r="L39" s="16" t="s">
        <v>42</v>
      </c>
    </row>
    <row r="40" spans="2:12" x14ac:dyDescent="0.2">
      <c r="B40" s="14">
        <v>2021</v>
      </c>
      <c r="C40" s="15">
        <v>2053</v>
      </c>
      <c r="D40" s="16" t="s">
        <v>306</v>
      </c>
      <c r="E40" s="15">
        <v>1042</v>
      </c>
      <c r="F40" s="16" t="s">
        <v>516</v>
      </c>
      <c r="G40" s="15">
        <v>413</v>
      </c>
      <c r="H40" s="16" t="s">
        <v>78</v>
      </c>
      <c r="I40" s="15">
        <v>268</v>
      </c>
      <c r="J40" s="16" t="s">
        <v>377</v>
      </c>
      <c r="K40" s="15">
        <v>312</v>
      </c>
      <c r="L40" s="16" t="s">
        <v>74</v>
      </c>
    </row>
    <row r="41" spans="2:12" x14ac:dyDescent="0.2">
      <c r="B41" s="14">
        <v>2022</v>
      </c>
      <c r="C41" s="15">
        <v>1948</v>
      </c>
      <c r="D41" s="16" t="s">
        <v>304</v>
      </c>
      <c r="E41" s="15">
        <v>1013</v>
      </c>
      <c r="F41" s="16" t="s">
        <v>517</v>
      </c>
      <c r="G41" s="15">
        <v>343</v>
      </c>
      <c r="H41" s="16" t="s">
        <v>296</v>
      </c>
      <c r="I41" s="15">
        <v>278</v>
      </c>
      <c r="J41" s="16" t="s">
        <v>298</v>
      </c>
      <c r="K41" s="15">
        <v>314</v>
      </c>
      <c r="L41" s="16" t="s">
        <v>74</v>
      </c>
    </row>
    <row r="42" spans="2:12" x14ac:dyDescent="0.2">
      <c r="B42" s="14">
        <v>2023</v>
      </c>
      <c r="C42" s="15">
        <v>1821</v>
      </c>
      <c r="D42" s="16" t="s">
        <v>74</v>
      </c>
      <c r="E42" s="15">
        <v>941</v>
      </c>
      <c r="F42" s="16" t="s">
        <v>518</v>
      </c>
      <c r="G42" s="15">
        <v>318</v>
      </c>
      <c r="H42" s="16" t="s">
        <v>86</v>
      </c>
      <c r="I42" s="15">
        <v>267</v>
      </c>
      <c r="J42" s="16" t="s">
        <v>344</v>
      </c>
      <c r="K42" s="15">
        <v>295</v>
      </c>
      <c r="L42" s="16" t="s">
        <v>41</v>
      </c>
    </row>
    <row r="43" spans="2:12" x14ac:dyDescent="0.2">
      <c r="B43" s="17">
        <v>2024</v>
      </c>
      <c r="C43" s="18" t="s">
        <v>423</v>
      </c>
      <c r="D43" s="19" t="s">
        <v>423</v>
      </c>
      <c r="E43" s="18" t="s">
        <v>423</v>
      </c>
      <c r="F43" s="19" t="s">
        <v>423</v>
      </c>
      <c r="G43" s="18" t="s">
        <v>423</v>
      </c>
      <c r="H43" s="19" t="s">
        <v>423</v>
      </c>
      <c r="I43" s="18" t="s">
        <v>423</v>
      </c>
      <c r="J43" s="19" t="s">
        <v>423</v>
      </c>
      <c r="K43" s="18" t="s">
        <v>423</v>
      </c>
      <c r="L43" s="19" t="s">
        <v>423</v>
      </c>
    </row>
    <row r="45" spans="2:12" ht="25.5" customHeight="1" x14ac:dyDescent="0.2">
      <c r="B45" s="35" t="s">
        <v>519</v>
      </c>
      <c r="C45" s="36"/>
      <c r="D45" s="36"/>
      <c r="E45" s="36"/>
      <c r="F45" s="36"/>
      <c r="G45" s="36"/>
      <c r="H45" s="36"/>
      <c r="I45" s="36"/>
      <c r="J45" s="36"/>
      <c r="K45" s="36"/>
      <c r="L45" s="36"/>
    </row>
  </sheetData>
  <mergeCells count="12">
    <mergeCell ref="B33:L33"/>
    <mergeCell ref="B45:L45"/>
    <mergeCell ref="E20:F20"/>
    <mergeCell ref="G20:H20"/>
    <mergeCell ref="I20:J20"/>
    <mergeCell ref="K20:L20"/>
    <mergeCell ref="B22:L22"/>
    <mergeCell ref="B4:B5"/>
    <mergeCell ref="C4:D4"/>
    <mergeCell ref="B17:D17"/>
    <mergeCell ref="B20:B21"/>
    <mergeCell ref="C20:D20"/>
  </mergeCells>
  <pageMargins left="0.7" right="0.7" top="0.75" bottom="0.75" header="0.3" footer="0.3"/>
  <pageSetup paperSize="9" scale="50" fitToWidth="0"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AB8"/>
  </sheetPr>
  <dimension ref="B1:F26"/>
  <sheetViews>
    <sheetView showGridLines="0" workbookViewId="0"/>
  </sheetViews>
  <sheetFormatPr baseColWidth="10" defaultRowHeight="12.75" x14ac:dyDescent="0.2"/>
  <cols>
    <col min="1" max="1" width="2.5703125" customWidth="1"/>
    <col min="2" max="2" width="5.28515625" customWidth="1"/>
    <col min="3" max="3" width="11.140625" customWidth="1"/>
    <col min="4" max="4" width="11.85546875" customWidth="1"/>
    <col min="5" max="5" width="17" customWidth="1"/>
    <col min="6" max="6" width="23.7109375" customWidth="1"/>
  </cols>
  <sheetData>
    <row r="1" spans="2:6" ht="18" x14ac:dyDescent="0.25">
      <c r="B1" s="3" t="s">
        <v>5</v>
      </c>
    </row>
    <row r="4" spans="2:6" ht="25.5" x14ac:dyDescent="0.2">
      <c r="B4" s="12" t="s">
        <v>33</v>
      </c>
      <c r="C4" s="13" t="s">
        <v>34</v>
      </c>
      <c r="D4" s="13" t="s">
        <v>35</v>
      </c>
      <c r="E4" s="13" t="s">
        <v>36</v>
      </c>
      <c r="F4" s="13" t="s">
        <v>37</v>
      </c>
    </row>
    <row r="5" spans="2:6" x14ac:dyDescent="0.2">
      <c r="B5" s="14">
        <v>2005</v>
      </c>
      <c r="C5" s="15">
        <v>6070</v>
      </c>
      <c r="D5" s="15">
        <v>10576</v>
      </c>
      <c r="E5" s="16" t="s">
        <v>38</v>
      </c>
      <c r="F5" s="16" t="s">
        <v>46</v>
      </c>
    </row>
    <row r="6" spans="2:6" x14ac:dyDescent="0.2">
      <c r="B6" s="14">
        <v>2006</v>
      </c>
      <c r="C6" s="15">
        <v>6479</v>
      </c>
      <c r="D6" s="15">
        <v>11334</v>
      </c>
      <c r="E6" s="16" t="s">
        <v>39</v>
      </c>
      <c r="F6" s="16" t="s">
        <v>47</v>
      </c>
    </row>
    <row r="7" spans="2:6" x14ac:dyDescent="0.2">
      <c r="B7" s="14">
        <v>2007</v>
      </c>
      <c r="C7" s="15">
        <v>6536</v>
      </c>
      <c r="D7" s="15">
        <v>11463</v>
      </c>
      <c r="E7" s="16" t="s">
        <v>39</v>
      </c>
      <c r="F7" s="16" t="s">
        <v>47</v>
      </c>
    </row>
    <row r="8" spans="2:6" x14ac:dyDescent="0.2">
      <c r="B8" s="14">
        <v>2008</v>
      </c>
      <c r="C8" s="15">
        <v>6263</v>
      </c>
      <c r="D8" s="15">
        <v>10918</v>
      </c>
      <c r="E8" s="16" t="s">
        <v>38</v>
      </c>
      <c r="F8" s="16" t="s">
        <v>46</v>
      </c>
    </row>
    <row r="9" spans="2:6" x14ac:dyDescent="0.2">
      <c r="B9" s="14">
        <v>2009</v>
      </c>
      <c r="C9" s="15">
        <v>6616</v>
      </c>
      <c r="D9" s="15">
        <v>11182</v>
      </c>
      <c r="E9" s="16" t="s">
        <v>38</v>
      </c>
      <c r="F9" s="16" t="s">
        <v>48</v>
      </c>
    </row>
    <row r="10" spans="2:6" x14ac:dyDescent="0.2">
      <c r="B10" s="14">
        <v>2010</v>
      </c>
      <c r="C10" s="15">
        <v>6827</v>
      </c>
      <c r="D10" s="15">
        <v>11365</v>
      </c>
      <c r="E10" s="16" t="s">
        <v>38</v>
      </c>
      <c r="F10" s="16" t="s">
        <v>49</v>
      </c>
    </row>
    <row r="11" spans="2:6" x14ac:dyDescent="0.2">
      <c r="B11" s="14">
        <v>2011</v>
      </c>
      <c r="C11" s="15">
        <v>7198</v>
      </c>
      <c r="D11" s="15">
        <v>11815</v>
      </c>
      <c r="E11" s="16" t="s">
        <v>38</v>
      </c>
      <c r="F11" s="16" t="s">
        <v>50</v>
      </c>
    </row>
    <row r="12" spans="2:6" x14ac:dyDescent="0.2">
      <c r="B12" s="14">
        <v>2012</v>
      </c>
      <c r="C12" s="15">
        <v>7516</v>
      </c>
      <c r="D12" s="15">
        <v>12214</v>
      </c>
      <c r="E12" s="16" t="s">
        <v>39</v>
      </c>
      <c r="F12" s="16" t="s">
        <v>51</v>
      </c>
    </row>
    <row r="13" spans="2:6" x14ac:dyDescent="0.2">
      <c r="B13" s="14">
        <v>2013</v>
      </c>
      <c r="C13" s="15">
        <v>7762</v>
      </c>
      <c r="D13" s="15">
        <v>12750</v>
      </c>
      <c r="E13" s="16" t="s">
        <v>39</v>
      </c>
      <c r="F13" s="16" t="s">
        <v>50</v>
      </c>
    </row>
    <row r="14" spans="2:6" x14ac:dyDescent="0.2">
      <c r="B14" s="14">
        <v>2014</v>
      </c>
      <c r="C14" s="15">
        <v>8195</v>
      </c>
      <c r="D14" s="15">
        <v>13393</v>
      </c>
      <c r="E14" s="16" t="s">
        <v>40</v>
      </c>
      <c r="F14" s="16" t="s">
        <v>51</v>
      </c>
    </row>
    <row r="15" spans="2:6" x14ac:dyDescent="0.2">
      <c r="B15" s="14">
        <v>2015</v>
      </c>
      <c r="C15" s="15">
        <v>8712</v>
      </c>
      <c r="D15" s="15">
        <v>14132</v>
      </c>
      <c r="E15" s="16" t="s">
        <v>41</v>
      </c>
      <c r="F15" s="16" t="s">
        <v>52</v>
      </c>
    </row>
    <row r="16" spans="2:6" x14ac:dyDescent="0.2">
      <c r="B16" s="14">
        <v>2016</v>
      </c>
      <c r="C16" s="15">
        <v>9088</v>
      </c>
      <c r="D16" s="15">
        <v>14523</v>
      </c>
      <c r="E16" s="16" t="s">
        <v>41</v>
      </c>
      <c r="F16" s="16" t="s">
        <v>53</v>
      </c>
    </row>
    <row r="17" spans="2:6" x14ac:dyDescent="0.2">
      <c r="B17" s="14">
        <v>2017</v>
      </c>
      <c r="C17" s="15">
        <v>9364</v>
      </c>
      <c r="D17" s="15">
        <v>15000</v>
      </c>
      <c r="E17" s="16" t="s">
        <v>42</v>
      </c>
      <c r="F17" s="16" t="s">
        <v>53</v>
      </c>
    </row>
    <row r="18" spans="2:6" x14ac:dyDescent="0.2">
      <c r="B18" s="14">
        <v>2018</v>
      </c>
      <c r="C18" s="15">
        <v>9219</v>
      </c>
      <c r="D18" s="15">
        <v>14719</v>
      </c>
      <c r="E18" s="16" t="s">
        <v>41</v>
      </c>
      <c r="F18" s="16" t="s">
        <v>53</v>
      </c>
    </row>
    <row r="19" spans="2:6" x14ac:dyDescent="0.2">
      <c r="B19" s="14">
        <v>2019</v>
      </c>
      <c r="C19" s="15">
        <v>8957</v>
      </c>
      <c r="D19" s="15">
        <v>14280</v>
      </c>
      <c r="E19" s="16" t="s">
        <v>40</v>
      </c>
      <c r="F19" s="16" t="s">
        <v>54</v>
      </c>
    </row>
    <row r="20" spans="2:6" x14ac:dyDescent="0.2">
      <c r="B20" s="14">
        <v>2020</v>
      </c>
      <c r="C20" s="15">
        <v>8790</v>
      </c>
      <c r="D20" s="15">
        <v>13782</v>
      </c>
      <c r="E20" s="16" t="s">
        <v>39</v>
      </c>
      <c r="F20" s="16" t="s">
        <v>55</v>
      </c>
    </row>
    <row r="21" spans="2:6" x14ac:dyDescent="0.2">
      <c r="B21" s="14">
        <v>2021</v>
      </c>
      <c r="C21" s="15">
        <v>8506</v>
      </c>
      <c r="D21" s="15">
        <v>13306</v>
      </c>
      <c r="E21" s="16" t="s">
        <v>38</v>
      </c>
      <c r="F21" s="16" t="s">
        <v>56</v>
      </c>
    </row>
    <row r="22" spans="2:6" x14ac:dyDescent="0.2">
      <c r="B22" s="14">
        <v>2022</v>
      </c>
      <c r="C22" s="15">
        <v>7890</v>
      </c>
      <c r="D22" s="15">
        <v>12454</v>
      </c>
      <c r="E22" s="16" t="s">
        <v>43</v>
      </c>
      <c r="F22" s="16" t="s">
        <v>57</v>
      </c>
    </row>
    <row r="23" spans="2:6" x14ac:dyDescent="0.2">
      <c r="B23" s="14">
        <v>2023</v>
      </c>
      <c r="C23" s="15">
        <v>7617</v>
      </c>
      <c r="D23" s="15">
        <v>11873</v>
      </c>
      <c r="E23" s="16" t="s">
        <v>44</v>
      </c>
      <c r="F23" s="16" t="s">
        <v>56</v>
      </c>
    </row>
    <row r="24" spans="2:6" x14ac:dyDescent="0.2">
      <c r="B24" s="17">
        <v>2024</v>
      </c>
      <c r="C24" s="18">
        <v>7364</v>
      </c>
      <c r="D24" s="18">
        <v>11327</v>
      </c>
      <c r="E24" s="19" t="s">
        <v>45</v>
      </c>
      <c r="F24" s="19" t="s">
        <v>58</v>
      </c>
    </row>
    <row r="26" spans="2:6" x14ac:dyDescent="0.2">
      <c r="B26" s="35" t="s">
        <v>59</v>
      </c>
      <c r="C26" s="36"/>
      <c r="D26" s="36"/>
      <c r="E26" s="36"/>
      <c r="F26" s="36"/>
    </row>
  </sheetData>
  <mergeCells count="1">
    <mergeCell ref="B26:F26"/>
  </mergeCells>
  <pageMargins left="0.7" right="0.7" top="0.75" bottom="0.75" header="0.3" footer="0.3"/>
  <pageSetup paperSize="9" scale="50" fitToWidth="0" fitToHeight="0" orientation="landscape"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A05388"/>
  </sheetPr>
  <dimension ref="B1:E24"/>
  <sheetViews>
    <sheetView showGridLines="0" workbookViewId="0"/>
  </sheetViews>
  <sheetFormatPr baseColWidth="10" defaultRowHeight="12.75" x14ac:dyDescent="0.2"/>
  <cols>
    <col min="1" max="1" width="2.5703125" customWidth="1"/>
    <col min="2" max="2" width="6.7109375" customWidth="1"/>
    <col min="3" max="5" width="15.7109375" customWidth="1"/>
  </cols>
  <sheetData>
    <row r="1" spans="2:5" ht="18" x14ac:dyDescent="0.25">
      <c r="B1" s="3" t="s">
        <v>29</v>
      </c>
    </row>
    <row r="4" spans="2:5" ht="25.5" x14ac:dyDescent="0.2">
      <c r="B4" s="12" t="s">
        <v>33</v>
      </c>
      <c r="C4" s="13" t="s">
        <v>34</v>
      </c>
      <c r="D4" s="13" t="s">
        <v>35</v>
      </c>
      <c r="E4" s="13" t="s">
        <v>520</v>
      </c>
    </row>
    <row r="5" spans="2:5" x14ac:dyDescent="0.2">
      <c r="B5" s="14">
        <v>2007</v>
      </c>
      <c r="C5" s="15">
        <v>1742</v>
      </c>
      <c r="D5" s="15">
        <v>4169</v>
      </c>
      <c r="E5" s="16" t="s">
        <v>521</v>
      </c>
    </row>
    <row r="6" spans="2:5" x14ac:dyDescent="0.2">
      <c r="B6" s="14">
        <v>2008</v>
      </c>
      <c r="C6" s="15">
        <v>1594</v>
      </c>
      <c r="D6" s="15">
        <v>3721</v>
      </c>
      <c r="E6" s="16" t="s">
        <v>522</v>
      </c>
    </row>
    <row r="7" spans="2:5" x14ac:dyDescent="0.2">
      <c r="B7" s="14">
        <v>2009</v>
      </c>
      <c r="C7" s="15">
        <v>1598</v>
      </c>
      <c r="D7" s="15">
        <v>3752</v>
      </c>
      <c r="E7" s="16" t="s">
        <v>523</v>
      </c>
    </row>
    <row r="8" spans="2:5" x14ac:dyDescent="0.2">
      <c r="B8" s="14">
        <v>2010</v>
      </c>
      <c r="C8" s="15">
        <v>1612</v>
      </c>
      <c r="D8" s="15">
        <v>3755</v>
      </c>
      <c r="E8" s="16" t="s">
        <v>523</v>
      </c>
    </row>
    <row r="9" spans="2:5" x14ac:dyDescent="0.2">
      <c r="B9" s="14">
        <v>2011</v>
      </c>
      <c r="C9" s="15">
        <v>1566</v>
      </c>
      <c r="D9" s="15">
        <v>3630</v>
      </c>
      <c r="E9" s="16" t="s">
        <v>524</v>
      </c>
    </row>
    <row r="10" spans="2:5" x14ac:dyDescent="0.2">
      <c r="B10" s="14">
        <v>2012</v>
      </c>
      <c r="C10" s="15">
        <v>1599</v>
      </c>
      <c r="D10" s="15">
        <v>3697</v>
      </c>
      <c r="E10" s="16" t="s">
        <v>525</v>
      </c>
    </row>
    <row r="11" spans="2:5" x14ac:dyDescent="0.2">
      <c r="B11" s="14">
        <v>2013</v>
      </c>
      <c r="C11" s="15">
        <v>1579</v>
      </c>
      <c r="D11" s="15">
        <v>3676</v>
      </c>
      <c r="E11" s="16" t="s">
        <v>524</v>
      </c>
    </row>
    <row r="12" spans="2:5" x14ac:dyDescent="0.2">
      <c r="B12" s="14">
        <v>2014</v>
      </c>
      <c r="C12" s="15">
        <v>1634</v>
      </c>
      <c r="D12" s="15">
        <v>3839</v>
      </c>
      <c r="E12" s="16" t="s">
        <v>525</v>
      </c>
    </row>
    <row r="13" spans="2:5" x14ac:dyDescent="0.2">
      <c r="B13" s="14">
        <v>2015</v>
      </c>
      <c r="C13" s="15">
        <v>1641</v>
      </c>
      <c r="D13" s="15">
        <v>3800</v>
      </c>
      <c r="E13" s="16" t="s">
        <v>524</v>
      </c>
    </row>
    <row r="14" spans="2:5" x14ac:dyDescent="0.2">
      <c r="B14" s="14">
        <v>2016</v>
      </c>
      <c r="C14" s="15">
        <v>1560</v>
      </c>
      <c r="D14" s="15">
        <v>3622</v>
      </c>
      <c r="E14" s="16" t="s">
        <v>526</v>
      </c>
    </row>
    <row r="15" spans="2:5" x14ac:dyDescent="0.2">
      <c r="B15" s="14">
        <v>2017</v>
      </c>
      <c r="C15" s="15">
        <v>1535</v>
      </c>
      <c r="D15" s="15">
        <v>3548</v>
      </c>
      <c r="E15" s="16" t="s">
        <v>527</v>
      </c>
    </row>
    <row r="16" spans="2:5" x14ac:dyDescent="0.2">
      <c r="B16" s="14">
        <v>2018</v>
      </c>
      <c r="C16" s="15">
        <v>1506</v>
      </c>
      <c r="D16" s="15">
        <v>3461</v>
      </c>
      <c r="E16" s="16" t="s">
        <v>528</v>
      </c>
    </row>
    <row r="17" spans="2:5" x14ac:dyDescent="0.2">
      <c r="B17" s="14">
        <v>2019</v>
      </c>
      <c r="C17" s="15">
        <v>1465</v>
      </c>
      <c r="D17" s="15">
        <v>3373</v>
      </c>
      <c r="E17" s="16" t="s">
        <v>529</v>
      </c>
    </row>
    <row r="18" spans="2:5" x14ac:dyDescent="0.2">
      <c r="B18" s="14">
        <v>2020</v>
      </c>
      <c r="C18" s="15">
        <v>1370</v>
      </c>
      <c r="D18" s="15">
        <v>3182</v>
      </c>
      <c r="E18" s="16" t="s">
        <v>530</v>
      </c>
    </row>
    <row r="19" spans="2:5" x14ac:dyDescent="0.2">
      <c r="B19" s="14">
        <v>2021</v>
      </c>
      <c r="C19" s="15">
        <v>1343</v>
      </c>
      <c r="D19" s="15">
        <v>3096</v>
      </c>
      <c r="E19" s="16" t="s">
        <v>531</v>
      </c>
    </row>
    <row r="20" spans="2:5" x14ac:dyDescent="0.2">
      <c r="B20" s="14">
        <v>2022</v>
      </c>
      <c r="C20" s="15">
        <v>1304</v>
      </c>
      <c r="D20" s="15">
        <v>3049</v>
      </c>
      <c r="E20" s="16" t="s">
        <v>532</v>
      </c>
    </row>
    <row r="21" spans="2:5" x14ac:dyDescent="0.2">
      <c r="B21" s="14">
        <v>2023</v>
      </c>
      <c r="C21" s="15">
        <v>1284</v>
      </c>
      <c r="D21" s="15">
        <v>3019</v>
      </c>
      <c r="E21" s="16" t="s">
        <v>533</v>
      </c>
    </row>
    <row r="22" spans="2:5" x14ac:dyDescent="0.2">
      <c r="B22" s="17">
        <v>2024</v>
      </c>
      <c r="C22" s="18">
        <v>1224</v>
      </c>
      <c r="D22" s="18">
        <v>2820</v>
      </c>
      <c r="E22" s="19" t="s">
        <v>534</v>
      </c>
    </row>
    <row r="24" spans="2:5" ht="25.5" customHeight="1" x14ac:dyDescent="0.2">
      <c r="B24" s="35" t="s">
        <v>535</v>
      </c>
      <c r="C24" s="36"/>
      <c r="D24" s="36"/>
      <c r="E24" s="36"/>
    </row>
  </sheetData>
  <mergeCells count="1">
    <mergeCell ref="B24:E24"/>
  </mergeCells>
  <pageMargins left="0.7" right="0.7" top="0.75" bottom="0.75" header="0.3" footer="0.3"/>
  <pageSetup paperSize="9" scale="50" fitToWidth="0" fitToHeight="0" orientation="landscape"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A05388"/>
  </sheetPr>
  <dimension ref="B1:E23"/>
  <sheetViews>
    <sheetView showGridLines="0" workbookViewId="0"/>
  </sheetViews>
  <sheetFormatPr baseColWidth="10" defaultRowHeight="12.75" x14ac:dyDescent="0.2"/>
  <cols>
    <col min="1" max="1" width="2.5703125" customWidth="1"/>
    <col min="2" max="2" width="6.7109375" customWidth="1"/>
    <col min="3" max="5" width="15.7109375" customWidth="1"/>
  </cols>
  <sheetData>
    <row r="1" spans="2:5" ht="18" x14ac:dyDescent="0.25">
      <c r="B1" s="3" t="s">
        <v>30</v>
      </c>
    </row>
    <row r="4" spans="2:5" ht="25.5" x14ac:dyDescent="0.2">
      <c r="B4" s="12" t="s">
        <v>33</v>
      </c>
      <c r="C4" s="13" t="s">
        <v>34</v>
      </c>
      <c r="D4" s="13" t="s">
        <v>35</v>
      </c>
      <c r="E4" s="13" t="s">
        <v>536</v>
      </c>
    </row>
    <row r="5" spans="2:5" x14ac:dyDescent="0.2">
      <c r="B5" s="14">
        <v>2008</v>
      </c>
      <c r="C5" s="15">
        <v>282</v>
      </c>
      <c r="D5" s="15">
        <v>968</v>
      </c>
      <c r="E5" s="16" t="s">
        <v>537</v>
      </c>
    </row>
    <row r="6" spans="2:5" x14ac:dyDescent="0.2">
      <c r="B6" s="14">
        <v>2009</v>
      </c>
      <c r="C6" s="15">
        <v>262</v>
      </c>
      <c r="D6" s="15">
        <v>947</v>
      </c>
      <c r="E6" s="16" t="s">
        <v>538</v>
      </c>
    </row>
    <row r="7" spans="2:5" x14ac:dyDescent="0.2">
      <c r="B7" s="14">
        <v>2010</v>
      </c>
      <c r="C7" s="15">
        <v>271</v>
      </c>
      <c r="D7" s="15">
        <v>973</v>
      </c>
      <c r="E7" s="16" t="s">
        <v>538</v>
      </c>
    </row>
    <row r="8" spans="2:5" x14ac:dyDescent="0.2">
      <c r="B8" s="14">
        <v>2011</v>
      </c>
      <c r="C8" s="15">
        <v>274</v>
      </c>
      <c r="D8" s="15">
        <v>970</v>
      </c>
      <c r="E8" s="16" t="s">
        <v>538</v>
      </c>
    </row>
    <row r="9" spans="2:5" x14ac:dyDescent="0.2">
      <c r="B9" s="14">
        <v>2012</v>
      </c>
      <c r="C9" s="15">
        <v>233</v>
      </c>
      <c r="D9" s="15">
        <v>855</v>
      </c>
      <c r="E9" s="16" t="s">
        <v>539</v>
      </c>
    </row>
    <row r="10" spans="2:5" x14ac:dyDescent="0.2">
      <c r="B10" s="14">
        <v>2013</v>
      </c>
      <c r="C10" s="15">
        <v>264</v>
      </c>
      <c r="D10" s="15">
        <v>1032</v>
      </c>
      <c r="E10" s="16" t="s">
        <v>538</v>
      </c>
    </row>
    <row r="11" spans="2:5" x14ac:dyDescent="0.2">
      <c r="B11" s="14">
        <v>2014</v>
      </c>
      <c r="C11" s="15">
        <v>328</v>
      </c>
      <c r="D11" s="15">
        <v>1209</v>
      </c>
      <c r="E11" s="16" t="s">
        <v>540</v>
      </c>
    </row>
    <row r="12" spans="2:5" x14ac:dyDescent="0.2">
      <c r="B12" s="14">
        <v>2015</v>
      </c>
      <c r="C12" s="15">
        <v>272</v>
      </c>
      <c r="D12" s="15">
        <v>980</v>
      </c>
      <c r="E12" s="16" t="s">
        <v>541</v>
      </c>
    </row>
    <row r="13" spans="2:5" x14ac:dyDescent="0.2">
      <c r="B13" s="14">
        <v>2016</v>
      </c>
      <c r="C13" s="15">
        <v>305</v>
      </c>
      <c r="D13" s="15">
        <v>1140</v>
      </c>
      <c r="E13" s="16" t="s">
        <v>537</v>
      </c>
    </row>
    <row r="14" spans="2:5" x14ac:dyDescent="0.2">
      <c r="B14" s="14">
        <v>2017</v>
      </c>
      <c r="C14" s="15">
        <v>267</v>
      </c>
      <c r="D14" s="15">
        <v>989</v>
      </c>
      <c r="E14" s="16" t="s">
        <v>541</v>
      </c>
    </row>
    <row r="15" spans="2:5" x14ac:dyDescent="0.2">
      <c r="B15" s="14">
        <v>2018</v>
      </c>
      <c r="C15" s="15">
        <v>265</v>
      </c>
      <c r="D15" s="15">
        <v>999</v>
      </c>
      <c r="E15" s="16" t="s">
        <v>541</v>
      </c>
    </row>
    <row r="16" spans="2:5" x14ac:dyDescent="0.2">
      <c r="B16" s="14">
        <v>2019</v>
      </c>
      <c r="C16" s="15">
        <v>263</v>
      </c>
      <c r="D16" s="15">
        <v>993</v>
      </c>
      <c r="E16" s="16" t="s">
        <v>541</v>
      </c>
    </row>
    <row r="17" spans="2:5" x14ac:dyDescent="0.2">
      <c r="B17" s="14">
        <v>2020</v>
      </c>
      <c r="C17" s="15">
        <v>252</v>
      </c>
      <c r="D17" s="15">
        <v>948</v>
      </c>
      <c r="E17" s="16" t="s">
        <v>539</v>
      </c>
    </row>
    <row r="18" spans="2:5" x14ac:dyDescent="0.2">
      <c r="B18" s="14">
        <v>2021</v>
      </c>
      <c r="C18" s="15">
        <v>230</v>
      </c>
      <c r="D18" s="15">
        <v>862</v>
      </c>
      <c r="E18" s="16" t="s">
        <v>542</v>
      </c>
    </row>
    <row r="19" spans="2:5" x14ac:dyDescent="0.2">
      <c r="B19" s="14">
        <v>2022</v>
      </c>
      <c r="C19" s="15">
        <v>145</v>
      </c>
      <c r="D19" s="15">
        <v>556</v>
      </c>
      <c r="E19" s="16" t="s">
        <v>543</v>
      </c>
    </row>
    <row r="20" spans="2:5" x14ac:dyDescent="0.2">
      <c r="B20" s="14">
        <v>2023</v>
      </c>
      <c r="C20" s="15">
        <v>171</v>
      </c>
      <c r="D20" s="15">
        <v>679</v>
      </c>
      <c r="E20" s="16" t="s">
        <v>544</v>
      </c>
    </row>
    <row r="21" spans="2:5" x14ac:dyDescent="0.2">
      <c r="B21" s="17">
        <v>2024</v>
      </c>
      <c r="C21" s="18">
        <v>158</v>
      </c>
      <c r="D21" s="18">
        <v>622</v>
      </c>
      <c r="E21" s="19" t="s">
        <v>545</v>
      </c>
    </row>
    <row r="23" spans="2:5" ht="25.5" customHeight="1" x14ac:dyDescent="0.2">
      <c r="B23" s="35" t="s">
        <v>535</v>
      </c>
      <c r="C23" s="36"/>
      <c r="D23" s="36"/>
      <c r="E23" s="36"/>
    </row>
  </sheetData>
  <mergeCells count="1">
    <mergeCell ref="B23:E23"/>
  </mergeCells>
  <pageMargins left="0.7" right="0.7" top="0.75" bottom="0.75" header="0.3" footer="0.3"/>
  <pageSetup paperSize="9" scale="50" fitToWidth="0" fitToHeight="0" orientation="landscape"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82A9"/>
  </sheetPr>
  <dimension ref="B1:B38"/>
  <sheetViews>
    <sheetView showGridLines="0" workbookViewId="0"/>
  </sheetViews>
  <sheetFormatPr baseColWidth="10" defaultRowHeight="12.75" x14ac:dyDescent="0.2"/>
  <cols>
    <col min="1" max="1" width="2.5703125" customWidth="1"/>
    <col min="2" max="2" width="100.7109375" customWidth="1"/>
  </cols>
  <sheetData>
    <row r="1" spans="2:2" ht="18" x14ac:dyDescent="0.25">
      <c r="B1" s="3" t="s">
        <v>32</v>
      </c>
    </row>
    <row r="4" spans="2:2" x14ac:dyDescent="0.2">
      <c r="B4" s="32" t="s">
        <v>546</v>
      </c>
    </row>
    <row r="5" spans="2:2" x14ac:dyDescent="0.2">
      <c r="B5" s="32" t="s">
        <v>10</v>
      </c>
    </row>
    <row r="6" spans="2:2" x14ac:dyDescent="0.2">
      <c r="B6" s="32" t="s">
        <v>547</v>
      </c>
    </row>
    <row r="7" spans="2:2" ht="38.25" x14ac:dyDescent="0.2">
      <c r="B7" s="32" t="s">
        <v>548</v>
      </c>
    </row>
    <row r="8" spans="2:2" ht="25.5" x14ac:dyDescent="0.2">
      <c r="B8" s="32" t="s">
        <v>549</v>
      </c>
    </row>
    <row r="9" spans="2:2" x14ac:dyDescent="0.2">
      <c r="B9" s="32" t="s">
        <v>550</v>
      </c>
    </row>
    <row r="10" spans="2:2" ht="38.25" x14ac:dyDescent="0.2">
      <c r="B10" s="32" t="s">
        <v>551</v>
      </c>
    </row>
    <row r="11" spans="2:2" x14ac:dyDescent="0.2">
      <c r="B11" s="32" t="s">
        <v>10</v>
      </c>
    </row>
    <row r="12" spans="2:2" x14ac:dyDescent="0.2">
      <c r="B12" s="32" t="s">
        <v>552</v>
      </c>
    </row>
    <row r="13" spans="2:2" ht="140.25" x14ac:dyDescent="0.2">
      <c r="B13" s="32" t="s">
        <v>553</v>
      </c>
    </row>
    <row r="14" spans="2:2" x14ac:dyDescent="0.2">
      <c r="B14" s="33" t="str">
        <f>HYPERLINK("https://www.bfs.admin.ch/bfs/de/home/statistiken/soziale-sicherheit/erhebungen/shs/modernisierungsprojekt.html", "Modernisierung der Sozialhilfestatistik (SHS) | Bundesamt für Statistik - BFS")</f>
        <v>Modernisierung der Sozialhilfestatistik (SHS) | Bundesamt für Statistik - BFS</v>
      </c>
    </row>
    <row r="15" spans="2:2" x14ac:dyDescent="0.2">
      <c r="B15" s="32" t="s">
        <v>10</v>
      </c>
    </row>
    <row r="16" spans="2:2" x14ac:dyDescent="0.2">
      <c r="B16" s="32" t="s">
        <v>10</v>
      </c>
    </row>
    <row r="17" spans="2:2" x14ac:dyDescent="0.2">
      <c r="B17" s="32" t="s">
        <v>554</v>
      </c>
    </row>
    <row r="18" spans="2:2" x14ac:dyDescent="0.2">
      <c r="B18" s="32" t="s">
        <v>10</v>
      </c>
    </row>
    <row r="19" spans="2:2" x14ac:dyDescent="0.2">
      <c r="B19" s="32" t="s">
        <v>555</v>
      </c>
    </row>
    <row r="20" spans="2:2" ht="38.25" x14ac:dyDescent="0.2">
      <c r="B20" s="32" t="s">
        <v>556</v>
      </c>
    </row>
    <row r="21" spans="2:2" x14ac:dyDescent="0.2">
      <c r="B21" s="32" t="s">
        <v>10</v>
      </c>
    </row>
    <row r="22" spans="2:2" x14ac:dyDescent="0.2">
      <c r="B22" s="32" t="s">
        <v>557</v>
      </c>
    </row>
    <row r="23" spans="2:2" ht="63.75" x14ac:dyDescent="0.2">
      <c r="B23" s="32" t="s">
        <v>558</v>
      </c>
    </row>
    <row r="24" spans="2:2" x14ac:dyDescent="0.2">
      <c r="B24" s="32" t="s">
        <v>10</v>
      </c>
    </row>
    <row r="25" spans="2:2" x14ac:dyDescent="0.2">
      <c r="B25" s="32" t="s">
        <v>559</v>
      </c>
    </row>
    <row r="26" spans="2:2" ht="38.25" x14ac:dyDescent="0.2">
      <c r="B26" s="32" t="s">
        <v>560</v>
      </c>
    </row>
    <row r="27" spans="2:2" x14ac:dyDescent="0.2">
      <c r="B27" s="32" t="s">
        <v>10</v>
      </c>
    </row>
    <row r="28" spans="2:2" x14ac:dyDescent="0.2">
      <c r="B28" s="32" t="s">
        <v>561</v>
      </c>
    </row>
    <row r="29" spans="2:2" ht="51" x14ac:dyDescent="0.2">
      <c r="B29" s="32" t="s">
        <v>562</v>
      </c>
    </row>
    <row r="30" spans="2:2" x14ac:dyDescent="0.2">
      <c r="B30" s="32" t="s">
        <v>10</v>
      </c>
    </row>
    <row r="31" spans="2:2" x14ac:dyDescent="0.2">
      <c r="B31" s="32" t="s">
        <v>563</v>
      </c>
    </row>
    <row r="32" spans="2:2" ht="51" x14ac:dyDescent="0.2">
      <c r="B32" s="32" t="s">
        <v>564</v>
      </c>
    </row>
    <row r="33" spans="2:2" x14ac:dyDescent="0.2">
      <c r="B33" s="32" t="s">
        <v>10</v>
      </c>
    </row>
    <row r="34" spans="2:2" x14ac:dyDescent="0.2">
      <c r="B34" s="32" t="s">
        <v>565</v>
      </c>
    </row>
    <row r="35" spans="2:2" ht="38.25" x14ac:dyDescent="0.2">
      <c r="B35" s="32" t="s">
        <v>566</v>
      </c>
    </row>
    <row r="36" spans="2:2" x14ac:dyDescent="0.2">
      <c r="B36" s="32" t="s">
        <v>10</v>
      </c>
    </row>
    <row r="37" spans="2:2" x14ac:dyDescent="0.2">
      <c r="B37" s="32" t="s">
        <v>567</v>
      </c>
    </row>
    <row r="38" spans="2:2" ht="38.25" x14ac:dyDescent="0.2">
      <c r="B38" s="32" t="s">
        <v>568</v>
      </c>
    </row>
  </sheetData>
  <pageMargins left="0.7" right="0.7" top="0.75" bottom="0.75" header="0.3" footer="0.3"/>
  <pageSetup paperSize="9" scale="50" fitToWidth="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AB8"/>
  </sheetPr>
  <dimension ref="B1:E29"/>
  <sheetViews>
    <sheetView showGridLines="0" workbookViewId="0"/>
  </sheetViews>
  <sheetFormatPr baseColWidth="10" defaultRowHeight="12.75" x14ac:dyDescent="0.2"/>
  <cols>
    <col min="1" max="1" width="2.5703125" customWidth="1"/>
    <col min="2" max="2" width="22.140625" customWidth="1"/>
    <col min="3" max="3" width="11.85546875" customWidth="1"/>
    <col min="4" max="5" width="17" customWidth="1"/>
  </cols>
  <sheetData>
    <row r="1" spans="2:5" ht="18" x14ac:dyDescent="0.25">
      <c r="B1" s="3" t="s">
        <v>6</v>
      </c>
    </row>
    <row r="4" spans="2:5" ht="14.25" x14ac:dyDescent="0.2">
      <c r="B4" s="20" t="s">
        <v>60</v>
      </c>
      <c r="C4" s="13" t="s">
        <v>61</v>
      </c>
      <c r="D4" s="13" t="s">
        <v>62</v>
      </c>
      <c r="E4" s="13" t="s">
        <v>36</v>
      </c>
    </row>
    <row r="5" spans="2:5" x14ac:dyDescent="0.2">
      <c r="B5" s="21" t="s">
        <v>63</v>
      </c>
      <c r="C5" s="15">
        <v>1274</v>
      </c>
      <c r="D5" s="15">
        <v>2006</v>
      </c>
      <c r="E5" s="16" t="s">
        <v>74</v>
      </c>
    </row>
    <row r="6" spans="2:5" x14ac:dyDescent="0.2">
      <c r="B6" s="21" t="s">
        <v>64</v>
      </c>
      <c r="C6" s="15">
        <v>1363</v>
      </c>
      <c r="D6" s="15">
        <v>2141</v>
      </c>
      <c r="E6" s="16" t="s">
        <v>75</v>
      </c>
    </row>
    <row r="7" spans="2:5" x14ac:dyDescent="0.2">
      <c r="B7" s="21" t="s">
        <v>65</v>
      </c>
      <c r="C7" s="15">
        <v>799</v>
      </c>
      <c r="D7" s="15">
        <v>1152</v>
      </c>
      <c r="E7" s="16" t="s">
        <v>75</v>
      </c>
    </row>
    <row r="8" spans="2:5" x14ac:dyDescent="0.2">
      <c r="B8" s="21" t="s">
        <v>66</v>
      </c>
      <c r="C8" s="15">
        <v>519</v>
      </c>
      <c r="D8" s="15">
        <v>790</v>
      </c>
      <c r="E8" s="16" t="s">
        <v>76</v>
      </c>
    </row>
    <row r="9" spans="2:5" x14ac:dyDescent="0.2">
      <c r="B9" s="21" t="s">
        <v>67</v>
      </c>
      <c r="C9" s="15">
        <v>577</v>
      </c>
      <c r="D9" s="15">
        <v>880</v>
      </c>
      <c r="E9" s="16" t="s">
        <v>38</v>
      </c>
    </row>
    <row r="10" spans="2:5" x14ac:dyDescent="0.2">
      <c r="B10" s="21" t="s">
        <v>68</v>
      </c>
      <c r="C10" s="15">
        <v>272</v>
      </c>
      <c r="D10" s="15">
        <v>416</v>
      </c>
      <c r="E10" s="16" t="s">
        <v>77</v>
      </c>
    </row>
    <row r="11" spans="2:5" x14ac:dyDescent="0.2">
      <c r="B11" s="21" t="s">
        <v>69</v>
      </c>
      <c r="C11" s="15">
        <v>683</v>
      </c>
      <c r="D11" s="15">
        <v>1085</v>
      </c>
      <c r="E11" s="16" t="s">
        <v>45</v>
      </c>
    </row>
    <row r="12" spans="2:5" x14ac:dyDescent="0.2">
      <c r="B12" s="21" t="s">
        <v>70</v>
      </c>
      <c r="C12" s="15">
        <v>249</v>
      </c>
      <c r="D12" s="15">
        <v>359</v>
      </c>
      <c r="E12" s="16" t="s">
        <v>78</v>
      </c>
    </row>
    <row r="13" spans="2:5" x14ac:dyDescent="0.2">
      <c r="B13" s="21" t="s">
        <v>71</v>
      </c>
      <c r="C13" s="15">
        <v>548</v>
      </c>
      <c r="D13" s="15">
        <v>831</v>
      </c>
      <c r="E13" s="16" t="s">
        <v>44</v>
      </c>
    </row>
    <row r="14" spans="2:5" x14ac:dyDescent="0.2">
      <c r="B14" s="21" t="s">
        <v>72</v>
      </c>
      <c r="C14" s="15">
        <v>819</v>
      </c>
      <c r="D14" s="15">
        <v>1281</v>
      </c>
      <c r="E14" s="16" t="s">
        <v>45</v>
      </c>
    </row>
    <row r="15" spans="2:5" x14ac:dyDescent="0.2">
      <c r="B15" s="22" t="s">
        <v>73</v>
      </c>
      <c r="C15" s="18">
        <v>383</v>
      </c>
      <c r="D15" s="18">
        <v>554</v>
      </c>
      <c r="E15" s="19" t="s">
        <v>76</v>
      </c>
    </row>
    <row r="17" spans="2:5" x14ac:dyDescent="0.2">
      <c r="B17" s="35" t="s">
        <v>10</v>
      </c>
      <c r="C17" s="36"/>
      <c r="D17" s="36"/>
      <c r="E17" s="36"/>
    </row>
    <row r="20" spans="2:5" ht="14.25" x14ac:dyDescent="0.2">
      <c r="B20" s="20" t="s">
        <v>79</v>
      </c>
      <c r="C20" s="13" t="s">
        <v>62</v>
      </c>
      <c r="D20" s="13" t="s">
        <v>36</v>
      </c>
    </row>
    <row r="21" spans="2:5" x14ac:dyDescent="0.2">
      <c r="B21" s="21" t="s">
        <v>80</v>
      </c>
      <c r="C21" s="15">
        <v>166</v>
      </c>
      <c r="D21" s="16" t="s">
        <v>86</v>
      </c>
    </row>
    <row r="22" spans="2:5" x14ac:dyDescent="0.2">
      <c r="B22" s="21" t="s">
        <v>81</v>
      </c>
      <c r="C22" s="15">
        <v>717</v>
      </c>
      <c r="D22" s="16" t="s">
        <v>78</v>
      </c>
    </row>
    <row r="23" spans="2:5" x14ac:dyDescent="0.2">
      <c r="B23" s="21" t="s">
        <v>82</v>
      </c>
      <c r="C23" s="15">
        <v>2655</v>
      </c>
      <c r="D23" s="16" t="s">
        <v>77</v>
      </c>
    </row>
    <row r="24" spans="2:5" x14ac:dyDescent="0.2">
      <c r="B24" s="21" t="s">
        <v>83</v>
      </c>
      <c r="C24" s="15">
        <v>3700</v>
      </c>
      <c r="D24" s="16" t="s">
        <v>38</v>
      </c>
    </row>
    <row r="25" spans="2:5" x14ac:dyDescent="0.2">
      <c r="B25" s="21" t="s">
        <v>84</v>
      </c>
      <c r="C25" s="15">
        <v>2807</v>
      </c>
      <c r="D25" s="16" t="s">
        <v>74</v>
      </c>
    </row>
    <row r="26" spans="2:5" x14ac:dyDescent="0.2">
      <c r="B26" s="22" t="s">
        <v>85</v>
      </c>
      <c r="C26" s="18">
        <v>1281</v>
      </c>
      <c r="D26" s="19" t="s">
        <v>38</v>
      </c>
    </row>
    <row r="28" spans="2:5" ht="38.25" customHeight="1" x14ac:dyDescent="0.2">
      <c r="B28" s="35" t="s">
        <v>87</v>
      </c>
      <c r="C28" s="36"/>
      <c r="D28" s="36"/>
      <c r="E28" s="36"/>
    </row>
    <row r="29" spans="2:5" x14ac:dyDescent="0.2">
      <c r="B29" s="35" t="s">
        <v>88</v>
      </c>
      <c r="C29" s="36"/>
      <c r="D29" s="36"/>
      <c r="E29" s="36"/>
    </row>
  </sheetData>
  <mergeCells count="3">
    <mergeCell ref="B17:E17"/>
    <mergeCell ref="B28:E28"/>
    <mergeCell ref="B29:E29"/>
  </mergeCells>
  <pageMargins left="0.7" right="0.7" top="0.75" bottom="0.75" header="0.3" footer="0.3"/>
  <pageSetup paperSize="9" scale="50" fitToWidth="0"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AB8"/>
  </sheetPr>
  <dimension ref="B1:F215"/>
  <sheetViews>
    <sheetView showGridLines="0" workbookViewId="0">
      <pane ySplit="4" topLeftCell="A5" activePane="bottomLeft" state="frozen"/>
      <selection pane="bottomLeft"/>
    </sheetView>
  </sheetViews>
  <sheetFormatPr baseColWidth="10" defaultRowHeight="12.75" x14ac:dyDescent="0.2"/>
  <cols>
    <col min="1" max="1" width="2.5703125" customWidth="1"/>
    <col min="2" max="2" width="8.42578125" customWidth="1"/>
    <col min="3" max="3" width="23.5703125" customWidth="1"/>
    <col min="4" max="4" width="9.7109375" customWidth="1"/>
    <col min="5" max="5" width="10.5703125" customWidth="1"/>
    <col min="6" max="6" width="12" customWidth="1"/>
  </cols>
  <sheetData>
    <row r="1" spans="2:6" ht="18" x14ac:dyDescent="0.25">
      <c r="B1" s="3" t="s">
        <v>7</v>
      </c>
    </row>
    <row r="4" spans="2:6" ht="25.5" x14ac:dyDescent="0.2">
      <c r="B4" s="12" t="s">
        <v>89</v>
      </c>
      <c r="C4" s="20" t="s">
        <v>90</v>
      </c>
      <c r="D4" s="13" t="s">
        <v>91</v>
      </c>
      <c r="E4" s="13" t="s">
        <v>92</v>
      </c>
      <c r="F4" s="13" t="s">
        <v>93</v>
      </c>
    </row>
    <row r="5" spans="2:6" x14ac:dyDescent="0.2">
      <c r="B5" s="24">
        <v>4019</v>
      </c>
      <c r="C5" s="25" t="s">
        <v>94</v>
      </c>
      <c r="D5" s="26">
        <v>1274</v>
      </c>
      <c r="E5" s="26">
        <v>2006</v>
      </c>
      <c r="F5" s="27" t="s">
        <v>74</v>
      </c>
    </row>
    <row r="6" spans="2:6" x14ac:dyDescent="0.2">
      <c r="B6" s="14">
        <v>4001</v>
      </c>
      <c r="C6" s="21" t="s">
        <v>63</v>
      </c>
      <c r="D6" s="15">
        <v>352</v>
      </c>
      <c r="E6" s="15">
        <v>492</v>
      </c>
      <c r="F6" s="23" t="s">
        <v>41</v>
      </c>
    </row>
    <row r="7" spans="2:6" x14ac:dyDescent="0.2">
      <c r="B7" s="14">
        <v>4002</v>
      </c>
      <c r="C7" s="21" t="s">
        <v>95</v>
      </c>
      <c r="D7" s="15">
        <v>10</v>
      </c>
      <c r="E7" s="15">
        <v>12</v>
      </c>
      <c r="F7" s="23" t="s">
        <v>86</v>
      </c>
    </row>
    <row r="8" spans="2:6" x14ac:dyDescent="0.2">
      <c r="B8" s="14">
        <v>4003</v>
      </c>
      <c r="C8" s="21" t="s">
        <v>96</v>
      </c>
      <c r="D8" s="15">
        <v>206</v>
      </c>
      <c r="E8" s="15">
        <v>309</v>
      </c>
      <c r="F8" s="23" t="s">
        <v>295</v>
      </c>
    </row>
    <row r="9" spans="2:6" x14ac:dyDescent="0.2">
      <c r="B9" s="14">
        <v>4004</v>
      </c>
      <c r="C9" s="21" t="s">
        <v>97</v>
      </c>
      <c r="D9" s="15">
        <v>6</v>
      </c>
      <c r="E9" s="15">
        <v>6</v>
      </c>
      <c r="F9" s="23" t="s">
        <v>296</v>
      </c>
    </row>
    <row r="10" spans="2:6" x14ac:dyDescent="0.2">
      <c r="B10" s="14">
        <v>4005</v>
      </c>
      <c r="C10" s="21" t="s">
        <v>98</v>
      </c>
      <c r="D10" s="15">
        <v>41</v>
      </c>
      <c r="E10" s="15">
        <v>57</v>
      </c>
      <c r="F10" s="23" t="s">
        <v>297</v>
      </c>
    </row>
    <row r="11" spans="2:6" x14ac:dyDescent="0.2">
      <c r="B11" s="14">
        <v>4006</v>
      </c>
      <c r="C11" s="21" t="s">
        <v>99</v>
      </c>
      <c r="D11" s="15">
        <v>88</v>
      </c>
      <c r="E11" s="15">
        <v>149</v>
      </c>
      <c r="F11" s="23" t="s">
        <v>44</v>
      </c>
    </row>
    <row r="12" spans="2:6" x14ac:dyDescent="0.2">
      <c r="B12" s="14">
        <v>4007</v>
      </c>
      <c r="C12" s="21" t="s">
        <v>100</v>
      </c>
      <c r="D12" s="15" t="s">
        <v>294</v>
      </c>
      <c r="E12" s="15" t="s">
        <v>294</v>
      </c>
      <c r="F12" s="23" t="s">
        <v>294</v>
      </c>
    </row>
    <row r="13" spans="2:6" x14ac:dyDescent="0.2">
      <c r="B13" s="14">
        <v>4008</v>
      </c>
      <c r="C13" s="21" t="s">
        <v>101</v>
      </c>
      <c r="D13" s="15">
        <v>58</v>
      </c>
      <c r="E13" s="15">
        <v>74</v>
      </c>
      <c r="F13" s="23" t="s">
        <v>77</v>
      </c>
    </row>
    <row r="14" spans="2:6" x14ac:dyDescent="0.2">
      <c r="B14" s="14">
        <v>4009</v>
      </c>
      <c r="C14" s="21" t="s">
        <v>102</v>
      </c>
      <c r="D14" s="15">
        <v>39</v>
      </c>
      <c r="E14" s="15">
        <v>48</v>
      </c>
      <c r="F14" s="23" t="s">
        <v>297</v>
      </c>
    </row>
    <row r="15" spans="2:6" x14ac:dyDescent="0.2">
      <c r="B15" s="14">
        <v>4010</v>
      </c>
      <c r="C15" s="21" t="s">
        <v>103</v>
      </c>
      <c r="D15" s="15">
        <v>161</v>
      </c>
      <c r="E15" s="15">
        <v>282</v>
      </c>
      <c r="F15" s="23" t="s">
        <v>298</v>
      </c>
    </row>
    <row r="16" spans="2:6" x14ac:dyDescent="0.2">
      <c r="B16" s="14">
        <v>4012</v>
      </c>
      <c r="C16" s="21" t="s">
        <v>104</v>
      </c>
      <c r="D16" s="15">
        <v>260</v>
      </c>
      <c r="E16" s="15">
        <v>473</v>
      </c>
      <c r="F16" s="23" t="s">
        <v>299</v>
      </c>
    </row>
    <row r="17" spans="2:6" x14ac:dyDescent="0.2">
      <c r="B17" s="14">
        <v>4013</v>
      </c>
      <c r="C17" s="21" t="s">
        <v>105</v>
      </c>
      <c r="D17" s="15">
        <v>63</v>
      </c>
      <c r="E17" s="15">
        <v>113</v>
      </c>
      <c r="F17" s="23" t="s">
        <v>300</v>
      </c>
    </row>
    <row r="18" spans="2:6" x14ac:dyDescent="0.2">
      <c r="B18" s="24">
        <v>4059</v>
      </c>
      <c r="C18" s="25" t="s">
        <v>106</v>
      </c>
      <c r="D18" s="26">
        <v>1363</v>
      </c>
      <c r="E18" s="26">
        <v>2141</v>
      </c>
      <c r="F18" s="27" t="s">
        <v>75</v>
      </c>
    </row>
    <row r="19" spans="2:6" x14ac:dyDescent="0.2">
      <c r="B19" s="14">
        <v>4021</v>
      </c>
      <c r="C19" s="21" t="s">
        <v>64</v>
      </c>
      <c r="D19" s="15">
        <v>264</v>
      </c>
      <c r="E19" s="15">
        <v>372</v>
      </c>
      <c r="F19" s="23" t="s">
        <v>45</v>
      </c>
    </row>
    <row r="20" spans="2:6" x14ac:dyDescent="0.2">
      <c r="B20" s="14">
        <v>4022</v>
      </c>
      <c r="C20" s="21" t="s">
        <v>107</v>
      </c>
      <c r="D20" s="15" t="s">
        <v>294</v>
      </c>
      <c r="E20" s="15" t="s">
        <v>294</v>
      </c>
      <c r="F20" s="23" t="s">
        <v>294</v>
      </c>
    </row>
    <row r="21" spans="2:6" x14ac:dyDescent="0.2">
      <c r="B21" s="14">
        <v>4023</v>
      </c>
      <c r="C21" s="21" t="s">
        <v>108</v>
      </c>
      <c r="D21" s="15">
        <v>11</v>
      </c>
      <c r="E21" s="15">
        <v>14</v>
      </c>
      <c r="F21" s="23" t="s">
        <v>301</v>
      </c>
    </row>
    <row r="22" spans="2:6" x14ac:dyDescent="0.2">
      <c r="B22" s="14">
        <v>4024</v>
      </c>
      <c r="C22" s="21" t="s">
        <v>109</v>
      </c>
      <c r="D22" s="15">
        <v>25</v>
      </c>
      <c r="E22" s="15">
        <v>31</v>
      </c>
      <c r="F22" s="23" t="s">
        <v>302</v>
      </c>
    </row>
    <row r="23" spans="2:6" x14ac:dyDescent="0.2">
      <c r="B23" s="14">
        <v>4049</v>
      </c>
      <c r="C23" s="21" t="s">
        <v>110</v>
      </c>
      <c r="D23" s="15">
        <v>42</v>
      </c>
      <c r="E23" s="15">
        <v>74</v>
      </c>
      <c r="F23" s="23" t="s">
        <v>76</v>
      </c>
    </row>
    <row r="24" spans="2:6" x14ac:dyDescent="0.2">
      <c r="B24" s="14">
        <v>4026</v>
      </c>
      <c r="C24" s="21" t="s">
        <v>111</v>
      </c>
      <c r="D24" s="15">
        <v>21</v>
      </c>
      <c r="E24" s="15">
        <v>35</v>
      </c>
      <c r="F24" s="23" t="s">
        <v>302</v>
      </c>
    </row>
    <row r="25" spans="2:6" x14ac:dyDescent="0.2">
      <c r="B25" s="14">
        <v>4027</v>
      </c>
      <c r="C25" s="21" t="s">
        <v>112</v>
      </c>
      <c r="D25" s="15">
        <v>50</v>
      </c>
      <c r="E25" s="15">
        <v>73</v>
      </c>
      <c r="F25" s="23" t="s">
        <v>297</v>
      </c>
    </row>
    <row r="26" spans="2:6" x14ac:dyDescent="0.2">
      <c r="B26" s="14">
        <v>4028</v>
      </c>
      <c r="C26" s="21" t="s">
        <v>113</v>
      </c>
      <c r="D26" s="15" t="s">
        <v>294</v>
      </c>
      <c r="E26" s="15" t="s">
        <v>294</v>
      </c>
      <c r="F26" s="23" t="s">
        <v>294</v>
      </c>
    </row>
    <row r="27" spans="2:6" x14ac:dyDescent="0.2">
      <c r="B27" s="14">
        <v>4029</v>
      </c>
      <c r="C27" s="21" t="s">
        <v>114</v>
      </c>
      <c r="D27" s="15">
        <v>52</v>
      </c>
      <c r="E27" s="15">
        <v>72</v>
      </c>
      <c r="F27" s="23" t="s">
        <v>297</v>
      </c>
    </row>
    <row r="28" spans="2:6" x14ac:dyDescent="0.2">
      <c r="B28" s="14">
        <v>4030</v>
      </c>
      <c r="C28" s="21" t="s">
        <v>115</v>
      </c>
      <c r="D28" s="15">
        <v>8</v>
      </c>
      <c r="E28" s="15">
        <v>13</v>
      </c>
      <c r="F28" s="23" t="s">
        <v>303</v>
      </c>
    </row>
    <row r="29" spans="2:6" x14ac:dyDescent="0.2">
      <c r="B29" s="14">
        <v>4031</v>
      </c>
      <c r="C29" s="21" t="s">
        <v>116</v>
      </c>
      <c r="D29" s="15">
        <v>5</v>
      </c>
      <c r="E29" s="15">
        <v>10</v>
      </c>
      <c r="F29" s="23" t="s">
        <v>301</v>
      </c>
    </row>
    <row r="30" spans="2:6" x14ac:dyDescent="0.2">
      <c r="B30" s="14">
        <v>4032</v>
      </c>
      <c r="C30" s="21" t="s">
        <v>117</v>
      </c>
      <c r="D30" s="15">
        <v>17</v>
      </c>
      <c r="E30" s="15">
        <v>25</v>
      </c>
      <c r="F30" s="23" t="s">
        <v>77</v>
      </c>
    </row>
    <row r="31" spans="2:6" x14ac:dyDescent="0.2">
      <c r="B31" s="14">
        <v>4033</v>
      </c>
      <c r="C31" s="21" t="s">
        <v>118</v>
      </c>
      <c r="D31" s="15">
        <v>52</v>
      </c>
      <c r="E31" s="15">
        <v>94</v>
      </c>
      <c r="F31" s="23" t="s">
        <v>76</v>
      </c>
    </row>
    <row r="32" spans="2:6" x14ac:dyDescent="0.2">
      <c r="B32" s="14">
        <v>4034</v>
      </c>
      <c r="C32" s="21" t="s">
        <v>119</v>
      </c>
      <c r="D32" s="15">
        <v>74</v>
      </c>
      <c r="E32" s="15">
        <v>103</v>
      </c>
      <c r="F32" s="23" t="s">
        <v>77</v>
      </c>
    </row>
    <row r="33" spans="2:6" x14ac:dyDescent="0.2">
      <c r="B33" s="14">
        <v>4035</v>
      </c>
      <c r="C33" s="21" t="s">
        <v>120</v>
      </c>
      <c r="D33" s="15">
        <v>17</v>
      </c>
      <c r="E33" s="15">
        <v>25</v>
      </c>
      <c r="F33" s="23" t="s">
        <v>301</v>
      </c>
    </row>
    <row r="34" spans="2:6" x14ac:dyDescent="0.2">
      <c r="B34" s="14">
        <v>4037</v>
      </c>
      <c r="C34" s="21" t="s">
        <v>121</v>
      </c>
      <c r="D34" s="15">
        <v>20</v>
      </c>
      <c r="E34" s="15">
        <v>26</v>
      </c>
      <c r="F34" s="23" t="s">
        <v>303</v>
      </c>
    </row>
    <row r="35" spans="2:6" x14ac:dyDescent="0.2">
      <c r="B35" s="14">
        <v>4038</v>
      </c>
      <c r="C35" s="21" t="s">
        <v>122</v>
      </c>
      <c r="D35" s="15">
        <v>147</v>
      </c>
      <c r="E35" s="15">
        <v>229</v>
      </c>
      <c r="F35" s="23" t="s">
        <v>304</v>
      </c>
    </row>
    <row r="36" spans="2:6" x14ac:dyDescent="0.2">
      <c r="B36" s="14">
        <v>4039</v>
      </c>
      <c r="C36" s="21" t="s">
        <v>123</v>
      </c>
      <c r="D36" s="15">
        <v>14</v>
      </c>
      <c r="E36" s="15">
        <v>20</v>
      </c>
      <c r="F36" s="23" t="s">
        <v>78</v>
      </c>
    </row>
    <row r="37" spans="2:6" x14ac:dyDescent="0.2">
      <c r="B37" s="14">
        <v>4040</v>
      </c>
      <c r="C37" s="21" t="s">
        <v>124</v>
      </c>
      <c r="D37" s="15">
        <v>133</v>
      </c>
      <c r="E37" s="15">
        <v>215</v>
      </c>
      <c r="F37" s="23" t="s">
        <v>44</v>
      </c>
    </row>
    <row r="38" spans="2:6" x14ac:dyDescent="0.2">
      <c r="B38" s="14">
        <v>4041</v>
      </c>
      <c r="C38" s="21" t="s">
        <v>125</v>
      </c>
      <c r="D38" s="15">
        <v>6</v>
      </c>
      <c r="E38" s="15">
        <v>10</v>
      </c>
      <c r="F38" s="23" t="s">
        <v>305</v>
      </c>
    </row>
    <row r="39" spans="2:6" x14ac:dyDescent="0.2">
      <c r="B39" s="14">
        <v>4044</v>
      </c>
      <c r="C39" s="21" t="s">
        <v>126</v>
      </c>
      <c r="D39" s="15">
        <v>86</v>
      </c>
      <c r="E39" s="15">
        <v>144</v>
      </c>
      <c r="F39" s="23" t="s">
        <v>38</v>
      </c>
    </row>
    <row r="40" spans="2:6" x14ac:dyDescent="0.2">
      <c r="B40" s="14">
        <v>4045</v>
      </c>
      <c r="C40" s="21" t="s">
        <v>127</v>
      </c>
      <c r="D40" s="15">
        <v>251</v>
      </c>
      <c r="E40" s="15">
        <v>456</v>
      </c>
      <c r="F40" s="23" t="s">
        <v>40</v>
      </c>
    </row>
    <row r="41" spans="2:6" x14ac:dyDescent="0.2">
      <c r="B41" s="14">
        <v>4046</v>
      </c>
      <c r="C41" s="21" t="s">
        <v>128</v>
      </c>
      <c r="D41" s="15">
        <v>13</v>
      </c>
      <c r="E41" s="15">
        <v>18</v>
      </c>
      <c r="F41" s="23" t="s">
        <v>302</v>
      </c>
    </row>
    <row r="42" spans="2:6" x14ac:dyDescent="0.2">
      <c r="B42" s="14">
        <v>4047</v>
      </c>
      <c r="C42" s="21" t="s">
        <v>129</v>
      </c>
      <c r="D42" s="15">
        <v>50</v>
      </c>
      <c r="E42" s="15">
        <v>79</v>
      </c>
      <c r="F42" s="23" t="s">
        <v>76</v>
      </c>
    </row>
    <row r="43" spans="2:6" x14ac:dyDescent="0.2">
      <c r="B43" s="14">
        <v>4048</v>
      </c>
      <c r="C43" s="21" t="s">
        <v>130</v>
      </c>
      <c r="D43" s="15">
        <v>31</v>
      </c>
      <c r="E43" s="15">
        <v>44</v>
      </c>
      <c r="F43" s="23" t="s">
        <v>303</v>
      </c>
    </row>
    <row r="44" spans="2:6" x14ac:dyDescent="0.2">
      <c r="B44" s="24">
        <v>4089</v>
      </c>
      <c r="C44" s="25" t="s">
        <v>131</v>
      </c>
      <c r="D44" s="26">
        <v>799</v>
      </c>
      <c r="E44" s="26">
        <v>1152</v>
      </c>
      <c r="F44" s="27" t="s">
        <v>75</v>
      </c>
    </row>
    <row r="45" spans="2:6" x14ac:dyDescent="0.2">
      <c r="B45" s="14">
        <v>4061</v>
      </c>
      <c r="C45" s="21" t="s">
        <v>132</v>
      </c>
      <c r="D45" s="15" t="s">
        <v>294</v>
      </c>
      <c r="E45" s="15" t="s">
        <v>294</v>
      </c>
      <c r="F45" s="23" t="s">
        <v>294</v>
      </c>
    </row>
    <row r="46" spans="2:6" x14ac:dyDescent="0.2">
      <c r="B46" s="14">
        <v>4062</v>
      </c>
      <c r="C46" s="21" t="s">
        <v>133</v>
      </c>
      <c r="D46" s="15">
        <v>50</v>
      </c>
      <c r="E46" s="15">
        <v>51</v>
      </c>
      <c r="F46" s="23" t="s">
        <v>302</v>
      </c>
    </row>
    <row r="47" spans="2:6" x14ac:dyDescent="0.2">
      <c r="B47" s="14">
        <v>4063</v>
      </c>
      <c r="C47" s="21" t="s">
        <v>134</v>
      </c>
      <c r="D47" s="15">
        <v>101</v>
      </c>
      <c r="E47" s="15">
        <v>127</v>
      </c>
      <c r="F47" s="23" t="s">
        <v>75</v>
      </c>
    </row>
    <row r="48" spans="2:6" x14ac:dyDescent="0.2">
      <c r="B48" s="14">
        <v>4064</v>
      </c>
      <c r="C48" s="21" t="s">
        <v>135</v>
      </c>
      <c r="D48" s="15">
        <v>13</v>
      </c>
      <c r="E48" s="15">
        <v>16</v>
      </c>
      <c r="F48" s="23" t="s">
        <v>75</v>
      </c>
    </row>
    <row r="49" spans="2:6" x14ac:dyDescent="0.2">
      <c r="B49" s="14">
        <v>4065</v>
      </c>
      <c r="C49" s="21" t="s">
        <v>136</v>
      </c>
      <c r="D49" s="15">
        <v>75</v>
      </c>
      <c r="E49" s="15">
        <v>117</v>
      </c>
      <c r="F49" s="23" t="s">
        <v>306</v>
      </c>
    </row>
    <row r="50" spans="2:6" x14ac:dyDescent="0.2">
      <c r="B50" s="14">
        <v>4066</v>
      </c>
      <c r="C50" s="21" t="s">
        <v>137</v>
      </c>
      <c r="D50" s="15">
        <v>6</v>
      </c>
      <c r="E50" s="15">
        <v>9</v>
      </c>
      <c r="F50" s="23" t="s">
        <v>78</v>
      </c>
    </row>
    <row r="51" spans="2:6" x14ac:dyDescent="0.2">
      <c r="B51" s="14">
        <v>4067</v>
      </c>
      <c r="C51" s="21" t="s">
        <v>138</v>
      </c>
      <c r="D51" s="15">
        <v>12</v>
      </c>
      <c r="E51" s="15">
        <v>16</v>
      </c>
      <c r="F51" s="23" t="s">
        <v>78</v>
      </c>
    </row>
    <row r="52" spans="2:6" x14ac:dyDescent="0.2">
      <c r="B52" s="14">
        <v>4068</v>
      </c>
      <c r="C52" s="21" t="s">
        <v>139</v>
      </c>
      <c r="D52" s="15">
        <v>8</v>
      </c>
      <c r="E52" s="15">
        <v>9</v>
      </c>
      <c r="F52" s="23" t="s">
        <v>305</v>
      </c>
    </row>
    <row r="53" spans="2:6" x14ac:dyDescent="0.2">
      <c r="B53" s="14">
        <v>4084</v>
      </c>
      <c r="C53" s="21" t="s">
        <v>140</v>
      </c>
      <c r="D53" s="15" t="s">
        <v>294</v>
      </c>
      <c r="E53" s="15" t="s">
        <v>294</v>
      </c>
      <c r="F53" s="23" t="s">
        <v>294</v>
      </c>
    </row>
    <row r="54" spans="2:6" x14ac:dyDescent="0.2">
      <c r="B54" s="14">
        <v>4071</v>
      </c>
      <c r="C54" s="21" t="s">
        <v>141</v>
      </c>
      <c r="D54" s="15">
        <v>9</v>
      </c>
      <c r="E54" s="15">
        <v>16</v>
      </c>
      <c r="F54" s="23" t="s">
        <v>86</v>
      </c>
    </row>
    <row r="55" spans="2:6" x14ac:dyDescent="0.2">
      <c r="B55" s="14">
        <v>4072</v>
      </c>
      <c r="C55" s="21" t="s">
        <v>142</v>
      </c>
      <c r="D55" s="15">
        <v>21</v>
      </c>
      <c r="E55" s="15">
        <v>33</v>
      </c>
      <c r="F55" s="23" t="s">
        <v>77</v>
      </c>
    </row>
    <row r="56" spans="2:6" x14ac:dyDescent="0.2">
      <c r="B56" s="14">
        <v>4073</v>
      </c>
      <c r="C56" s="21" t="s">
        <v>143</v>
      </c>
      <c r="D56" s="15">
        <v>5</v>
      </c>
      <c r="E56" s="15">
        <v>6</v>
      </c>
      <c r="F56" s="23" t="s">
        <v>307</v>
      </c>
    </row>
    <row r="57" spans="2:6" x14ac:dyDescent="0.2">
      <c r="B57" s="14">
        <v>4074</v>
      </c>
      <c r="C57" s="21" t="s">
        <v>144</v>
      </c>
      <c r="D57" s="15">
        <v>7</v>
      </c>
      <c r="E57" s="15">
        <v>12</v>
      </c>
      <c r="F57" s="23" t="s">
        <v>301</v>
      </c>
    </row>
    <row r="58" spans="2:6" x14ac:dyDescent="0.2">
      <c r="B58" s="14">
        <v>4075</v>
      </c>
      <c r="C58" s="21" t="s">
        <v>145</v>
      </c>
      <c r="D58" s="15">
        <v>38</v>
      </c>
      <c r="E58" s="15">
        <v>43</v>
      </c>
      <c r="F58" s="23" t="s">
        <v>78</v>
      </c>
    </row>
    <row r="59" spans="2:6" x14ac:dyDescent="0.2">
      <c r="B59" s="14">
        <v>4076</v>
      </c>
      <c r="C59" s="21" t="s">
        <v>146</v>
      </c>
      <c r="D59" s="15">
        <v>20</v>
      </c>
      <c r="E59" s="15">
        <v>28</v>
      </c>
      <c r="F59" s="23" t="s">
        <v>78</v>
      </c>
    </row>
    <row r="60" spans="2:6" x14ac:dyDescent="0.2">
      <c r="B60" s="14">
        <v>4077</v>
      </c>
      <c r="C60" s="21" t="s">
        <v>147</v>
      </c>
      <c r="D60" s="15">
        <v>14</v>
      </c>
      <c r="E60" s="15">
        <v>30</v>
      </c>
      <c r="F60" s="23" t="s">
        <v>39</v>
      </c>
    </row>
    <row r="61" spans="2:6" x14ac:dyDescent="0.2">
      <c r="B61" s="14">
        <v>4078</v>
      </c>
      <c r="C61" s="21" t="s">
        <v>148</v>
      </c>
      <c r="D61" s="15" t="s">
        <v>294</v>
      </c>
      <c r="E61" s="15" t="s">
        <v>294</v>
      </c>
      <c r="F61" s="23" t="s">
        <v>294</v>
      </c>
    </row>
    <row r="62" spans="2:6" x14ac:dyDescent="0.2">
      <c r="B62" s="14">
        <v>4079</v>
      </c>
      <c r="C62" s="21" t="s">
        <v>149</v>
      </c>
      <c r="D62" s="15">
        <v>7</v>
      </c>
      <c r="E62" s="15">
        <v>14</v>
      </c>
      <c r="F62" s="23" t="s">
        <v>78</v>
      </c>
    </row>
    <row r="63" spans="2:6" x14ac:dyDescent="0.2">
      <c r="B63" s="14">
        <v>4080</v>
      </c>
      <c r="C63" s="21" t="s">
        <v>150</v>
      </c>
      <c r="D63" s="15">
        <v>74</v>
      </c>
      <c r="E63" s="15">
        <v>112</v>
      </c>
      <c r="F63" s="23" t="s">
        <v>75</v>
      </c>
    </row>
    <row r="64" spans="2:6" x14ac:dyDescent="0.2">
      <c r="B64" s="14">
        <v>4081</v>
      </c>
      <c r="C64" s="21" t="s">
        <v>151</v>
      </c>
      <c r="D64" s="15">
        <v>19</v>
      </c>
      <c r="E64" s="15">
        <v>30</v>
      </c>
      <c r="F64" s="23" t="s">
        <v>296</v>
      </c>
    </row>
    <row r="65" spans="2:6" x14ac:dyDescent="0.2">
      <c r="B65" s="14">
        <v>4082</v>
      </c>
      <c r="C65" s="21" t="s">
        <v>152</v>
      </c>
      <c r="D65" s="15">
        <v>290</v>
      </c>
      <c r="E65" s="15">
        <v>438</v>
      </c>
      <c r="F65" s="23" t="s">
        <v>300</v>
      </c>
    </row>
    <row r="66" spans="2:6" x14ac:dyDescent="0.2">
      <c r="B66" s="14">
        <v>4083</v>
      </c>
      <c r="C66" s="21" t="s">
        <v>153</v>
      </c>
      <c r="D66" s="15">
        <v>29</v>
      </c>
      <c r="E66" s="15">
        <v>46</v>
      </c>
      <c r="F66" s="23" t="s">
        <v>78</v>
      </c>
    </row>
    <row r="67" spans="2:6" x14ac:dyDescent="0.2">
      <c r="B67" s="24">
        <v>4129</v>
      </c>
      <c r="C67" s="25" t="s">
        <v>154</v>
      </c>
      <c r="D67" s="26">
        <v>519</v>
      </c>
      <c r="E67" s="26">
        <v>790</v>
      </c>
      <c r="F67" s="27" t="s">
        <v>76</v>
      </c>
    </row>
    <row r="68" spans="2:6" x14ac:dyDescent="0.2">
      <c r="B68" s="14">
        <v>4091</v>
      </c>
      <c r="C68" s="21" t="s">
        <v>155</v>
      </c>
      <c r="D68" s="15" t="s">
        <v>294</v>
      </c>
      <c r="E68" s="15" t="s">
        <v>294</v>
      </c>
      <c r="F68" s="23" t="s">
        <v>294</v>
      </c>
    </row>
    <row r="69" spans="2:6" x14ac:dyDescent="0.2">
      <c r="B69" s="14">
        <v>4092</v>
      </c>
      <c r="C69" s="21" t="s">
        <v>156</v>
      </c>
      <c r="D69" s="15">
        <v>22</v>
      </c>
      <c r="E69" s="15">
        <v>36</v>
      </c>
      <c r="F69" s="23" t="s">
        <v>296</v>
      </c>
    </row>
    <row r="70" spans="2:6" x14ac:dyDescent="0.2">
      <c r="B70" s="14">
        <v>4093</v>
      </c>
      <c r="C70" s="21" t="s">
        <v>157</v>
      </c>
      <c r="D70" s="15">
        <v>0</v>
      </c>
      <c r="E70" s="15">
        <v>0</v>
      </c>
      <c r="F70" s="23" t="s">
        <v>308</v>
      </c>
    </row>
    <row r="71" spans="2:6" x14ac:dyDescent="0.2">
      <c r="B71" s="14">
        <v>4124</v>
      </c>
      <c r="C71" s="21" t="s">
        <v>158</v>
      </c>
      <c r="D71" s="15">
        <v>9</v>
      </c>
      <c r="E71" s="15">
        <v>9</v>
      </c>
      <c r="F71" s="23" t="s">
        <v>301</v>
      </c>
    </row>
    <row r="72" spans="2:6" x14ac:dyDescent="0.2">
      <c r="B72" s="14">
        <v>4095</v>
      </c>
      <c r="C72" s="21" t="s">
        <v>66</v>
      </c>
      <c r="D72" s="15">
        <v>233</v>
      </c>
      <c r="E72" s="15">
        <v>355</v>
      </c>
      <c r="F72" s="23" t="s">
        <v>309</v>
      </c>
    </row>
    <row r="73" spans="2:6" x14ac:dyDescent="0.2">
      <c r="B73" s="14">
        <v>4099</v>
      </c>
      <c r="C73" s="21" t="s">
        <v>159</v>
      </c>
      <c r="D73" s="15" t="s">
        <v>294</v>
      </c>
      <c r="E73" s="15" t="s">
        <v>294</v>
      </c>
      <c r="F73" s="23" t="s">
        <v>294</v>
      </c>
    </row>
    <row r="74" spans="2:6" x14ac:dyDescent="0.2">
      <c r="B74" s="14">
        <v>4100</v>
      </c>
      <c r="C74" s="21" t="s">
        <v>160</v>
      </c>
      <c r="D74" s="15">
        <v>24</v>
      </c>
      <c r="E74" s="15">
        <v>45</v>
      </c>
      <c r="F74" s="23" t="s">
        <v>297</v>
      </c>
    </row>
    <row r="75" spans="2:6" x14ac:dyDescent="0.2">
      <c r="B75" s="14">
        <v>4104</v>
      </c>
      <c r="C75" s="21" t="s">
        <v>161</v>
      </c>
      <c r="D75" s="15">
        <v>36</v>
      </c>
      <c r="E75" s="15">
        <v>64</v>
      </c>
      <c r="F75" s="23" t="s">
        <v>38</v>
      </c>
    </row>
    <row r="76" spans="2:6" x14ac:dyDescent="0.2">
      <c r="B76" s="14">
        <v>4105</v>
      </c>
      <c r="C76" s="21" t="s">
        <v>162</v>
      </c>
      <c r="D76" s="15" t="s">
        <v>294</v>
      </c>
      <c r="E76" s="15" t="s">
        <v>294</v>
      </c>
      <c r="F76" s="23" t="s">
        <v>294</v>
      </c>
    </row>
    <row r="77" spans="2:6" x14ac:dyDescent="0.2">
      <c r="B77" s="14">
        <v>4106</v>
      </c>
      <c r="C77" s="21" t="s">
        <v>163</v>
      </c>
      <c r="D77" s="15">
        <v>0</v>
      </c>
      <c r="E77" s="15">
        <v>0</v>
      </c>
      <c r="F77" s="23" t="s">
        <v>308</v>
      </c>
    </row>
    <row r="78" spans="2:6" x14ac:dyDescent="0.2">
      <c r="B78" s="14">
        <v>4107</v>
      </c>
      <c r="C78" s="21" t="s">
        <v>164</v>
      </c>
      <c r="D78" s="15">
        <v>0</v>
      </c>
      <c r="E78" s="15">
        <v>0</v>
      </c>
      <c r="F78" s="23" t="s">
        <v>308</v>
      </c>
    </row>
    <row r="79" spans="2:6" x14ac:dyDescent="0.2">
      <c r="B79" s="14">
        <v>4110</v>
      </c>
      <c r="C79" s="21" t="s">
        <v>165</v>
      </c>
      <c r="D79" s="15">
        <v>6</v>
      </c>
      <c r="E79" s="15">
        <v>8</v>
      </c>
      <c r="F79" s="23" t="s">
        <v>301</v>
      </c>
    </row>
    <row r="80" spans="2:6" x14ac:dyDescent="0.2">
      <c r="B80" s="14">
        <v>4111</v>
      </c>
      <c r="C80" s="21" t="s">
        <v>166</v>
      </c>
      <c r="D80" s="15">
        <v>29</v>
      </c>
      <c r="E80" s="15">
        <v>40</v>
      </c>
      <c r="F80" s="23" t="s">
        <v>304</v>
      </c>
    </row>
    <row r="81" spans="2:6" x14ac:dyDescent="0.2">
      <c r="B81" s="14">
        <v>4112</v>
      </c>
      <c r="C81" s="21" t="s">
        <v>167</v>
      </c>
      <c r="D81" s="15">
        <v>5</v>
      </c>
      <c r="E81" s="15">
        <v>5</v>
      </c>
      <c r="F81" s="23" t="s">
        <v>303</v>
      </c>
    </row>
    <row r="82" spans="2:6" x14ac:dyDescent="0.2">
      <c r="B82" s="14">
        <v>4125</v>
      </c>
      <c r="C82" s="21" t="s">
        <v>168</v>
      </c>
      <c r="D82" s="15">
        <v>17</v>
      </c>
      <c r="E82" s="15">
        <v>26</v>
      </c>
      <c r="F82" s="23" t="s">
        <v>77</v>
      </c>
    </row>
    <row r="83" spans="2:6" x14ac:dyDescent="0.2">
      <c r="B83" s="14">
        <v>4117</v>
      </c>
      <c r="C83" s="21" t="s">
        <v>169</v>
      </c>
      <c r="D83" s="15" t="s">
        <v>294</v>
      </c>
      <c r="E83" s="15" t="s">
        <v>294</v>
      </c>
      <c r="F83" s="23" t="s">
        <v>294</v>
      </c>
    </row>
    <row r="84" spans="2:6" x14ac:dyDescent="0.2">
      <c r="B84" s="14">
        <v>4120</v>
      </c>
      <c r="C84" s="21" t="s">
        <v>170</v>
      </c>
      <c r="D84" s="15">
        <v>10</v>
      </c>
      <c r="E84" s="15">
        <v>15</v>
      </c>
      <c r="F84" s="23" t="s">
        <v>78</v>
      </c>
    </row>
    <row r="85" spans="2:6" x14ac:dyDescent="0.2">
      <c r="B85" s="14">
        <v>4121</v>
      </c>
      <c r="C85" s="21" t="s">
        <v>171</v>
      </c>
      <c r="D85" s="15">
        <v>22</v>
      </c>
      <c r="E85" s="15">
        <v>30</v>
      </c>
      <c r="F85" s="23" t="s">
        <v>75</v>
      </c>
    </row>
    <row r="86" spans="2:6" x14ac:dyDescent="0.2">
      <c r="B86" s="14">
        <v>4122</v>
      </c>
      <c r="C86" s="21" t="s">
        <v>172</v>
      </c>
      <c r="D86" s="15">
        <v>5</v>
      </c>
      <c r="E86" s="15">
        <v>11</v>
      </c>
      <c r="F86" s="23" t="s">
        <v>86</v>
      </c>
    </row>
    <row r="87" spans="2:6" x14ac:dyDescent="0.2">
      <c r="B87" s="14">
        <v>4123</v>
      </c>
      <c r="C87" s="21" t="s">
        <v>173</v>
      </c>
      <c r="D87" s="15">
        <v>94</v>
      </c>
      <c r="E87" s="15">
        <v>135</v>
      </c>
      <c r="F87" s="23" t="s">
        <v>44</v>
      </c>
    </row>
    <row r="88" spans="2:6" x14ac:dyDescent="0.2">
      <c r="B88" s="24">
        <v>4159</v>
      </c>
      <c r="C88" s="25" t="s">
        <v>174</v>
      </c>
      <c r="D88" s="26">
        <v>577</v>
      </c>
      <c r="E88" s="26">
        <v>880</v>
      </c>
      <c r="F88" s="27" t="s">
        <v>38</v>
      </c>
    </row>
    <row r="89" spans="2:6" x14ac:dyDescent="0.2">
      <c r="B89" s="14">
        <v>4131</v>
      </c>
      <c r="C89" s="21" t="s">
        <v>175</v>
      </c>
      <c r="D89" s="15">
        <v>39</v>
      </c>
      <c r="E89" s="15">
        <v>51</v>
      </c>
      <c r="F89" s="23" t="s">
        <v>75</v>
      </c>
    </row>
    <row r="90" spans="2:6" x14ac:dyDescent="0.2">
      <c r="B90" s="14">
        <v>4132</v>
      </c>
      <c r="C90" s="21" t="s">
        <v>176</v>
      </c>
      <c r="D90" s="15">
        <v>12</v>
      </c>
      <c r="E90" s="15">
        <v>13</v>
      </c>
      <c r="F90" s="23" t="s">
        <v>78</v>
      </c>
    </row>
    <row r="91" spans="2:6" x14ac:dyDescent="0.2">
      <c r="B91" s="14">
        <v>4134</v>
      </c>
      <c r="C91" s="21" t="s">
        <v>177</v>
      </c>
      <c r="D91" s="15">
        <v>9</v>
      </c>
      <c r="E91" s="15">
        <v>10</v>
      </c>
      <c r="F91" s="23" t="s">
        <v>86</v>
      </c>
    </row>
    <row r="92" spans="2:6" x14ac:dyDescent="0.2">
      <c r="B92" s="14">
        <v>4135</v>
      </c>
      <c r="C92" s="21" t="s">
        <v>178</v>
      </c>
      <c r="D92" s="15">
        <v>35</v>
      </c>
      <c r="E92" s="15">
        <v>46</v>
      </c>
      <c r="F92" s="23" t="s">
        <v>40</v>
      </c>
    </row>
    <row r="93" spans="2:6" x14ac:dyDescent="0.2">
      <c r="B93" s="14">
        <v>4136</v>
      </c>
      <c r="C93" s="21" t="s">
        <v>179</v>
      </c>
      <c r="D93" s="15">
        <v>14</v>
      </c>
      <c r="E93" s="15">
        <v>30</v>
      </c>
      <c r="F93" s="23" t="s">
        <v>44</v>
      </c>
    </row>
    <row r="94" spans="2:6" x14ac:dyDescent="0.2">
      <c r="B94" s="14">
        <v>4137</v>
      </c>
      <c r="C94" s="21" t="s">
        <v>180</v>
      </c>
      <c r="D94" s="15" t="s">
        <v>294</v>
      </c>
      <c r="E94" s="15" t="s">
        <v>294</v>
      </c>
      <c r="F94" s="23" t="s">
        <v>294</v>
      </c>
    </row>
    <row r="95" spans="2:6" x14ac:dyDescent="0.2">
      <c r="B95" s="14">
        <v>4138</v>
      </c>
      <c r="C95" s="21" t="s">
        <v>181</v>
      </c>
      <c r="D95" s="15" t="s">
        <v>294</v>
      </c>
      <c r="E95" s="15" t="s">
        <v>294</v>
      </c>
      <c r="F95" s="23" t="s">
        <v>294</v>
      </c>
    </row>
    <row r="96" spans="2:6" x14ac:dyDescent="0.2">
      <c r="B96" s="14">
        <v>4139</v>
      </c>
      <c r="C96" s="21" t="s">
        <v>182</v>
      </c>
      <c r="D96" s="15">
        <v>142</v>
      </c>
      <c r="E96" s="15">
        <v>225</v>
      </c>
      <c r="F96" s="23" t="s">
        <v>309</v>
      </c>
    </row>
    <row r="97" spans="2:6" x14ac:dyDescent="0.2">
      <c r="B97" s="14">
        <v>4140</v>
      </c>
      <c r="C97" s="21" t="s">
        <v>183</v>
      </c>
      <c r="D97" s="15">
        <v>32</v>
      </c>
      <c r="E97" s="15">
        <v>52</v>
      </c>
      <c r="F97" s="23" t="s">
        <v>44</v>
      </c>
    </row>
    <row r="98" spans="2:6" x14ac:dyDescent="0.2">
      <c r="B98" s="14">
        <v>4141</v>
      </c>
      <c r="C98" s="21" t="s">
        <v>184</v>
      </c>
      <c r="D98" s="15">
        <v>183</v>
      </c>
      <c r="E98" s="15">
        <v>273</v>
      </c>
      <c r="F98" s="23" t="s">
        <v>310</v>
      </c>
    </row>
    <row r="99" spans="2:6" x14ac:dyDescent="0.2">
      <c r="B99" s="14">
        <v>4142</v>
      </c>
      <c r="C99" s="21" t="s">
        <v>185</v>
      </c>
      <c r="D99" s="15" t="s">
        <v>294</v>
      </c>
      <c r="E99" s="15" t="s">
        <v>294</v>
      </c>
      <c r="F99" s="23" t="s">
        <v>294</v>
      </c>
    </row>
    <row r="100" spans="2:6" x14ac:dyDescent="0.2">
      <c r="B100" s="14">
        <v>4143</v>
      </c>
      <c r="C100" s="21" t="s">
        <v>186</v>
      </c>
      <c r="D100" s="15" t="s">
        <v>294</v>
      </c>
      <c r="E100" s="15" t="s">
        <v>294</v>
      </c>
      <c r="F100" s="23" t="s">
        <v>294</v>
      </c>
    </row>
    <row r="101" spans="2:6" x14ac:dyDescent="0.2">
      <c r="B101" s="14">
        <v>4144</v>
      </c>
      <c r="C101" s="21" t="s">
        <v>187</v>
      </c>
      <c r="D101" s="15">
        <v>5</v>
      </c>
      <c r="E101" s="15">
        <v>12</v>
      </c>
      <c r="F101" s="23" t="s">
        <v>307</v>
      </c>
    </row>
    <row r="102" spans="2:6" x14ac:dyDescent="0.2">
      <c r="B102" s="14">
        <v>4145</v>
      </c>
      <c r="C102" s="21" t="s">
        <v>188</v>
      </c>
      <c r="D102" s="15">
        <v>26</v>
      </c>
      <c r="E102" s="15">
        <v>32</v>
      </c>
      <c r="F102" s="23" t="s">
        <v>43</v>
      </c>
    </row>
    <row r="103" spans="2:6" x14ac:dyDescent="0.2">
      <c r="B103" s="14">
        <v>4146</v>
      </c>
      <c r="C103" s="21" t="s">
        <v>189</v>
      </c>
      <c r="D103" s="15">
        <v>66</v>
      </c>
      <c r="E103" s="15">
        <v>118</v>
      </c>
      <c r="F103" s="23" t="s">
        <v>311</v>
      </c>
    </row>
    <row r="104" spans="2:6" x14ac:dyDescent="0.2">
      <c r="B104" s="14">
        <v>4147</v>
      </c>
      <c r="C104" s="21" t="s">
        <v>190</v>
      </c>
      <c r="D104" s="15">
        <v>13</v>
      </c>
      <c r="E104" s="15">
        <v>15</v>
      </c>
      <c r="F104" s="23" t="s">
        <v>77</v>
      </c>
    </row>
    <row r="105" spans="2:6" x14ac:dyDescent="0.2">
      <c r="B105" s="24">
        <v>4189</v>
      </c>
      <c r="C105" s="25" t="s">
        <v>191</v>
      </c>
      <c r="D105" s="26">
        <v>272</v>
      </c>
      <c r="E105" s="26">
        <v>416</v>
      </c>
      <c r="F105" s="27" t="s">
        <v>77</v>
      </c>
    </row>
    <row r="106" spans="2:6" x14ac:dyDescent="0.2">
      <c r="B106" s="14">
        <v>4185</v>
      </c>
      <c r="C106" s="21" t="s">
        <v>192</v>
      </c>
      <c r="D106" s="15">
        <v>23</v>
      </c>
      <c r="E106" s="15">
        <v>37</v>
      </c>
      <c r="F106" s="23" t="s">
        <v>312</v>
      </c>
    </row>
    <row r="107" spans="2:6" x14ac:dyDescent="0.2">
      <c r="B107" s="14">
        <v>4161</v>
      </c>
      <c r="C107" s="21" t="s">
        <v>193</v>
      </c>
      <c r="D107" s="15">
        <v>22</v>
      </c>
      <c r="E107" s="15">
        <v>27</v>
      </c>
      <c r="F107" s="23" t="s">
        <v>77</v>
      </c>
    </row>
    <row r="108" spans="2:6" x14ac:dyDescent="0.2">
      <c r="B108" s="14">
        <v>4163</v>
      </c>
      <c r="C108" s="21" t="s">
        <v>194</v>
      </c>
      <c r="D108" s="15">
        <v>75</v>
      </c>
      <c r="E108" s="15">
        <v>127</v>
      </c>
      <c r="F108" s="23" t="s">
        <v>41</v>
      </c>
    </row>
    <row r="109" spans="2:6" x14ac:dyDescent="0.2">
      <c r="B109" s="14">
        <v>4164</v>
      </c>
      <c r="C109" s="21" t="s">
        <v>195</v>
      </c>
      <c r="D109" s="15" t="s">
        <v>294</v>
      </c>
      <c r="E109" s="15" t="s">
        <v>294</v>
      </c>
      <c r="F109" s="23" t="s">
        <v>294</v>
      </c>
    </row>
    <row r="110" spans="2:6" x14ac:dyDescent="0.2">
      <c r="B110" s="14">
        <v>4165</v>
      </c>
      <c r="C110" s="21" t="s">
        <v>196</v>
      </c>
      <c r="D110" s="15" t="s">
        <v>294</v>
      </c>
      <c r="E110" s="15" t="s">
        <v>294</v>
      </c>
      <c r="F110" s="23" t="s">
        <v>294</v>
      </c>
    </row>
    <row r="111" spans="2:6" x14ac:dyDescent="0.2">
      <c r="B111" s="14">
        <v>4186</v>
      </c>
      <c r="C111" s="21" t="s">
        <v>197</v>
      </c>
      <c r="D111" s="15">
        <v>17</v>
      </c>
      <c r="E111" s="15">
        <v>25</v>
      </c>
      <c r="F111" s="23" t="s">
        <v>302</v>
      </c>
    </row>
    <row r="112" spans="2:6" x14ac:dyDescent="0.2">
      <c r="B112" s="14">
        <v>4169</v>
      </c>
      <c r="C112" s="21" t="s">
        <v>198</v>
      </c>
      <c r="D112" s="15">
        <v>19</v>
      </c>
      <c r="E112" s="15">
        <v>20</v>
      </c>
      <c r="F112" s="23" t="s">
        <v>86</v>
      </c>
    </row>
    <row r="113" spans="2:6" x14ac:dyDescent="0.2">
      <c r="B113" s="14">
        <v>4170</v>
      </c>
      <c r="C113" s="21" t="s">
        <v>68</v>
      </c>
      <c r="D113" s="15">
        <v>44</v>
      </c>
      <c r="E113" s="15">
        <v>71</v>
      </c>
      <c r="F113" s="23" t="s">
        <v>38</v>
      </c>
    </row>
    <row r="114" spans="2:6" x14ac:dyDescent="0.2">
      <c r="B114" s="14">
        <v>4184</v>
      </c>
      <c r="C114" s="21" t="s">
        <v>199</v>
      </c>
      <c r="D114" s="15">
        <v>18</v>
      </c>
      <c r="E114" s="15">
        <v>21</v>
      </c>
      <c r="F114" s="23" t="s">
        <v>302</v>
      </c>
    </row>
    <row r="115" spans="2:6" x14ac:dyDescent="0.2">
      <c r="B115" s="14">
        <v>4172</v>
      </c>
      <c r="C115" s="21" t="s">
        <v>200</v>
      </c>
      <c r="D115" s="15">
        <v>6</v>
      </c>
      <c r="E115" s="15">
        <v>11</v>
      </c>
      <c r="F115" s="23" t="s">
        <v>302</v>
      </c>
    </row>
    <row r="116" spans="2:6" x14ac:dyDescent="0.2">
      <c r="B116" s="14">
        <v>4173</v>
      </c>
      <c r="C116" s="21" t="s">
        <v>201</v>
      </c>
      <c r="D116" s="15">
        <v>8</v>
      </c>
      <c r="E116" s="15">
        <v>16</v>
      </c>
      <c r="F116" s="23" t="s">
        <v>306</v>
      </c>
    </row>
    <row r="117" spans="2:6" x14ac:dyDescent="0.2">
      <c r="B117" s="14">
        <v>4175</v>
      </c>
      <c r="C117" s="21" t="s">
        <v>202</v>
      </c>
      <c r="D117" s="15" t="s">
        <v>294</v>
      </c>
      <c r="E117" s="15" t="s">
        <v>294</v>
      </c>
      <c r="F117" s="23" t="s">
        <v>294</v>
      </c>
    </row>
    <row r="118" spans="2:6" x14ac:dyDescent="0.2">
      <c r="B118" s="14">
        <v>4176</v>
      </c>
      <c r="C118" s="21" t="s">
        <v>203</v>
      </c>
      <c r="D118" s="15">
        <v>11</v>
      </c>
      <c r="E118" s="15">
        <v>13</v>
      </c>
      <c r="F118" s="23" t="s">
        <v>43</v>
      </c>
    </row>
    <row r="119" spans="2:6" x14ac:dyDescent="0.2">
      <c r="B119" s="14">
        <v>4177</v>
      </c>
      <c r="C119" s="21" t="s">
        <v>204</v>
      </c>
      <c r="D119" s="15">
        <v>8</v>
      </c>
      <c r="E119" s="15">
        <v>13</v>
      </c>
      <c r="F119" s="23" t="s">
        <v>296</v>
      </c>
    </row>
    <row r="120" spans="2:6" x14ac:dyDescent="0.2">
      <c r="B120" s="14">
        <v>4181</v>
      </c>
      <c r="C120" s="21" t="s">
        <v>205</v>
      </c>
      <c r="D120" s="15" t="s">
        <v>294</v>
      </c>
      <c r="E120" s="15" t="s">
        <v>294</v>
      </c>
      <c r="F120" s="23" t="s">
        <v>294</v>
      </c>
    </row>
    <row r="121" spans="2:6" x14ac:dyDescent="0.2">
      <c r="B121" s="14">
        <v>4182</v>
      </c>
      <c r="C121" s="21" t="s">
        <v>206</v>
      </c>
      <c r="D121" s="15">
        <v>7</v>
      </c>
      <c r="E121" s="15">
        <v>11</v>
      </c>
      <c r="F121" s="23" t="s">
        <v>77</v>
      </c>
    </row>
    <row r="122" spans="2:6" x14ac:dyDescent="0.2">
      <c r="B122" s="14">
        <v>4183</v>
      </c>
      <c r="C122" s="21" t="s">
        <v>207</v>
      </c>
      <c r="D122" s="15">
        <v>5</v>
      </c>
      <c r="E122" s="15">
        <v>10</v>
      </c>
      <c r="F122" s="23" t="s">
        <v>296</v>
      </c>
    </row>
    <row r="123" spans="2:6" x14ac:dyDescent="0.2">
      <c r="B123" s="24">
        <v>4219</v>
      </c>
      <c r="C123" s="25" t="s">
        <v>208</v>
      </c>
      <c r="D123" s="26">
        <v>683</v>
      </c>
      <c r="E123" s="26">
        <v>1085</v>
      </c>
      <c r="F123" s="27" t="s">
        <v>45</v>
      </c>
    </row>
    <row r="124" spans="2:6" x14ac:dyDescent="0.2">
      <c r="B124" s="14">
        <v>4191</v>
      </c>
      <c r="C124" s="21" t="s">
        <v>209</v>
      </c>
      <c r="D124" s="15" t="s">
        <v>294</v>
      </c>
      <c r="E124" s="15" t="s">
        <v>294</v>
      </c>
      <c r="F124" s="23" t="s">
        <v>294</v>
      </c>
    </row>
    <row r="125" spans="2:6" x14ac:dyDescent="0.2">
      <c r="B125" s="14">
        <v>4192</v>
      </c>
      <c r="C125" s="21" t="s">
        <v>210</v>
      </c>
      <c r="D125" s="15">
        <v>13</v>
      </c>
      <c r="E125" s="15">
        <v>29</v>
      </c>
      <c r="F125" s="23" t="s">
        <v>44</v>
      </c>
    </row>
    <row r="126" spans="2:6" x14ac:dyDescent="0.2">
      <c r="B126" s="14">
        <v>4193</v>
      </c>
      <c r="C126" s="21" t="s">
        <v>211</v>
      </c>
      <c r="D126" s="15" t="s">
        <v>294</v>
      </c>
      <c r="E126" s="15" t="s">
        <v>294</v>
      </c>
      <c r="F126" s="23" t="s">
        <v>294</v>
      </c>
    </row>
    <row r="127" spans="2:6" x14ac:dyDescent="0.2">
      <c r="B127" s="14">
        <v>4194</v>
      </c>
      <c r="C127" s="21" t="s">
        <v>212</v>
      </c>
      <c r="D127" s="15" t="s">
        <v>294</v>
      </c>
      <c r="E127" s="15" t="s">
        <v>294</v>
      </c>
      <c r="F127" s="23" t="s">
        <v>294</v>
      </c>
    </row>
    <row r="128" spans="2:6" x14ac:dyDescent="0.2">
      <c r="B128" s="14">
        <v>4195</v>
      </c>
      <c r="C128" s="21" t="s">
        <v>213</v>
      </c>
      <c r="D128" s="15">
        <v>9</v>
      </c>
      <c r="E128" s="15">
        <v>19</v>
      </c>
      <c r="F128" s="23" t="s">
        <v>297</v>
      </c>
    </row>
    <row r="129" spans="2:6" x14ac:dyDescent="0.2">
      <c r="B129" s="14">
        <v>4196</v>
      </c>
      <c r="C129" s="21" t="s">
        <v>214</v>
      </c>
      <c r="D129" s="15">
        <v>18</v>
      </c>
      <c r="E129" s="15">
        <v>30</v>
      </c>
      <c r="F129" s="23" t="s">
        <v>297</v>
      </c>
    </row>
    <row r="130" spans="2:6" x14ac:dyDescent="0.2">
      <c r="B130" s="14">
        <v>4197</v>
      </c>
      <c r="C130" s="21" t="s">
        <v>215</v>
      </c>
      <c r="D130" s="15">
        <v>10</v>
      </c>
      <c r="E130" s="15">
        <v>15</v>
      </c>
      <c r="F130" s="23" t="s">
        <v>76</v>
      </c>
    </row>
    <row r="131" spans="2:6" x14ac:dyDescent="0.2">
      <c r="B131" s="14">
        <v>4198</v>
      </c>
      <c r="C131" s="21" t="s">
        <v>216</v>
      </c>
      <c r="D131" s="15">
        <v>12</v>
      </c>
      <c r="E131" s="15">
        <v>18</v>
      </c>
      <c r="F131" s="23" t="s">
        <v>312</v>
      </c>
    </row>
    <row r="132" spans="2:6" x14ac:dyDescent="0.2">
      <c r="B132" s="14">
        <v>4199</v>
      </c>
      <c r="C132" s="21" t="s">
        <v>217</v>
      </c>
      <c r="D132" s="15">
        <v>8</v>
      </c>
      <c r="E132" s="15">
        <v>8</v>
      </c>
      <c r="F132" s="23" t="s">
        <v>303</v>
      </c>
    </row>
    <row r="133" spans="2:6" x14ac:dyDescent="0.2">
      <c r="B133" s="14">
        <v>4200</v>
      </c>
      <c r="C133" s="21" t="s">
        <v>218</v>
      </c>
      <c r="D133" s="15">
        <v>26</v>
      </c>
      <c r="E133" s="15">
        <v>39</v>
      </c>
      <c r="F133" s="23" t="s">
        <v>78</v>
      </c>
    </row>
    <row r="134" spans="2:6" x14ac:dyDescent="0.2">
      <c r="B134" s="14">
        <v>4201</v>
      </c>
      <c r="C134" s="21" t="s">
        <v>69</v>
      </c>
      <c r="D134" s="15">
        <v>240</v>
      </c>
      <c r="E134" s="15">
        <v>398</v>
      </c>
      <c r="F134" s="23" t="s">
        <v>313</v>
      </c>
    </row>
    <row r="135" spans="2:6" x14ac:dyDescent="0.2">
      <c r="B135" s="14">
        <v>4202</v>
      </c>
      <c r="C135" s="21" t="s">
        <v>219</v>
      </c>
      <c r="D135" s="15">
        <v>19</v>
      </c>
      <c r="E135" s="15">
        <v>25</v>
      </c>
      <c r="F135" s="23" t="s">
        <v>296</v>
      </c>
    </row>
    <row r="136" spans="2:6" x14ac:dyDescent="0.2">
      <c r="B136" s="14">
        <v>4203</v>
      </c>
      <c r="C136" s="21" t="s">
        <v>220</v>
      </c>
      <c r="D136" s="15">
        <v>52</v>
      </c>
      <c r="E136" s="15">
        <v>77</v>
      </c>
      <c r="F136" s="23" t="s">
        <v>45</v>
      </c>
    </row>
    <row r="137" spans="2:6" x14ac:dyDescent="0.2">
      <c r="B137" s="14">
        <v>4204</v>
      </c>
      <c r="C137" s="21" t="s">
        <v>221</v>
      </c>
      <c r="D137" s="15">
        <v>39</v>
      </c>
      <c r="E137" s="15">
        <v>62</v>
      </c>
      <c r="F137" s="23" t="s">
        <v>312</v>
      </c>
    </row>
    <row r="138" spans="2:6" x14ac:dyDescent="0.2">
      <c r="B138" s="14">
        <v>4205</v>
      </c>
      <c r="C138" s="21" t="s">
        <v>222</v>
      </c>
      <c r="D138" s="15">
        <v>30</v>
      </c>
      <c r="E138" s="15">
        <v>46</v>
      </c>
      <c r="F138" s="23" t="s">
        <v>76</v>
      </c>
    </row>
    <row r="139" spans="2:6" x14ac:dyDescent="0.2">
      <c r="B139" s="14">
        <v>4206</v>
      </c>
      <c r="C139" s="21" t="s">
        <v>223</v>
      </c>
      <c r="D139" s="15">
        <v>78</v>
      </c>
      <c r="E139" s="15">
        <v>142</v>
      </c>
      <c r="F139" s="23" t="s">
        <v>74</v>
      </c>
    </row>
    <row r="140" spans="2:6" x14ac:dyDescent="0.2">
      <c r="B140" s="14">
        <v>4207</v>
      </c>
      <c r="C140" s="21" t="s">
        <v>224</v>
      </c>
      <c r="D140" s="15">
        <v>26</v>
      </c>
      <c r="E140" s="15">
        <v>31</v>
      </c>
      <c r="F140" s="23" t="s">
        <v>302</v>
      </c>
    </row>
    <row r="141" spans="2:6" x14ac:dyDescent="0.2">
      <c r="B141" s="14">
        <v>4208</v>
      </c>
      <c r="C141" s="21" t="s">
        <v>225</v>
      </c>
      <c r="D141" s="15">
        <v>15</v>
      </c>
      <c r="E141" s="15">
        <v>22</v>
      </c>
      <c r="F141" s="23" t="s">
        <v>301</v>
      </c>
    </row>
    <row r="142" spans="2:6" x14ac:dyDescent="0.2">
      <c r="B142" s="14">
        <v>4209</v>
      </c>
      <c r="C142" s="21" t="s">
        <v>226</v>
      </c>
      <c r="D142" s="15">
        <v>66</v>
      </c>
      <c r="E142" s="15">
        <v>100</v>
      </c>
      <c r="F142" s="23" t="s">
        <v>43</v>
      </c>
    </row>
    <row r="143" spans="2:6" x14ac:dyDescent="0.2">
      <c r="B143" s="14">
        <v>4210</v>
      </c>
      <c r="C143" s="21" t="s">
        <v>227</v>
      </c>
      <c r="D143" s="15">
        <v>17</v>
      </c>
      <c r="E143" s="15">
        <v>18</v>
      </c>
      <c r="F143" s="23" t="s">
        <v>305</v>
      </c>
    </row>
    <row r="144" spans="2:6" x14ac:dyDescent="0.2">
      <c r="B144" s="24">
        <v>4249</v>
      </c>
      <c r="C144" s="25" t="s">
        <v>228</v>
      </c>
      <c r="D144" s="26">
        <v>249</v>
      </c>
      <c r="E144" s="26">
        <v>359</v>
      </c>
      <c r="F144" s="27" t="s">
        <v>78</v>
      </c>
    </row>
    <row r="145" spans="2:6" x14ac:dyDescent="0.2">
      <c r="B145" s="14">
        <v>4221</v>
      </c>
      <c r="C145" s="21" t="s">
        <v>229</v>
      </c>
      <c r="D145" s="15" t="s">
        <v>294</v>
      </c>
      <c r="E145" s="15" t="s">
        <v>294</v>
      </c>
      <c r="F145" s="23" t="s">
        <v>294</v>
      </c>
    </row>
    <row r="146" spans="2:6" x14ac:dyDescent="0.2">
      <c r="B146" s="14">
        <v>4222</v>
      </c>
      <c r="C146" s="21" t="s">
        <v>230</v>
      </c>
      <c r="D146" s="15" t="s">
        <v>294</v>
      </c>
      <c r="E146" s="15" t="s">
        <v>294</v>
      </c>
      <c r="F146" s="23" t="s">
        <v>294</v>
      </c>
    </row>
    <row r="147" spans="2:6" x14ac:dyDescent="0.2">
      <c r="B147" s="14">
        <v>4223</v>
      </c>
      <c r="C147" s="21" t="s">
        <v>231</v>
      </c>
      <c r="D147" s="15">
        <v>7</v>
      </c>
      <c r="E147" s="15">
        <v>21</v>
      </c>
      <c r="F147" s="23" t="s">
        <v>78</v>
      </c>
    </row>
    <row r="148" spans="2:6" x14ac:dyDescent="0.2">
      <c r="B148" s="14">
        <v>4224</v>
      </c>
      <c r="C148" s="21" t="s">
        <v>232</v>
      </c>
      <c r="D148" s="15" t="s">
        <v>294</v>
      </c>
      <c r="E148" s="15" t="s">
        <v>294</v>
      </c>
      <c r="F148" s="23" t="s">
        <v>294</v>
      </c>
    </row>
    <row r="149" spans="2:6" x14ac:dyDescent="0.2">
      <c r="B149" s="14">
        <v>4226</v>
      </c>
      <c r="C149" s="21" t="s">
        <v>233</v>
      </c>
      <c r="D149" s="15">
        <v>0</v>
      </c>
      <c r="E149" s="15">
        <v>0</v>
      </c>
      <c r="F149" s="23" t="s">
        <v>308</v>
      </c>
    </row>
    <row r="150" spans="2:6" x14ac:dyDescent="0.2">
      <c r="B150" s="14">
        <v>4227</v>
      </c>
      <c r="C150" s="21" t="s">
        <v>234</v>
      </c>
      <c r="D150" s="15" t="s">
        <v>294</v>
      </c>
      <c r="E150" s="15" t="s">
        <v>294</v>
      </c>
      <c r="F150" s="23" t="s">
        <v>294</v>
      </c>
    </row>
    <row r="151" spans="2:6" x14ac:dyDescent="0.2">
      <c r="B151" s="14">
        <v>4228</v>
      </c>
      <c r="C151" s="21" t="s">
        <v>235</v>
      </c>
      <c r="D151" s="15">
        <v>25</v>
      </c>
      <c r="E151" s="15">
        <v>30</v>
      </c>
      <c r="F151" s="23" t="s">
        <v>302</v>
      </c>
    </row>
    <row r="152" spans="2:6" x14ac:dyDescent="0.2">
      <c r="B152" s="14">
        <v>4229</v>
      </c>
      <c r="C152" s="21" t="s">
        <v>236</v>
      </c>
      <c r="D152" s="15">
        <v>5</v>
      </c>
      <c r="E152" s="15">
        <v>5</v>
      </c>
      <c r="F152" s="23" t="s">
        <v>305</v>
      </c>
    </row>
    <row r="153" spans="2:6" x14ac:dyDescent="0.2">
      <c r="B153" s="14">
        <v>4230</v>
      </c>
      <c r="C153" s="21" t="s">
        <v>237</v>
      </c>
      <c r="D153" s="15" t="s">
        <v>294</v>
      </c>
      <c r="E153" s="15" t="s">
        <v>294</v>
      </c>
      <c r="F153" s="23" t="s">
        <v>294</v>
      </c>
    </row>
    <row r="154" spans="2:6" x14ac:dyDescent="0.2">
      <c r="B154" s="14">
        <v>4231</v>
      </c>
      <c r="C154" s="21" t="s">
        <v>238</v>
      </c>
      <c r="D154" s="15">
        <v>9</v>
      </c>
      <c r="E154" s="15">
        <v>15</v>
      </c>
      <c r="F154" s="23" t="s">
        <v>302</v>
      </c>
    </row>
    <row r="155" spans="2:6" x14ac:dyDescent="0.2">
      <c r="B155" s="14">
        <v>4232</v>
      </c>
      <c r="C155" s="21" t="s">
        <v>239</v>
      </c>
      <c r="D155" s="15" t="s">
        <v>294</v>
      </c>
      <c r="E155" s="15" t="s">
        <v>294</v>
      </c>
      <c r="F155" s="23" t="s">
        <v>294</v>
      </c>
    </row>
    <row r="156" spans="2:6" x14ac:dyDescent="0.2">
      <c r="B156" s="14">
        <v>4233</v>
      </c>
      <c r="C156" s="21" t="s">
        <v>240</v>
      </c>
      <c r="D156" s="15">
        <v>0</v>
      </c>
      <c r="E156" s="15">
        <v>0</v>
      </c>
      <c r="F156" s="23" t="s">
        <v>308</v>
      </c>
    </row>
    <row r="157" spans="2:6" x14ac:dyDescent="0.2">
      <c r="B157" s="14">
        <v>4234</v>
      </c>
      <c r="C157" s="21" t="s">
        <v>241</v>
      </c>
      <c r="D157" s="15">
        <v>16</v>
      </c>
      <c r="E157" s="15">
        <v>17</v>
      </c>
      <c r="F157" s="23" t="s">
        <v>305</v>
      </c>
    </row>
    <row r="158" spans="2:6" x14ac:dyDescent="0.2">
      <c r="B158" s="14">
        <v>4235</v>
      </c>
      <c r="C158" s="21" t="s">
        <v>242</v>
      </c>
      <c r="D158" s="15">
        <v>7</v>
      </c>
      <c r="E158" s="15">
        <v>7</v>
      </c>
      <c r="F158" s="23" t="s">
        <v>301</v>
      </c>
    </row>
    <row r="159" spans="2:6" x14ac:dyDescent="0.2">
      <c r="B159" s="14">
        <v>4236</v>
      </c>
      <c r="C159" s="21" t="s">
        <v>243</v>
      </c>
      <c r="D159" s="15">
        <v>90</v>
      </c>
      <c r="E159" s="15">
        <v>128</v>
      </c>
      <c r="F159" s="23" t="s">
        <v>76</v>
      </c>
    </row>
    <row r="160" spans="2:6" x14ac:dyDescent="0.2">
      <c r="B160" s="14">
        <v>4237</v>
      </c>
      <c r="C160" s="21" t="s">
        <v>244</v>
      </c>
      <c r="D160" s="15" t="s">
        <v>294</v>
      </c>
      <c r="E160" s="15" t="s">
        <v>294</v>
      </c>
      <c r="F160" s="23" t="s">
        <v>294</v>
      </c>
    </row>
    <row r="161" spans="2:6" x14ac:dyDescent="0.2">
      <c r="B161" s="14">
        <v>4238</v>
      </c>
      <c r="C161" s="21" t="s">
        <v>245</v>
      </c>
      <c r="D161" s="15">
        <v>10</v>
      </c>
      <c r="E161" s="15">
        <v>16</v>
      </c>
      <c r="F161" s="23" t="s">
        <v>44</v>
      </c>
    </row>
    <row r="162" spans="2:6" x14ac:dyDescent="0.2">
      <c r="B162" s="14">
        <v>4239</v>
      </c>
      <c r="C162" s="21" t="s">
        <v>246</v>
      </c>
      <c r="D162" s="15">
        <v>25</v>
      </c>
      <c r="E162" s="15">
        <v>35</v>
      </c>
      <c r="F162" s="23" t="s">
        <v>296</v>
      </c>
    </row>
    <row r="163" spans="2:6" x14ac:dyDescent="0.2">
      <c r="B163" s="14">
        <v>4240</v>
      </c>
      <c r="C163" s="21" t="s">
        <v>247</v>
      </c>
      <c r="D163" s="15">
        <v>38</v>
      </c>
      <c r="E163" s="15">
        <v>58</v>
      </c>
      <c r="F163" s="23" t="s">
        <v>43</v>
      </c>
    </row>
    <row r="164" spans="2:6" x14ac:dyDescent="0.2">
      <c r="B164" s="24">
        <v>4269</v>
      </c>
      <c r="C164" s="25" t="s">
        <v>248</v>
      </c>
      <c r="D164" s="26">
        <v>548</v>
      </c>
      <c r="E164" s="26">
        <v>831</v>
      </c>
      <c r="F164" s="27" t="s">
        <v>44</v>
      </c>
    </row>
    <row r="165" spans="2:6" x14ac:dyDescent="0.2">
      <c r="B165" s="14">
        <v>4251</v>
      </c>
      <c r="C165" s="21" t="s">
        <v>249</v>
      </c>
      <c r="D165" s="15" t="s">
        <v>294</v>
      </c>
      <c r="E165" s="15" t="s">
        <v>294</v>
      </c>
      <c r="F165" s="23" t="s">
        <v>294</v>
      </c>
    </row>
    <row r="166" spans="2:6" x14ac:dyDescent="0.2">
      <c r="B166" s="14">
        <v>4252</v>
      </c>
      <c r="C166" s="21" t="s">
        <v>250</v>
      </c>
      <c r="D166" s="15">
        <v>57</v>
      </c>
      <c r="E166" s="15">
        <v>69</v>
      </c>
      <c r="F166" s="23" t="s">
        <v>297</v>
      </c>
    </row>
    <row r="167" spans="2:6" x14ac:dyDescent="0.2">
      <c r="B167" s="14">
        <v>4253</v>
      </c>
      <c r="C167" s="21" t="s">
        <v>251</v>
      </c>
      <c r="D167" s="15">
        <v>12</v>
      </c>
      <c r="E167" s="15">
        <v>17</v>
      </c>
      <c r="F167" s="23" t="s">
        <v>305</v>
      </c>
    </row>
    <row r="168" spans="2:6" x14ac:dyDescent="0.2">
      <c r="B168" s="14">
        <v>4254</v>
      </c>
      <c r="C168" s="21" t="s">
        <v>252</v>
      </c>
      <c r="D168" s="15">
        <v>150</v>
      </c>
      <c r="E168" s="15">
        <v>252</v>
      </c>
      <c r="F168" s="23" t="s">
        <v>41</v>
      </c>
    </row>
    <row r="169" spans="2:6" x14ac:dyDescent="0.2">
      <c r="B169" s="14">
        <v>4255</v>
      </c>
      <c r="C169" s="21" t="s">
        <v>253</v>
      </c>
      <c r="D169" s="15">
        <v>16</v>
      </c>
      <c r="E169" s="15">
        <v>17</v>
      </c>
      <c r="F169" s="23" t="s">
        <v>77</v>
      </c>
    </row>
    <row r="170" spans="2:6" x14ac:dyDescent="0.2">
      <c r="B170" s="14">
        <v>4256</v>
      </c>
      <c r="C170" s="21" t="s">
        <v>254</v>
      </c>
      <c r="D170" s="15">
        <v>10</v>
      </c>
      <c r="E170" s="15">
        <v>16</v>
      </c>
      <c r="F170" s="23" t="s">
        <v>76</v>
      </c>
    </row>
    <row r="171" spans="2:6" x14ac:dyDescent="0.2">
      <c r="B171" s="14">
        <v>4257</v>
      </c>
      <c r="C171" s="21" t="s">
        <v>255</v>
      </c>
      <c r="D171" s="15" t="s">
        <v>294</v>
      </c>
      <c r="E171" s="15" t="s">
        <v>294</v>
      </c>
      <c r="F171" s="23" t="s">
        <v>294</v>
      </c>
    </row>
    <row r="172" spans="2:6" x14ac:dyDescent="0.2">
      <c r="B172" s="14">
        <v>4258</v>
      </c>
      <c r="C172" s="21" t="s">
        <v>71</v>
      </c>
      <c r="D172" s="15">
        <v>196</v>
      </c>
      <c r="E172" s="15">
        <v>304</v>
      </c>
      <c r="F172" s="23" t="s">
        <v>41</v>
      </c>
    </row>
    <row r="173" spans="2:6" x14ac:dyDescent="0.2">
      <c r="B173" s="14">
        <v>4259</v>
      </c>
      <c r="C173" s="21" t="s">
        <v>256</v>
      </c>
      <c r="D173" s="15">
        <v>18</v>
      </c>
      <c r="E173" s="15">
        <v>25</v>
      </c>
      <c r="F173" s="23" t="s">
        <v>306</v>
      </c>
    </row>
    <row r="174" spans="2:6" x14ac:dyDescent="0.2">
      <c r="B174" s="14">
        <v>4260</v>
      </c>
      <c r="C174" s="21" t="s">
        <v>257</v>
      </c>
      <c r="D174" s="15">
        <v>48</v>
      </c>
      <c r="E174" s="15">
        <v>73</v>
      </c>
      <c r="F174" s="23" t="s">
        <v>40</v>
      </c>
    </row>
    <row r="175" spans="2:6" x14ac:dyDescent="0.2">
      <c r="B175" s="14">
        <v>4261</v>
      </c>
      <c r="C175" s="21" t="s">
        <v>258</v>
      </c>
      <c r="D175" s="15">
        <v>6</v>
      </c>
      <c r="E175" s="15">
        <v>6</v>
      </c>
      <c r="F175" s="23" t="s">
        <v>307</v>
      </c>
    </row>
    <row r="176" spans="2:6" x14ac:dyDescent="0.2">
      <c r="B176" s="14">
        <v>4262</v>
      </c>
      <c r="C176" s="21" t="s">
        <v>259</v>
      </c>
      <c r="D176" s="15">
        <v>10</v>
      </c>
      <c r="E176" s="15">
        <v>13</v>
      </c>
      <c r="F176" s="23" t="s">
        <v>312</v>
      </c>
    </row>
    <row r="177" spans="2:6" x14ac:dyDescent="0.2">
      <c r="B177" s="14">
        <v>4263</v>
      </c>
      <c r="C177" s="21" t="s">
        <v>260</v>
      </c>
      <c r="D177" s="15">
        <v>19</v>
      </c>
      <c r="E177" s="15">
        <v>28</v>
      </c>
      <c r="F177" s="23" t="s">
        <v>77</v>
      </c>
    </row>
    <row r="178" spans="2:6" x14ac:dyDescent="0.2">
      <c r="B178" s="14">
        <v>4264</v>
      </c>
      <c r="C178" s="21" t="s">
        <v>261</v>
      </c>
      <c r="D178" s="15">
        <v>7</v>
      </c>
      <c r="E178" s="15">
        <v>10</v>
      </c>
      <c r="F178" s="23" t="s">
        <v>77</v>
      </c>
    </row>
    <row r="179" spans="2:6" x14ac:dyDescent="0.2">
      <c r="B179" s="24">
        <v>4299</v>
      </c>
      <c r="C179" s="25" t="s">
        <v>262</v>
      </c>
      <c r="D179" s="26">
        <v>819</v>
      </c>
      <c r="E179" s="26">
        <v>1281</v>
      </c>
      <c r="F179" s="27" t="s">
        <v>45</v>
      </c>
    </row>
    <row r="180" spans="2:6" x14ac:dyDescent="0.2">
      <c r="B180" s="14">
        <v>4271</v>
      </c>
      <c r="C180" s="21" t="s">
        <v>263</v>
      </c>
      <c r="D180" s="15">
        <v>104</v>
      </c>
      <c r="E180" s="15">
        <v>194</v>
      </c>
      <c r="F180" s="23" t="s">
        <v>41</v>
      </c>
    </row>
    <row r="181" spans="2:6" x14ac:dyDescent="0.2">
      <c r="B181" s="14">
        <v>4273</v>
      </c>
      <c r="C181" s="21" t="s">
        <v>264</v>
      </c>
      <c r="D181" s="15" t="s">
        <v>294</v>
      </c>
      <c r="E181" s="15" t="s">
        <v>294</v>
      </c>
      <c r="F181" s="23" t="s">
        <v>294</v>
      </c>
    </row>
    <row r="182" spans="2:6" x14ac:dyDescent="0.2">
      <c r="B182" s="14">
        <v>4274</v>
      </c>
      <c r="C182" s="21" t="s">
        <v>265</v>
      </c>
      <c r="D182" s="15">
        <v>30</v>
      </c>
      <c r="E182" s="15">
        <v>43</v>
      </c>
      <c r="F182" s="23" t="s">
        <v>302</v>
      </c>
    </row>
    <row r="183" spans="2:6" x14ac:dyDescent="0.2">
      <c r="B183" s="14">
        <v>4275</v>
      </c>
      <c r="C183" s="21" t="s">
        <v>266</v>
      </c>
      <c r="D183" s="15" t="s">
        <v>294</v>
      </c>
      <c r="E183" s="15" t="s">
        <v>294</v>
      </c>
      <c r="F183" s="23" t="s">
        <v>294</v>
      </c>
    </row>
    <row r="184" spans="2:6" x14ac:dyDescent="0.2">
      <c r="B184" s="14">
        <v>4276</v>
      </c>
      <c r="C184" s="21" t="s">
        <v>267</v>
      </c>
      <c r="D184" s="15">
        <v>55</v>
      </c>
      <c r="E184" s="15">
        <v>93</v>
      </c>
      <c r="F184" s="23" t="s">
        <v>43</v>
      </c>
    </row>
    <row r="185" spans="2:6" x14ac:dyDescent="0.2">
      <c r="B185" s="14">
        <v>4277</v>
      </c>
      <c r="C185" s="21" t="s">
        <v>268</v>
      </c>
      <c r="D185" s="15">
        <v>12</v>
      </c>
      <c r="E185" s="15">
        <v>18</v>
      </c>
      <c r="F185" s="23" t="s">
        <v>38</v>
      </c>
    </row>
    <row r="186" spans="2:6" x14ac:dyDescent="0.2">
      <c r="B186" s="14">
        <v>4279</v>
      </c>
      <c r="C186" s="21" t="s">
        <v>269</v>
      </c>
      <c r="D186" s="15">
        <v>43</v>
      </c>
      <c r="E186" s="15">
        <v>60</v>
      </c>
      <c r="F186" s="23" t="s">
        <v>38</v>
      </c>
    </row>
    <row r="187" spans="2:6" x14ac:dyDescent="0.2">
      <c r="B187" s="14">
        <v>4280</v>
      </c>
      <c r="C187" s="21" t="s">
        <v>270</v>
      </c>
      <c r="D187" s="15">
        <v>119</v>
      </c>
      <c r="E187" s="15">
        <v>182</v>
      </c>
      <c r="F187" s="23" t="s">
        <v>297</v>
      </c>
    </row>
    <row r="188" spans="2:6" x14ac:dyDescent="0.2">
      <c r="B188" s="14">
        <v>4281</v>
      </c>
      <c r="C188" s="21" t="s">
        <v>271</v>
      </c>
      <c r="D188" s="15">
        <v>6</v>
      </c>
      <c r="E188" s="15">
        <v>9</v>
      </c>
      <c r="F188" s="23" t="s">
        <v>303</v>
      </c>
    </row>
    <row r="189" spans="2:6" x14ac:dyDescent="0.2">
      <c r="B189" s="14">
        <v>4282</v>
      </c>
      <c r="C189" s="21" t="s">
        <v>272</v>
      </c>
      <c r="D189" s="15">
        <v>100</v>
      </c>
      <c r="E189" s="15">
        <v>153</v>
      </c>
      <c r="F189" s="23" t="s">
        <v>45</v>
      </c>
    </row>
    <row r="190" spans="2:6" x14ac:dyDescent="0.2">
      <c r="B190" s="14">
        <v>4283</v>
      </c>
      <c r="C190" s="21" t="s">
        <v>273</v>
      </c>
      <c r="D190" s="15">
        <v>63</v>
      </c>
      <c r="E190" s="15">
        <v>108</v>
      </c>
      <c r="F190" s="23" t="s">
        <v>74</v>
      </c>
    </row>
    <row r="191" spans="2:6" x14ac:dyDescent="0.2">
      <c r="B191" s="14">
        <v>4284</v>
      </c>
      <c r="C191" s="21" t="s">
        <v>274</v>
      </c>
      <c r="D191" s="15">
        <v>16</v>
      </c>
      <c r="E191" s="15">
        <v>26</v>
      </c>
      <c r="F191" s="23" t="s">
        <v>38</v>
      </c>
    </row>
    <row r="192" spans="2:6" x14ac:dyDescent="0.2">
      <c r="B192" s="14">
        <v>4285</v>
      </c>
      <c r="C192" s="21" t="s">
        <v>275</v>
      </c>
      <c r="D192" s="15">
        <v>75</v>
      </c>
      <c r="E192" s="15">
        <v>116</v>
      </c>
      <c r="F192" s="23" t="s">
        <v>42</v>
      </c>
    </row>
    <row r="193" spans="2:6" x14ac:dyDescent="0.2">
      <c r="B193" s="14">
        <v>4286</v>
      </c>
      <c r="C193" s="21" t="s">
        <v>276</v>
      </c>
      <c r="D193" s="15">
        <v>18</v>
      </c>
      <c r="E193" s="15">
        <v>20</v>
      </c>
      <c r="F193" s="23" t="s">
        <v>75</v>
      </c>
    </row>
    <row r="194" spans="2:6" x14ac:dyDescent="0.2">
      <c r="B194" s="14">
        <v>4287</v>
      </c>
      <c r="C194" s="21" t="s">
        <v>277</v>
      </c>
      <c r="D194" s="15">
        <v>10</v>
      </c>
      <c r="E194" s="15">
        <v>17</v>
      </c>
      <c r="F194" s="23" t="s">
        <v>296</v>
      </c>
    </row>
    <row r="195" spans="2:6" x14ac:dyDescent="0.2">
      <c r="B195" s="14">
        <v>4288</v>
      </c>
      <c r="C195" s="21" t="s">
        <v>278</v>
      </c>
      <c r="D195" s="15">
        <v>0</v>
      </c>
      <c r="E195" s="15">
        <v>0</v>
      </c>
      <c r="F195" s="23" t="s">
        <v>308</v>
      </c>
    </row>
    <row r="196" spans="2:6" x14ac:dyDescent="0.2">
      <c r="B196" s="14">
        <v>4289</v>
      </c>
      <c r="C196" s="21" t="s">
        <v>72</v>
      </c>
      <c r="D196" s="15">
        <v>180</v>
      </c>
      <c r="E196" s="15">
        <v>255</v>
      </c>
      <c r="F196" s="23" t="s">
        <v>39</v>
      </c>
    </row>
    <row r="197" spans="2:6" x14ac:dyDescent="0.2">
      <c r="B197" s="24">
        <v>4329</v>
      </c>
      <c r="C197" s="25" t="s">
        <v>279</v>
      </c>
      <c r="D197" s="26">
        <v>383</v>
      </c>
      <c r="E197" s="26">
        <v>554</v>
      </c>
      <c r="F197" s="27" t="s">
        <v>76</v>
      </c>
    </row>
    <row r="198" spans="2:6" x14ac:dyDescent="0.2">
      <c r="B198" s="14">
        <v>4303</v>
      </c>
      <c r="C198" s="21" t="s">
        <v>280</v>
      </c>
      <c r="D198" s="15">
        <v>29</v>
      </c>
      <c r="E198" s="15">
        <v>38</v>
      </c>
      <c r="F198" s="23" t="s">
        <v>78</v>
      </c>
    </row>
    <row r="199" spans="2:6" x14ac:dyDescent="0.2">
      <c r="B199" s="14">
        <v>4304</v>
      </c>
      <c r="C199" s="21" t="s">
        <v>281</v>
      </c>
      <c r="D199" s="15">
        <v>78</v>
      </c>
      <c r="E199" s="15">
        <v>113</v>
      </c>
      <c r="F199" s="23" t="s">
        <v>300</v>
      </c>
    </row>
    <row r="200" spans="2:6" x14ac:dyDescent="0.2">
      <c r="B200" s="14">
        <v>4305</v>
      </c>
      <c r="C200" s="21" t="s">
        <v>282</v>
      </c>
      <c r="D200" s="15">
        <v>17</v>
      </c>
      <c r="E200" s="15">
        <v>22</v>
      </c>
      <c r="F200" s="23" t="s">
        <v>296</v>
      </c>
    </row>
    <row r="201" spans="2:6" x14ac:dyDescent="0.2">
      <c r="B201" s="14">
        <v>4306</v>
      </c>
      <c r="C201" s="21" t="s">
        <v>283</v>
      </c>
      <c r="D201" s="15" t="s">
        <v>294</v>
      </c>
      <c r="E201" s="15" t="s">
        <v>294</v>
      </c>
      <c r="F201" s="23" t="s">
        <v>294</v>
      </c>
    </row>
    <row r="202" spans="2:6" x14ac:dyDescent="0.2">
      <c r="B202" s="14">
        <v>4307</v>
      </c>
      <c r="C202" s="21" t="s">
        <v>284</v>
      </c>
      <c r="D202" s="15">
        <v>7</v>
      </c>
      <c r="E202" s="15">
        <v>7</v>
      </c>
      <c r="F202" s="23" t="s">
        <v>86</v>
      </c>
    </row>
    <row r="203" spans="2:6" x14ac:dyDescent="0.2">
      <c r="B203" s="14">
        <v>4309</v>
      </c>
      <c r="C203" s="21" t="s">
        <v>285</v>
      </c>
      <c r="D203" s="15">
        <v>39</v>
      </c>
      <c r="E203" s="15">
        <v>59</v>
      </c>
      <c r="F203" s="23" t="s">
        <v>45</v>
      </c>
    </row>
    <row r="204" spans="2:6" x14ac:dyDescent="0.2">
      <c r="B204" s="14">
        <v>4310</v>
      </c>
      <c r="C204" s="21" t="s">
        <v>286</v>
      </c>
      <c r="D204" s="15">
        <v>20</v>
      </c>
      <c r="E204" s="15">
        <v>27</v>
      </c>
      <c r="F204" s="23" t="s">
        <v>76</v>
      </c>
    </row>
    <row r="205" spans="2:6" x14ac:dyDescent="0.2">
      <c r="B205" s="14">
        <v>4311</v>
      </c>
      <c r="C205" s="21" t="s">
        <v>287</v>
      </c>
      <c r="D205" s="15">
        <v>40</v>
      </c>
      <c r="E205" s="15">
        <v>62</v>
      </c>
      <c r="F205" s="23" t="s">
        <v>314</v>
      </c>
    </row>
    <row r="206" spans="2:6" x14ac:dyDescent="0.2">
      <c r="B206" s="14">
        <v>4312</v>
      </c>
      <c r="C206" s="21" t="s">
        <v>288</v>
      </c>
      <c r="D206" s="15">
        <v>22</v>
      </c>
      <c r="E206" s="15">
        <v>41</v>
      </c>
      <c r="F206" s="23" t="s">
        <v>75</v>
      </c>
    </row>
    <row r="207" spans="2:6" x14ac:dyDescent="0.2">
      <c r="B207" s="14">
        <v>4313</v>
      </c>
      <c r="C207" s="21" t="s">
        <v>289</v>
      </c>
      <c r="D207" s="15">
        <v>9</v>
      </c>
      <c r="E207" s="15">
        <v>17</v>
      </c>
      <c r="F207" s="23" t="s">
        <v>86</v>
      </c>
    </row>
    <row r="208" spans="2:6" x14ac:dyDescent="0.2">
      <c r="B208" s="14">
        <v>4314</v>
      </c>
      <c r="C208" s="21" t="s">
        <v>290</v>
      </c>
      <c r="D208" s="15">
        <v>0</v>
      </c>
      <c r="E208" s="15">
        <v>0</v>
      </c>
      <c r="F208" s="23" t="s">
        <v>308</v>
      </c>
    </row>
    <row r="209" spans="2:6" x14ac:dyDescent="0.2">
      <c r="B209" s="14">
        <v>4318</v>
      </c>
      <c r="C209" s="21" t="s">
        <v>291</v>
      </c>
      <c r="D209" s="15" t="s">
        <v>294</v>
      </c>
      <c r="E209" s="15" t="s">
        <v>294</v>
      </c>
      <c r="F209" s="23" t="s">
        <v>294</v>
      </c>
    </row>
    <row r="210" spans="2:6" x14ac:dyDescent="0.2">
      <c r="B210" s="14">
        <v>4319</v>
      </c>
      <c r="C210" s="21" t="s">
        <v>292</v>
      </c>
      <c r="D210" s="15">
        <v>5</v>
      </c>
      <c r="E210" s="15">
        <v>8</v>
      </c>
      <c r="F210" s="23" t="s">
        <v>77</v>
      </c>
    </row>
    <row r="211" spans="2:6" x14ac:dyDescent="0.2">
      <c r="B211" s="14">
        <v>4320</v>
      </c>
      <c r="C211" s="21" t="s">
        <v>293</v>
      </c>
      <c r="D211" s="15">
        <v>9</v>
      </c>
      <c r="E211" s="15">
        <v>12</v>
      </c>
      <c r="F211" s="23" t="s">
        <v>78</v>
      </c>
    </row>
    <row r="212" spans="2:6" x14ac:dyDescent="0.2">
      <c r="B212" s="17">
        <v>4324</v>
      </c>
      <c r="C212" s="22" t="s">
        <v>73</v>
      </c>
      <c r="D212" s="18">
        <v>111</v>
      </c>
      <c r="E212" s="18">
        <v>154</v>
      </c>
      <c r="F212" s="28" t="s">
        <v>38</v>
      </c>
    </row>
    <row r="214" spans="2:6" ht="25.5" customHeight="1" x14ac:dyDescent="0.2">
      <c r="B214" s="35" t="s">
        <v>315</v>
      </c>
      <c r="C214" s="36"/>
      <c r="D214" s="36"/>
      <c r="E214" s="36"/>
      <c r="F214" s="36"/>
    </row>
    <row r="215" spans="2:6" ht="38.25" customHeight="1" x14ac:dyDescent="0.2">
      <c r="B215" s="35" t="s">
        <v>87</v>
      </c>
      <c r="C215" s="36"/>
      <c r="D215" s="36"/>
      <c r="E215" s="36"/>
      <c r="F215" s="36"/>
    </row>
  </sheetData>
  <autoFilter ref="B4:F4" xr:uid="{00000000-0001-0000-0300-000000000000}"/>
  <mergeCells count="2">
    <mergeCell ref="B214:F214"/>
    <mergeCell ref="B215:F215"/>
  </mergeCells>
  <pageMargins left="0.7" right="0.7" top="0.75" bottom="0.75" header="0.3" footer="0.3"/>
  <pageSetup paperSize="9" scale="50" fitToWidth="0"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AB8"/>
  </sheetPr>
  <dimension ref="B1:U34"/>
  <sheetViews>
    <sheetView showGridLines="0" workbookViewId="0"/>
  </sheetViews>
  <sheetFormatPr baseColWidth="10" defaultRowHeight="12.75" x14ac:dyDescent="0.2"/>
  <cols>
    <col min="1" max="1" width="2.5703125" customWidth="1"/>
    <col min="2" max="2" width="22.42578125" customWidth="1"/>
    <col min="3" max="21" width="5.85546875" customWidth="1"/>
  </cols>
  <sheetData>
    <row r="1" spans="2:21" ht="18" x14ac:dyDescent="0.25">
      <c r="B1" s="3" t="s">
        <v>8</v>
      </c>
    </row>
    <row r="4" spans="2:21" x14ac:dyDescent="0.2">
      <c r="B4" s="20" t="s">
        <v>316</v>
      </c>
      <c r="C4" s="13">
        <v>2005</v>
      </c>
      <c r="D4" s="13">
        <v>2006</v>
      </c>
      <c r="E4" s="13">
        <v>2007</v>
      </c>
      <c r="F4" s="13">
        <v>2008</v>
      </c>
      <c r="G4" s="13">
        <v>2009</v>
      </c>
      <c r="H4" s="13">
        <v>2010</v>
      </c>
      <c r="I4" s="13">
        <v>2011</v>
      </c>
      <c r="J4" s="13">
        <v>2012</v>
      </c>
      <c r="K4" s="13">
        <v>2013</v>
      </c>
      <c r="L4" s="13">
        <v>2014</v>
      </c>
      <c r="M4" s="13">
        <v>2015</v>
      </c>
      <c r="N4" s="13">
        <v>2016</v>
      </c>
      <c r="O4" s="13">
        <v>2017</v>
      </c>
      <c r="P4" s="13">
        <v>2018</v>
      </c>
      <c r="Q4" s="13">
        <v>2019</v>
      </c>
      <c r="R4" s="13">
        <v>2020</v>
      </c>
      <c r="S4" s="13">
        <v>2021</v>
      </c>
      <c r="T4" s="13">
        <v>2022</v>
      </c>
      <c r="U4" s="13">
        <v>2023</v>
      </c>
    </row>
    <row r="5" spans="2:21" x14ac:dyDescent="0.2">
      <c r="B5" s="21" t="s">
        <v>317</v>
      </c>
      <c r="C5" s="16" t="s">
        <v>314</v>
      </c>
      <c r="D5" s="16" t="s">
        <v>349</v>
      </c>
      <c r="E5" s="16" t="s">
        <v>295</v>
      </c>
      <c r="F5" s="16" t="s">
        <v>311</v>
      </c>
      <c r="G5" s="16" t="s">
        <v>311</v>
      </c>
      <c r="H5" s="16" t="s">
        <v>298</v>
      </c>
      <c r="I5" s="16" t="s">
        <v>298</v>
      </c>
      <c r="J5" s="16" t="s">
        <v>298</v>
      </c>
      <c r="K5" s="16" t="s">
        <v>298</v>
      </c>
      <c r="L5" s="16" t="s">
        <v>298</v>
      </c>
      <c r="M5" s="16" t="s">
        <v>298</v>
      </c>
      <c r="N5" s="16" t="s">
        <v>298</v>
      </c>
      <c r="O5" s="16" t="s">
        <v>311</v>
      </c>
      <c r="P5" s="16" t="s">
        <v>298</v>
      </c>
      <c r="Q5" s="16" t="s">
        <v>357</v>
      </c>
      <c r="R5" s="16" t="s">
        <v>357</v>
      </c>
      <c r="S5" s="16" t="s">
        <v>344</v>
      </c>
      <c r="T5" s="16" t="s">
        <v>306</v>
      </c>
      <c r="U5" s="16" t="s">
        <v>304</v>
      </c>
    </row>
    <row r="6" spans="2:21" x14ac:dyDescent="0.2">
      <c r="B6" s="21" t="s">
        <v>318</v>
      </c>
      <c r="C6" s="16" t="s">
        <v>299</v>
      </c>
      <c r="D6" s="16" t="s">
        <v>350</v>
      </c>
      <c r="E6" s="16" t="s">
        <v>354</v>
      </c>
      <c r="F6" s="16" t="s">
        <v>314</v>
      </c>
      <c r="G6" s="16" t="s">
        <v>348</v>
      </c>
      <c r="H6" s="16" t="s">
        <v>354</v>
      </c>
      <c r="I6" s="16" t="s">
        <v>299</v>
      </c>
      <c r="J6" s="16" t="s">
        <v>299</v>
      </c>
      <c r="K6" s="16" t="s">
        <v>299</v>
      </c>
      <c r="L6" s="16" t="s">
        <v>350</v>
      </c>
      <c r="M6" s="16" t="s">
        <v>299</v>
      </c>
      <c r="N6" s="16" t="s">
        <v>299</v>
      </c>
      <c r="O6" s="16" t="s">
        <v>299</v>
      </c>
      <c r="P6" s="16" t="s">
        <v>348</v>
      </c>
      <c r="Q6" s="16" t="s">
        <v>348</v>
      </c>
      <c r="R6" s="16" t="s">
        <v>348</v>
      </c>
      <c r="S6" s="16" t="s">
        <v>314</v>
      </c>
      <c r="T6" s="16" t="s">
        <v>295</v>
      </c>
      <c r="U6" s="16" t="s">
        <v>360</v>
      </c>
    </row>
    <row r="7" spans="2:21" x14ac:dyDescent="0.2">
      <c r="B7" s="21" t="s">
        <v>319</v>
      </c>
      <c r="C7" s="16" t="s">
        <v>304</v>
      </c>
      <c r="D7" s="16" t="s">
        <v>300</v>
      </c>
      <c r="E7" s="16" t="s">
        <v>74</v>
      </c>
      <c r="F7" s="16" t="s">
        <v>41</v>
      </c>
      <c r="G7" s="16" t="s">
        <v>40</v>
      </c>
      <c r="H7" s="16" t="s">
        <v>40</v>
      </c>
      <c r="I7" s="16" t="s">
        <v>39</v>
      </c>
      <c r="J7" s="16" t="s">
        <v>40</v>
      </c>
      <c r="K7" s="16" t="s">
        <v>40</v>
      </c>
      <c r="L7" s="16" t="s">
        <v>41</v>
      </c>
      <c r="M7" s="16" t="s">
        <v>41</v>
      </c>
      <c r="N7" s="16" t="s">
        <v>42</v>
      </c>
      <c r="O7" s="16" t="s">
        <v>300</v>
      </c>
      <c r="P7" s="16" t="s">
        <v>74</v>
      </c>
      <c r="Q7" s="16" t="s">
        <v>74</v>
      </c>
      <c r="R7" s="16" t="s">
        <v>74</v>
      </c>
      <c r="S7" s="16" t="s">
        <v>74</v>
      </c>
      <c r="T7" s="16" t="s">
        <v>74</v>
      </c>
      <c r="U7" s="16" t="s">
        <v>41</v>
      </c>
    </row>
    <row r="8" spans="2:21" x14ac:dyDescent="0.2">
      <c r="B8" s="21" t="s">
        <v>320</v>
      </c>
      <c r="C8" s="16" t="s">
        <v>297</v>
      </c>
      <c r="D8" s="16" t="s">
        <v>77</v>
      </c>
      <c r="E8" s="16" t="s">
        <v>297</v>
      </c>
      <c r="F8" s="16" t="s">
        <v>297</v>
      </c>
      <c r="G8" s="16" t="s">
        <v>297</v>
      </c>
      <c r="H8" s="16" t="s">
        <v>77</v>
      </c>
      <c r="I8" s="16" t="s">
        <v>77</v>
      </c>
      <c r="J8" s="16" t="s">
        <v>77</v>
      </c>
      <c r="K8" s="16" t="s">
        <v>77</v>
      </c>
      <c r="L8" s="16" t="s">
        <v>297</v>
      </c>
      <c r="M8" s="16" t="s">
        <v>77</v>
      </c>
      <c r="N8" s="16" t="s">
        <v>312</v>
      </c>
      <c r="O8" s="16" t="s">
        <v>312</v>
      </c>
      <c r="P8" s="16" t="s">
        <v>297</v>
      </c>
      <c r="Q8" s="16" t="s">
        <v>297</v>
      </c>
      <c r="R8" s="16" t="s">
        <v>75</v>
      </c>
      <c r="S8" s="16" t="s">
        <v>312</v>
      </c>
      <c r="T8" s="16" t="s">
        <v>77</v>
      </c>
      <c r="U8" s="16" t="s">
        <v>77</v>
      </c>
    </row>
    <row r="9" spans="2:21" x14ac:dyDescent="0.2">
      <c r="B9" s="21" t="s">
        <v>321</v>
      </c>
      <c r="C9" s="16" t="s">
        <v>44</v>
      </c>
      <c r="D9" s="16" t="s">
        <v>44</v>
      </c>
      <c r="E9" s="16" t="s">
        <v>45</v>
      </c>
      <c r="F9" s="16" t="s">
        <v>76</v>
      </c>
      <c r="G9" s="16" t="s">
        <v>76</v>
      </c>
      <c r="H9" s="16" t="s">
        <v>75</v>
      </c>
      <c r="I9" s="16" t="s">
        <v>75</v>
      </c>
      <c r="J9" s="16" t="s">
        <v>75</v>
      </c>
      <c r="K9" s="16" t="s">
        <v>76</v>
      </c>
      <c r="L9" s="16" t="s">
        <v>76</v>
      </c>
      <c r="M9" s="16" t="s">
        <v>75</v>
      </c>
      <c r="N9" s="16" t="s">
        <v>75</v>
      </c>
      <c r="O9" s="16" t="s">
        <v>75</v>
      </c>
      <c r="P9" s="16" t="s">
        <v>75</v>
      </c>
      <c r="Q9" s="16" t="s">
        <v>75</v>
      </c>
      <c r="R9" s="16" t="s">
        <v>76</v>
      </c>
      <c r="S9" s="16" t="s">
        <v>76</v>
      </c>
      <c r="T9" s="16" t="s">
        <v>75</v>
      </c>
      <c r="U9" s="16" t="s">
        <v>75</v>
      </c>
    </row>
    <row r="10" spans="2:21" x14ac:dyDescent="0.2">
      <c r="B10" s="21" t="s">
        <v>322</v>
      </c>
      <c r="C10" s="16" t="s">
        <v>297</v>
      </c>
      <c r="D10" s="16" t="s">
        <v>312</v>
      </c>
      <c r="E10" s="16" t="s">
        <v>77</v>
      </c>
      <c r="F10" s="16" t="s">
        <v>77</v>
      </c>
      <c r="G10" s="16" t="s">
        <v>302</v>
      </c>
      <c r="H10" s="16" t="s">
        <v>302</v>
      </c>
      <c r="I10" s="16" t="s">
        <v>297</v>
      </c>
      <c r="J10" s="16" t="s">
        <v>297</v>
      </c>
      <c r="K10" s="16" t="s">
        <v>77</v>
      </c>
      <c r="L10" s="16" t="s">
        <v>77</v>
      </c>
      <c r="M10" s="16" t="s">
        <v>302</v>
      </c>
      <c r="N10" s="16" t="s">
        <v>77</v>
      </c>
      <c r="O10" s="16" t="s">
        <v>297</v>
      </c>
      <c r="P10" s="16" t="s">
        <v>77</v>
      </c>
      <c r="Q10" s="16" t="s">
        <v>77</v>
      </c>
      <c r="R10" s="16" t="s">
        <v>302</v>
      </c>
      <c r="S10" s="16" t="s">
        <v>302</v>
      </c>
      <c r="T10" s="16" t="s">
        <v>302</v>
      </c>
      <c r="U10" s="16" t="s">
        <v>302</v>
      </c>
    </row>
    <row r="11" spans="2:21" x14ac:dyDescent="0.2">
      <c r="B11" s="21" t="s">
        <v>323</v>
      </c>
      <c r="C11" s="16" t="s">
        <v>302</v>
      </c>
      <c r="D11" s="16" t="s">
        <v>78</v>
      </c>
      <c r="E11" s="16" t="s">
        <v>296</v>
      </c>
      <c r="F11" s="16" t="s">
        <v>78</v>
      </c>
      <c r="G11" s="16" t="s">
        <v>78</v>
      </c>
      <c r="H11" s="16" t="s">
        <v>302</v>
      </c>
      <c r="I11" s="16" t="s">
        <v>78</v>
      </c>
      <c r="J11" s="16" t="s">
        <v>78</v>
      </c>
      <c r="K11" s="16" t="s">
        <v>78</v>
      </c>
      <c r="L11" s="16" t="s">
        <v>78</v>
      </c>
      <c r="M11" s="16" t="s">
        <v>78</v>
      </c>
      <c r="N11" s="16" t="s">
        <v>302</v>
      </c>
      <c r="O11" s="16" t="s">
        <v>78</v>
      </c>
      <c r="P11" s="16" t="s">
        <v>78</v>
      </c>
      <c r="Q11" s="16" t="s">
        <v>78</v>
      </c>
      <c r="R11" s="16" t="s">
        <v>302</v>
      </c>
      <c r="S11" s="16" t="s">
        <v>302</v>
      </c>
      <c r="T11" s="16" t="s">
        <v>302</v>
      </c>
      <c r="U11" s="16" t="s">
        <v>77</v>
      </c>
    </row>
    <row r="12" spans="2:21" x14ac:dyDescent="0.2">
      <c r="B12" s="21" t="s">
        <v>324</v>
      </c>
      <c r="C12" s="16" t="s">
        <v>41</v>
      </c>
      <c r="D12" s="16" t="s">
        <v>38</v>
      </c>
      <c r="E12" s="16" t="s">
        <v>43</v>
      </c>
      <c r="F12" s="16" t="s">
        <v>41</v>
      </c>
      <c r="G12" s="16" t="s">
        <v>40</v>
      </c>
      <c r="H12" s="16" t="s">
        <v>40</v>
      </c>
      <c r="I12" s="16" t="s">
        <v>39</v>
      </c>
      <c r="J12" s="16" t="s">
        <v>39</v>
      </c>
      <c r="K12" s="16" t="s">
        <v>39</v>
      </c>
      <c r="L12" s="16" t="s">
        <v>40</v>
      </c>
      <c r="M12" s="16" t="s">
        <v>38</v>
      </c>
      <c r="N12" s="16" t="s">
        <v>43</v>
      </c>
      <c r="O12" s="16" t="s">
        <v>43</v>
      </c>
      <c r="P12" s="16" t="s">
        <v>38</v>
      </c>
      <c r="Q12" s="16" t="s">
        <v>39</v>
      </c>
      <c r="R12" s="16" t="s">
        <v>43</v>
      </c>
      <c r="S12" s="16" t="s">
        <v>44</v>
      </c>
      <c r="T12" s="16" t="s">
        <v>45</v>
      </c>
      <c r="U12" s="16" t="s">
        <v>76</v>
      </c>
    </row>
    <row r="13" spans="2:21" x14ac:dyDescent="0.2">
      <c r="B13" s="21" t="s">
        <v>325</v>
      </c>
      <c r="C13" s="16" t="s">
        <v>39</v>
      </c>
      <c r="D13" s="16" t="s">
        <v>38</v>
      </c>
      <c r="E13" s="16" t="s">
        <v>43</v>
      </c>
      <c r="F13" s="16" t="s">
        <v>44</v>
      </c>
      <c r="G13" s="16" t="s">
        <v>44</v>
      </c>
      <c r="H13" s="16" t="s">
        <v>44</v>
      </c>
      <c r="I13" s="16" t="s">
        <v>45</v>
      </c>
      <c r="J13" s="16" t="s">
        <v>44</v>
      </c>
      <c r="K13" s="16" t="s">
        <v>44</v>
      </c>
      <c r="L13" s="16" t="s">
        <v>44</v>
      </c>
      <c r="M13" s="16" t="s">
        <v>44</v>
      </c>
      <c r="N13" s="16" t="s">
        <v>44</v>
      </c>
      <c r="O13" s="16" t="s">
        <v>44</v>
      </c>
      <c r="P13" s="16" t="s">
        <v>44</v>
      </c>
      <c r="Q13" s="16" t="s">
        <v>45</v>
      </c>
      <c r="R13" s="16" t="s">
        <v>45</v>
      </c>
      <c r="S13" s="16" t="s">
        <v>76</v>
      </c>
      <c r="T13" s="16" t="s">
        <v>76</v>
      </c>
      <c r="U13" s="16" t="s">
        <v>75</v>
      </c>
    </row>
    <row r="14" spans="2:21" x14ac:dyDescent="0.2">
      <c r="B14" s="21" t="s">
        <v>326</v>
      </c>
      <c r="C14" s="16" t="s">
        <v>304</v>
      </c>
      <c r="D14" s="16" t="s">
        <v>304</v>
      </c>
      <c r="E14" s="16" t="s">
        <v>42</v>
      </c>
      <c r="F14" s="16" t="s">
        <v>41</v>
      </c>
      <c r="G14" s="16" t="s">
        <v>74</v>
      </c>
      <c r="H14" s="16" t="s">
        <v>74</v>
      </c>
      <c r="I14" s="16" t="s">
        <v>74</v>
      </c>
      <c r="J14" s="16" t="s">
        <v>74</v>
      </c>
      <c r="K14" s="16" t="s">
        <v>300</v>
      </c>
      <c r="L14" s="16" t="s">
        <v>304</v>
      </c>
      <c r="M14" s="16" t="s">
        <v>300</v>
      </c>
      <c r="N14" s="16" t="s">
        <v>74</v>
      </c>
      <c r="O14" s="16" t="s">
        <v>42</v>
      </c>
      <c r="P14" s="16" t="s">
        <v>42</v>
      </c>
      <c r="Q14" s="16" t="s">
        <v>42</v>
      </c>
      <c r="R14" s="16" t="s">
        <v>41</v>
      </c>
      <c r="S14" s="16" t="s">
        <v>40</v>
      </c>
      <c r="T14" s="16" t="s">
        <v>40</v>
      </c>
      <c r="U14" s="16" t="s">
        <v>38</v>
      </c>
    </row>
    <row r="15" spans="2:21" x14ac:dyDescent="0.2">
      <c r="B15" s="21" t="s">
        <v>327</v>
      </c>
      <c r="C15" s="16" t="s">
        <v>344</v>
      </c>
      <c r="D15" s="16" t="s">
        <v>298</v>
      </c>
      <c r="E15" s="16" t="s">
        <v>306</v>
      </c>
      <c r="F15" s="16" t="s">
        <v>300</v>
      </c>
      <c r="G15" s="16" t="s">
        <v>306</v>
      </c>
      <c r="H15" s="16" t="s">
        <v>357</v>
      </c>
      <c r="I15" s="16" t="s">
        <v>298</v>
      </c>
      <c r="J15" s="16" t="s">
        <v>311</v>
      </c>
      <c r="K15" s="16" t="s">
        <v>360</v>
      </c>
      <c r="L15" s="16" t="s">
        <v>313</v>
      </c>
      <c r="M15" s="16" t="s">
        <v>360</v>
      </c>
      <c r="N15" s="16" t="s">
        <v>295</v>
      </c>
      <c r="O15" s="16" t="s">
        <v>295</v>
      </c>
      <c r="P15" s="16" t="s">
        <v>313</v>
      </c>
      <c r="Q15" s="16" t="s">
        <v>377</v>
      </c>
      <c r="R15" s="16" t="s">
        <v>311</v>
      </c>
      <c r="S15" s="16" t="s">
        <v>298</v>
      </c>
      <c r="T15" s="16" t="s">
        <v>298</v>
      </c>
      <c r="U15" s="16" t="s">
        <v>298</v>
      </c>
    </row>
    <row r="16" spans="2:21" x14ac:dyDescent="0.2">
      <c r="B16" s="21" t="s">
        <v>328</v>
      </c>
      <c r="C16" s="16" t="s">
        <v>345</v>
      </c>
      <c r="D16" s="16" t="s">
        <v>351</v>
      </c>
      <c r="E16" s="16" t="s">
        <v>355</v>
      </c>
      <c r="F16" s="16" t="s">
        <v>358</v>
      </c>
      <c r="G16" s="16" t="s">
        <v>356</v>
      </c>
      <c r="H16" s="16" t="s">
        <v>362</v>
      </c>
      <c r="I16" s="16" t="s">
        <v>364</v>
      </c>
      <c r="J16" s="16" t="s">
        <v>356</v>
      </c>
      <c r="K16" s="16" t="s">
        <v>358</v>
      </c>
      <c r="L16" s="16" t="s">
        <v>364</v>
      </c>
      <c r="M16" s="16" t="s">
        <v>364</v>
      </c>
      <c r="N16" s="16" t="s">
        <v>373</v>
      </c>
      <c r="O16" s="16" t="s">
        <v>373</v>
      </c>
      <c r="P16" s="16" t="s">
        <v>376</v>
      </c>
      <c r="Q16" s="16" t="s">
        <v>356</v>
      </c>
      <c r="R16" s="16" t="s">
        <v>353</v>
      </c>
      <c r="S16" s="16" t="s">
        <v>347</v>
      </c>
      <c r="T16" s="16" t="s">
        <v>369</v>
      </c>
      <c r="U16" s="16" t="s">
        <v>359</v>
      </c>
    </row>
    <row r="17" spans="2:21" x14ac:dyDescent="0.2">
      <c r="B17" s="21" t="s">
        <v>329</v>
      </c>
      <c r="C17" s="16" t="s">
        <v>309</v>
      </c>
      <c r="D17" s="16" t="s">
        <v>306</v>
      </c>
      <c r="E17" s="16" t="s">
        <v>300</v>
      </c>
      <c r="F17" s="16" t="s">
        <v>41</v>
      </c>
      <c r="G17" s="16" t="s">
        <v>42</v>
      </c>
      <c r="H17" s="16" t="s">
        <v>42</v>
      </c>
      <c r="I17" s="16" t="s">
        <v>42</v>
      </c>
      <c r="J17" s="16" t="s">
        <v>300</v>
      </c>
      <c r="K17" s="16" t="s">
        <v>304</v>
      </c>
      <c r="L17" s="16" t="s">
        <v>309</v>
      </c>
      <c r="M17" s="16" t="s">
        <v>306</v>
      </c>
      <c r="N17" s="16" t="s">
        <v>310</v>
      </c>
      <c r="O17" s="16" t="s">
        <v>344</v>
      </c>
      <c r="P17" s="16" t="s">
        <v>344</v>
      </c>
      <c r="Q17" s="16" t="s">
        <v>344</v>
      </c>
      <c r="R17" s="16" t="s">
        <v>306</v>
      </c>
      <c r="S17" s="16" t="s">
        <v>306</v>
      </c>
      <c r="T17" s="16" t="s">
        <v>304</v>
      </c>
      <c r="U17" s="16" t="s">
        <v>74</v>
      </c>
    </row>
    <row r="18" spans="2:21" x14ac:dyDescent="0.2">
      <c r="B18" s="21" t="s">
        <v>330</v>
      </c>
      <c r="C18" s="16" t="s">
        <v>310</v>
      </c>
      <c r="D18" s="16" t="s">
        <v>306</v>
      </c>
      <c r="E18" s="16" t="s">
        <v>74</v>
      </c>
      <c r="F18" s="16" t="s">
        <v>74</v>
      </c>
      <c r="G18" s="16" t="s">
        <v>40</v>
      </c>
      <c r="H18" s="16" t="s">
        <v>41</v>
      </c>
      <c r="I18" s="16" t="s">
        <v>42</v>
      </c>
      <c r="J18" s="16" t="s">
        <v>42</v>
      </c>
      <c r="K18" s="16" t="s">
        <v>74</v>
      </c>
      <c r="L18" s="16" t="s">
        <v>74</v>
      </c>
      <c r="M18" s="16" t="s">
        <v>304</v>
      </c>
      <c r="N18" s="16" t="s">
        <v>304</v>
      </c>
      <c r="O18" s="16" t="s">
        <v>309</v>
      </c>
      <c r="P18" s="16" t="s">
        <v>309</v>
      </c>
      <c r="Q18" s="16" t="s">
        <v>309</v>
      </c>
      <c r="R18" s="16" t="s">
        <v>306</v>
      </c>
      <c r="S18" s="16" t="s">
        <v>310</v>
      </c>
      <c r="T18" s="16" t="s">
        <v>344</v>
      </c>
      <c r="U18" s="16" t="s">
        <v>310</v>
      </c>
    </row>
    <row r="19" spans="2:21" x14ac:dyDescent="0.2">
      <c r="B19" s="21" t="s">
        <v>331</v>
      </c>
      <c r="C19" s="16" t="s">
        <v>45</v>
      </c>
      <c r="D19" s="16" t="s">
        <v>43</v>
      </c>
      <c r="E19" s="16" t="s">
        <v>45</v>
      </c>
      <c r="F19" s="16" t="s">
        <v>76</v>
      </c>
      <c r="G19" s="16" t="s">
        <v>45</v>
      </c>
      <c r="H19" s="16" t="s">
        <v>44</v>
      </c>
      <c r="I19" s="16" t="s">
        <v>43</v>
      </c>
      <c r="J19" s="16" t="s">
        <v>38</v>
      </c>
      <c r="K19" s="16" t="s">
        <v>39</v>
      </c>
      <c r="L19" s="16" t="s">
        <v>40</v>
      </c>
      <c r="M19" s="16" t="s">
        <v>39</v>
      </c>
      <c r="N19" s="16" t="s">
        <v>41</v>
      </c>
      <c r="O19" s="16" t="s">
        <v>42</v>
      </c>
      <c r="P19" s="16" t="s">
        <v>42</v>
      </c>
      <c r="Q19" s="16" t="s">
        <v>42</v>
      </c>
      <c r="R19" s="16" t="s">
        <v>42</v>
      </c>
      <c r="S19" s="16" t="s">
        <v>40</v>
      </c>
      <c r="T19" s="16" t="s">
        <v>39</v>
      </c>
      <c r="U19" s="16" t="s">
        <v>38</v>
      </c>
    </row>
    <row r="20" spans="2:21" x14ac:dyDescent="0.2">
      <c r="B20" s="21" t="s">
        <v>332</v>
      </c>
      <c r="C20" s="16" t="s">
        <v>297</v>
      </c>
      <c r="D20" s="16" t="s">
        <v>312</v>
      </c>
      <c r="E20" s="16" t="s">
        <v>297</v>
      </c>
      <c r="F20" s="16" t="s">
        <v>297</v>
      </c>
      <c r="G20" s="16" t="s">
        <v>312</v>
      </c>
      <c r="H20" s="16" t="s">
        <v>77</v>
      </c>
      <c r="I20" s="16" t="s">
        <v>78</v>
      </c>
      <c r="J20" s="16" t="s">
        <v>77</v>
      </c>
      <c r="K20" s="16" t="s">
        <v>77</v>
      </c>
      <c r="L20" s="16" t="s">
        <v>296</v>
      </c>
      <c r="M20" s="16" t="s">
        <v>296</v>
      </c>
      <c r="N20" s="16" t="s">
        <v>296</v>
      </c>
      <c r="O20" s="16" t="s">
        <v>302</v>
      </c>
      <c r="P20" s="16" t="s">
        <v>302</v>
      </c>
      <c r="Q20" s="16" t="s">
        <v>78</v>
      </c>
      <c r="R20" s="16" t="s">
        <v>296</v>
      </c>
      <c r="S20" s="16" t="s">
        <v>78</v>
      </c>
      <c r="T20" s="16" t="s">
        <v>78</v>
      </c>
      <c r="U20" s="16" t="s">
        <v>296</v>
      </c>
    </row>
    <row r="21" spans="2:21" x14ac:dyDescent="0.2">
      <c r="B21" s="21" t="s">
        <v>333</v>
      </c>
      <c r="C21" s="16" t="s">
        <v>74</v>
      </c>
      <c r="D21" s="16" t="s">
        <v>42</v>
      </c>
      <c r="E21" s="16" t="s">
        <v>40</v>
      </c>
      <c r="F21" s="16" t="s">
        <v>39</v>
      </c>
      <c r="G21" s="16" t="s">
        <v>39</v>
      </c>
      <c r="H21" s="16" t="s">
        <v>40</v>
      </c>
      <c r="I21" s="16" t="s">
        <v>40</v>
      </c>
      <c r="J21" s="16" t="s">
        <v>41</v>
      </c>
      <c r="K21" s="16" t="s">
        <v>41</v>
      </c>
      <c r="L21" s="16" t="s">
        <v>41</v>
      </c>
      <c r="M21" s="16" t="s">
        <v>41</v>
      </c>
      <c r="N21" s="16" t="s">
        <v>41</v>
      </c>
      <c r="O21" s="16" t="s">
        <v>41</v>
      </c>
      <c r="P21" s="16" t="s">
        <v>41</v>
      </c>
      <c r="Q21" s="16" t="s">
        <v>40</v>
      </c>
      <c r="R21" s="16" t="s">
        <v>40</v>
      </c>
      <c r="S21" s="16" t="s">
        <v>39</v>
      </c>
      <c r="T21" s="16" t="s">
        <v>39</v>
      </c>
      <c r="U21" s="16" t="s">
        <v>38</v>
      </c>
    </row>
    <row r="22" spans="2:21" x14ac:dyDescent="0.2">
      <c r="B22" s="21" t="s">
        <v>334</v>
      </c>
      <c r="C22" s="16" t="s">
        <v>76</v>
      </c>
      <c r="D22" s="16" t="s">
        <v>75</v>
      </c>
      <c r="E22" s="16" t="s">
        <v>75</v>
      </c>
      <c r="F22" s="16" t="s">
        <v>75</v>
      </c>
      <c r="G22" s="16" t="s">
        <v>297</v>
      </c>
      <c r="H22" s="16" t="s">
        <v>77</v>
      </c>
      <c r="I22" s="16" t="s">
        <v>77</v>
      </c>
      <c r="J22" s="16" t="s">
        <v>77</v>
      </c>
      <c r="K22" s="16" t="s">
        <v>297</v>
      </c>
      <c r="L22" s="16" t="s">
        <v>297</v>
      </c>
      <c r="M22" s="16" t="s">
        <v>312</v>
      </c>
      <c r="N22" s="16" t="s">
        <v>75</v>
      </c>
      <c r="O22" s="16" t="s">
        <v>75</v>
      </c>
      <c r="P22" s="16" t="s">
        <v>75</v>
      </c>
      <c r="Q22" s="16" t="s">
        <v>312</v>
      </c>
      <c r="R22" s="16" t="s">
        <v>312</v>
      </c>
      <c r="S22" s="16" t="s">
        <v>312</v>
      </c>
      <c r="T22" s="16" t="s">
        <v>297</v>
      </c>
      <c r="U22" s="16" t="s">
        <v>77</v>
      </c>
    </row>
    <row r="23" spans="2:21" x14ac:dyDescent="0.2">
      <c r="B23" s="25" t="s">
        <v>335</v>
      </c>
      <c r="C23" s="29" t="s">
        <v>38</v>
      </c>
      <c r="D23" s="29" t="s">
        <v>39</v>
      </c>
      <c r="E23" s="29" t="s">
        <v>39</v>
      </c>
      <c r="F23" s="29" t="s">
        <v>38</v>
      </c>
      <c r="G23" s="29" t="s">
        <v>38</v>
      </c>
      <c r="H23" s="29" t="s">
        <v>38</v>
      </c>
      <c r="I23" s="29" t="s">
        <v>38</v>
      </c>
      <c r="J23" s="29" t="s">
        <v>39</v>
      </c>
      <c r="K23" s="29" t="s">
        <v>39</v>
      </c>
      <c r="L23" s="29" t="s">
        <v>40</v>
      </c>
      <c r="M23" s="29" t="s">
        <v>41</v>
      </c>
      <c r="N23" s="29" t="s">
        <v>41</v>
      </c>
      <c r="O23" s="29" t="s">
        <v>42</v>
      </c>
      <c r="P23" s="29" t="s">
        <v>41</v>
      </c>
      <c r="Q23" s="29" t="s">
        <v>40</v>
      </c>
      <c r="R23" s="29" t="s">
        <v>39</v>
      </c>
      <c r="S23" s="29" t="s">
        <v>38</v>
      </c>
      <c r="T23" s="29" t="s">
        <v>43</v>
      </c>
      <c r="U23" s="29" t="s">
        <v>44</v>
      </c>
    </row>
    <row r="24" spans="2:21" x14ac:dyDescent="0.2">
      <c r="B24" s="21" t="s">
        <v>336</v>
      </c>
      <c r="C24" s="16" t="s">
        <v>39</v>
      </c>
      <c r="D24" s="16" t="s">
        <v>38</v>
      </c>
      <c r="E24" s="16" t="s">
        <v>43</v>
      </c>
      <c r="F24" s="16" t="s">
        <v>76</v>
      </c>
      <c r="G24" s="16" t="s">
        <v>45</v>
      </c>
      <c r="H24" s="16" t="s">
        <v>45</v>
      </c>
      <c r="I24" s="16" t="s">
        <v>45</v>
      </c>
      <c r="J24" s="16" t="s">
        <v>45</v>
      </c>
      <c r="K24" s="16" t="s">
        <v>45</v>
      </c>
      <c r="L24" s="16" t="s">
        <v>44</v>
      </c>
      <c r="M24" s="16" t="s">
        <v>43</v>
      </c>
      <c r="N24" s="16" t="s">
        <v>44</v>
      </c>
      <c r="O24" s="16" t="s">
        <v>43</v>
      </c>
      <c r="P24" s="16" t="s">
        <v>45</v>
      </c>
      <c r="Q24" s="16" t="s">
        <v>76</v>
      </c>
      <c r="R24" s="16" t="s">
        <v>75</v>
      </c>
      <c r="S24" s="16" t="s">
        <v>312</v>
      </c>
      <c r="T24" s="16" t="s">
        <v>297</v>
      </c>
      <c r="U24" s="16" t="s">
        <v>77</v>
      </c>
    </row>
    <row r="25" spans="2:21" x14ac:dyDescent="0.2">
      <c r="B25" s="21" t="s">
        <v>337</v>
      </c>
      <c r="C25" s="16" t="s">
        <v>38</v>
      </c>
      <c r="D25" s="16" t="s">
        <v>39</v>
      </c>
      <c r="E25" s="16" t="s">
        <v>39</v>
      </c>
      <c r="F25" s="16" t="s">
        <v>38</v>
      </c>
      <c r="G25" s="16" t="s">
        <v>43</v>
      </c>
      <c r="H25" s="16" t="s">
        <v>43</v>
      </c>
      <c r="I25" s="16" t="s">
        <v>39</v>
      </c>
      <c r="J25" s="16" t="s">
        <v>41</v>
      </c>
      <c r="K25" s="16" t="s">
        <v>74</v>
      </c>
      <c r="L25" s="16" t="s">
        <v>304</v>
      </c>
      <c r="M25" s="16" t="s">
        <v>304</v>
      </c>
      <c r="N25" s="16" t="s">
        <v>306</v>
      </c>
      <c r="O25" s="16" t="s">
        <v>309</v>
      </c>
      <c r="P25" s="16" t="s">
        <v>309</v>
      </c>
      <c r="Q25" s="16" t="s">
        <v>309</v>
      </c>
      <c r="R25" s="16" t="s">
        <v>304</v>
      </c>
      <c r="S25" s="16" t="s">
        <v>300</v>
      </c>
      <c r="T25" s="16" t="s">
        <v>74</v>
      </c>
      <c r="U25" s="16" t="s">
        <v>74</v>
      </c>
    </row>
    <row r="26" spans="2:21" x14ac:dyDescent="0.2">
      <c r="B26" s="21" t="s">
        <v>338</v>
      </c>
      <c r="C26" s="16" t="s">
        <v>346</v>
      </c>
      <c r="D26" s="16" t="s">
        <v>352</v>
      </c>
      <c r="E26" s="16" t="s">
        <v>352</v>
      </c>
      <c r="F26" s="16" t="s">
        <v>359</v>
      </c>
      <c r="G26" s="16" t="s">
        <v>361</v>
      </c>
      <c r="H26" s="16" t="s">
        <v>361</v>
      </c>
      <c r="I26" s="16" t="s">
        <v>361</v>
      </c>
      <c r="J26" s="16" t="s">
        <v>366</v>
      </c>
      <c r="K26" s="16" t="s">
        <v>369</v>
      </c>
      <c r="L26" s="16" t="s">
        <v>361</v>
      </c>
      <c r="M26" s="16" t="s">
        <v>359</v>
      </c>
      <c r="N26" s="16" t="s">
        <v>359</v>
      </c>
      <c r="O26" s="16" t="s">
        <v>352</v>
      </c>
      <c r="P26" s="16" t="s">
        <v>350</v>
      </c>
      <c r="Q26" s="16" t="s">
        <v>346</v>
      </c>
      <c r="R26" s="16" t="s">
        <v>378</v>
      </c>
      <c r="S26" s="16" t="s">
        <v>354</v>
      </c>
      <c r="T26" s="16" t="s">
        <v>354</v>
      </c>
      <c r="U26" s="16" t="s">
        <v>299</v>
      </c>
    </row>
    <row r="27" spans="2:21" x14ac:dyDescent="0.2">
      <c r="B27" s="21" t="s">
        <v>339</v>
      </c>
      <c r="C27" s="16" t="s">
        <v>75</v>
      </c>
      <c r="D27" s="16" t="s">
        <v>312</v>
      </c>
      <c r="E27" s="16" t="s">
        <v>75</v>
      </c>
      <c r="F27" s="16" t="s">
        <v>312</v>
      </c>
      <c r="G27" s="16" t="s">
        <v>76</v>
      </c>
      <c r="H27" s="16" t="s">
        <v>312</v>
      </c>
      <c r="I27" s="16" t="s">
        <v>75</v>
      </c>
      <c r="J27" s="16" t="s">
        <v>76</v>
      </c>
      <c r="K27" s="16" t="s">
        <v>44</v>
      </c>
      <c r="L27" s="16" t="s">
        <v>44</v>
      </c>
      <c r="M27" s="16" t="s">
        <v>43</v>
      </c>
      <c r="N27" s="16" t="s">
        <v>43</v>
      </c>
      <c r="O27" s="16" t="s">
        <v>44</v>
      </c>
      <c r="P27" s="16" t="s">
        <v>43</v>
      </c>
      <c r="Q27" s="16" t="s">
        <v>43</v>
      </c>
      <c r="R27" s="16" t="s">
        <v>38</v>
      </c>
      <c r="S27" s="16" t="s">
        <v>38</v>
      </c>
      <c r="T27" s="16" t="s">
        <v>38</v>
      </c>
      <c r="U27" s="16" t="s">
        <v>43</v>
      </c>
    </row>
    <row r="28" spans="2:21" x14ac:dyDescent="0.2">
      <c r="B28" s="21" t="s">
        <v>340</v>
      </c>
      <c r="C28" s="16" t="s">
        <v>347</v>
      </c>
      <c r="D28" s="16" t="s">
        <v>353</v>
      </c>
      <c r="E28" s="16" t="s">
        <v>356</v>
      </c>
      <c r="F28" s="16" t="s">
        <v>356</v>
      </c>
      <c r="G28" s="16" t="s">
        <v>355</v>
      </c>
      <c r="H28" s="16" t="s">
        <v>363</v>
      </c>
      <c r="I28" s="16" t="s">
        <v>365</v>
      </c>
      <c r="J28" s="16" t="s">
        <v>367</v>
      </c>
      <c r="K28" s="16" t="s">
        <v>370</v>
      </c>
      <c r="L28" s="16" t="s">
        <v>351</v>
      </c>
      <c r="M28" s="16" t="s">
        <v>371</v>
      </c>
      <c r="N28" s="16" t="s">
        <v>374</v>
      </c>
      <c r="O28" s="16" t="s">
        <v>375</v>
      </c>
      <c r="P28" s="16" t="s">
        <v>371</v>
      </c>
      <c r="Q28" s="16" t="s">
        <v>367</v>
      </c>
      <c r="R28" s="16" t="s">
        <v>379</v>
      </c>
      <c r="S28" s="16" t="s">
        <v>355</v>
      </c>
      <c r="T28" s="16" t="s">
        <v>373</v>
      </c>
      <c r="U28" s="16" t="s">
        <v>364</v>
      </c>
    </row>
    <row r="29" spans="2:21" x14ac:dyDescent="0.2">
      <c r="B29" s="21" t="s">
        <v>341</v>
      </c>
      <c r="C29" s="16" t="s">
        <v>348</v>
      </c>
      <c r="D29" s="16" t="s">
        <v>352</v>
      </c>
      <c r="E29" s="16" t="s">
        <v>349</v>
      </c>
      <c r="F29" s="16" t="s">
        <v>360</v>
      </c>
      <c r="G29" s="16" t="s">
        <v>295</v>
      </c>
      <c r="H29" s="16" t="s">
        <v>295</v>
      </c>
      <c r="I29" s="16" t="s">
        <v>348</v>
      </c>
      <c r="J29" s="16" t="s">
        <v>368</v>
      </c>
      <c r="K29" s="16" t="s">
        <v>347</v>
      </c>
      <c r="L29" s="16" t="s">
        <v>347</v>
      </c>
      <c r="M29" s="16" t="s">
        <v>372</v>
      </c>
      <c r="N29" s="16" t="s">
        <v>353</v>
      </c>
      <c r="O29" s="16" t="s">
        <v>364</v>
      </c>
      <c r="P29" s="16" t="s">
        <v>364</v>
      </c>
      <c r="Q29" s="16" t="s">
        <v>356</v>
      </c>
      <c r="R29" s="16" t="s">
        <v>373</v>
      </c>
      <c r="S29" s="16" t="s">
        <v>373</v>
      </c>
      <c r="T29" s="16" t="s">
        <v>376</v>
      </c>
      <c r="U29" s="16" t="s">
        <v>373</v>
      </c>
    </row>
    <row r="30" spans="2:21" x14ac:dyDescent="0.2">
      <c r="B30" s="21" t="s">
        <v>342</v>
      </c>
      <c r="C30" s="16" t="s">
        <v>38</v>
      </c>
      <c r="D30" s="16" t="s">
        <v>38</v>
      </c>
      <c r="E30" s="16" t="s">
        <v>43</v>
      </c>
      <c r="F30" s="16" t="s">
        <v>44</v>
      </c>
      <c r="G30" s="16" t="s">
        <v>38</v>
      </c>
      <c r="H30" s="16" t="s">
        <v>39</v>
      </c>
      <c r="I30" s="16" t="s">
        <v>41</v>
      </c>
      <c r="J30" s="16" t="s">
        <v>42</v>
      </c>
      <c r="K30" s="16" t="s">
        <v>304</v>
      </c>
      <c r="L30" s="16" t="s">
        <v>304</v>
      </c>
      <c r="M30" s="16" t="s">
        <v>306</v>
      </c>
      <c r="N30" s="16" t="s">
        <v>344</v>
      </c>
      <c r="O30" s="16" t="s">
        <v>298</v>
      </c>
      <c r="P30" s="16" t="s">
        <v>311</v>
      </c>
      <c r="Q30" s="16" t="s">
        <v>311</v>
      </c>
      <c r="R30" s="16" t="s">
        <v>377</v>
      </c>
      <c r="S30" s="16" t="s">
        <v>295</v>
      </c>
      <c r="T30" s="16" t="s">
        <v>349</v>
      </c>
      <c r="U30" s="16" t="s">
        <v>295</v>
      </c>
    </row>
    <row r="31" spans="2:21" x14ac:dyDescent="0.2">
      <c r="B31" s="30" t="s">
        <v>343</v>
      </c>
      <c r="C31" s="31" t="s">
        <v>298</v>
      </c>
      <c r="D31" s="31" t="s">
        <v>311</v>
      </c>
      <c r="E31" s="31" t="s">
        <v>357</v>
      </c>
      <c r="F31" s="31" t="s">
        <v>310</v>
      </c>
      <c r="G31" s="31" t="s">
        <v>344</v>
      </c>
      <c r="H31" s="31" t="s">
        <v>344</v>
      </c>
      <c r="I31" s="31" t="s">
        <v>344</v>
      </c>
      <c r="J31" s="31" t="s">
        <v>357</v>
      </c>
      <c r="K31" s="31" t="s">
        <v>298</v>
      </c>
      <c r="L31" s="31" t="s">
        <v>298</v>
      </c>
      <c r="M31" s="31" t="s">
        <v>298</v>
      </c>
      <c r="N31" s="31" t="s">
        <v>311</v>
      </c>
      <c r="O31" s="31" t="s">
        <v>311</v>
      </c>
      <c r="P31" s="31" t="s">
        <v>298</v>
      </c>
      <c r="Q31" s="31" t="s">
        <v>298</v>
      </c>
      <c r="R31" s="31" t="s">
        <v>298</v>
      </c>
      <c r="S31" s="31" t="s">
        <v>357</v>
      </c>
      <c r="T31" s="31" t="s">
        <v>310</v>
      </c>
      <c r="U31" s="31" t="s">
        <v>306</v>
      </c>
    </row>
    <row r="33" spans="2:21" x14ac:dyDescent="0.2">
      <c r="B33" s="35" t="s">
        <v>380</v>
      </c>
      <c r="C33" s="36"/>
      <c r="D33" s="36"/>
      <c r="E33" s="36"/>
      <c r="F33" s="36"/>
      <c r="G33" s="36"/>
      <c r="H33" s="36"/>
      <c r="I33" s="36"/>
      <c r="J33" s="36"/>
      <c r="K33" s="36"/>
      <c r="L33" s="36"/>
      <c r="M33" s="36"/>
      <c r="N33" s="36"/>
      <c r="O33" s="36"/>
      <c r="P33" s="36"/>
      <c r="Q33" s="36"/>
      <c r="R33" s="36"/>
      <c r="S33" s="36"/>
      <c r="T33" s="36"/>
      <c r="U33" s="36"/>
    </row>
    <row r="34" spans="2:21" x14ac:dyDescent="0.2">
      <c r="B34" s="35" t="s">
        <v>381</v>
      </c>
      <c r="C34" s="36"/>
      <c r="D34" s="36"/>
      <c r="E34" s="36"/>
      <c r="F34" s="36"/>
      <c r="G34" s="36"/>
      <c r="H34" s="36"/>
      <c r="I34" s="36"/>
      <c r="J34" s="36"/>
      <c r="K34" s="36"/>
      <c r="L34" s="36"/>
      <c r="M34" s="36"/>
      <c r="N34" s="36"/>
      <c r="O34" s="36"/>
      <c r="P34" s="36"/>
      <c r="Q34" s="36"/>
      <c r="R34" s="36"/>
      <c r="S34" s="36"/>
      <c r="T34" s="36"/>
      <c r="U34" s="36"/>
    </row>
  </sheetData>
  <mergeCells count="2">
    <mergeCell ref="B33:U33"/>
    <mergeCell ref="B34:U34"/>
  </mergeCells>
  <pageMargins left="0.7" right="0.7" top="0.75" bottom="0.75" header="0.3" footer="0.3"/>
  <pageSetup paperSize="9" scale="50" fitToWidth="0"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6D4FF"/>
  </sheetPr>
  <dimension ref="B1:L27"/>
  <sheetViews>
    <sheetView showGridLines="0" workbookViewId="0"/>
  </sheetViews>
  <sheetFormatPr baseColWidth="10" defaultRowHeight="12.75" x14ac:dyDescent="0.2"/>
  <cols>
    <col min="1" max="1" width="2.5703125" customWidth="1"/>
    <col min="2" max="12" width="10.7109375" customWidth="1"/>
  </cols>
  <sheetData>
    <row r="1" spans="2:12" ht="18" x14ac:dyDescent="0.25">
      <c r="B1" s="3" t="s">
        <v>11</v>
      </c>
    </row>
    <row r="4" spans="2:12" ht="27.95" customHeight="1" x14ac:dyDescent="0.2">
      <c r="B4" s="37" t="s">
        <v>382</v>
      </c>
      <c r="C4" s="37" t="s">
        <v>383</v>
      </c>
      <c r="D4" s="37" t="s">
        <v>384</v>
      </c>
      <c r="E4" s="37" t="s">
        <v>384</v>
      </c>
      <c r="F4" s="37" t="s">
        <v>385</v>
      </c>
      <c r="G4" s="37" t="s">
        <v>385</v>
      </c>
      <c r="H4" s="37" t="s">
        <v>386</v>
      </c>
      <c r="I4" s="37" t="s">
        <v>386</v>
      </c>
      <c r="J4" s="37" t="s">
        <v>387</v>
      </c>
      <c r="K4" s="37" t="s">
        <v>387</v>
      </c>
      <c r="L4" s="37" t="s">
        <v>388</v>
      </c>
    </row>
    <row r="5" spans="2:12" ht="27.95" customHeight="1" x14ac:dyDescent="0.2">
      <c r="B5" s="37" t="s">
        <v>382</v>
      </c>
      <c r="C5" s="37" t="s">
        <v>383</v>
      </c>
      <c r="D5" s="13" t="s">
        <v>389</v>
      </c>
      <c r="E5" s="13" t="s">
        <v>390</v>
      </c>
      <c r="F5" s="13" t="s">
        <v>389</v>
      </c>
      <c r="G5" s="13" t="s">
        <v>390</v>
      </c>
      <c r="H5" s="13" t="s">
        <v>389</v>
      </c>
      <c r="I5" s="13" t="s">
        <v>390</v>
      </c>
      <c r="J5" s="13" t="s">
        <v>389</v>
      </c>
      <c r="K5" s="13" t="s">
        <v>390</v>
      </c>
      <c r="L5" s="37" t="s">
        <v>388</v>
      </c>
    </row>
    <row r="6" spans="2:12" x14ac:dyDescent="0.2">
      <c r="B6" s="14">
        <v>2005</v>
      </c>
      <c r="C6" s="15">
        <v>10576</v>
      </c>
      <c r="D6" s="15">
        <v>2665</v>
      </c>
      <c r="E6" s="16" t="s">
        <v>297</v>
      </c>
      <c r="F6" s="15">
        <v>2860</v>
      </c>
      <c r="G6" s="16" t="s">
        <v>297</v>
      </c>
      <c r="H6" s="15">
        <v>2521</v>
      </c>
      <c r="I6" s="16" t="s">
        <v>299</v>
      </c>
      <c r="J6" s="15">
        <v>2249</v>
      </c>
      <c r="K6" s="16" t="s">
        <v>350</v>
      </c>
      <c r="L6" s="15">
        <v>281</v>
      </c>
    </row>
    <row r="7" spans="2:12" x14ac:dyDescent="0.2">
      <c r="B7" s="14">
        <v>2006</v>
      </c>
      <c r="C7" s="15">
        <v>11334</v>
      </c>
      <c r="D7" s="15">
        <v>2832</v>
      </c>
      <c r="E7" s="16" t="s">
        <v>312</v>
      </c>
      <c r="F7" s="15">
        <v>3154</v>
      </c>
      <c r="G7" s="16" t="s">
        <v>75</v>
      </c>
      <c r="H7" s="15">
        <v>2624</v>
      </c>
      <c r="I7" s="16" t="s">
        <v>350</v>
      </c>
      <c r="J7" s="15">
        <v>2457</v>
      </c>
      <c r="K7" s="16" t="s">
        <v>391</v>
      </c>
      <c r="L7" s="15">
        <v>268</v>
      </c>
    </row>
    <row r="8" spans="2:12" x14ac:dyDescent="0.2">
      <c r="B8" s="14">
        <v>2007</v>
      </c>
      <c r="C8" s="15">
        <v>11463</v>
      </c>
      <c r="D8" s="15">
        <v>2871</v>
      </c>
      <c r="E8" s="16" t="s">
        <v>312</v>
      </c>
      <c r="F8" s="15">
        <v>3261</v>
      </c>
      <c r="G8" s="16" t="s">
        <v>75</v>
      </c>
      <c r="H8" s="15">
        <v>2593</v>
      </c>
      <c r="I8" s="16" t="s">
        <v>299</v>
      </c>
      <c r="J8" s="15">
        <v>2554</v>
      </c>
      <c r="K8" s="16" t="s">
        <v>352</v>
      </c>
      <c r="L8" s="15">
        <v>183</v>
      </c>
    </row>
    <row r="9" spans="2:12" x14ac:dyDescent="0.2">
      <c r="B9" s="14">
        <v>2008</v>
      </c>
      <c r="C9" s="15">
        <v>10918</v>
      </c>
      <c r="D9" s="15">
        <v>2704</v>
      </c>
      <c r="E9" s="16" t="s">
        <v>297</v>
      </c>
      <c r="F9" s="15">
        <v>3076</v>
      </c>
      <c r="G9" s="16" t="s">
        <v>312</v>
      </c>
      <c r="H9" s="15">
        <v>2444</v>
      </c>
      <c r="I9" s="16" t="s">
        <v>314</v>
      </c>
      <c r="J9" s="15">
        <v>2428</v>
      </c>
      <c r="K9" s="16" t="s">
        <v>378</v>
      </c>
      <c r="L9" s="15">
        <v>266</v>
      </c>
    </row>
    <row r="10" spans="2:12" x14ac:dyDescent="0.2">
      <c r="B10" s="14">
        <v>2009</v>
      </c>
      <c r="C10" s="15">
        <v>11182</v>
      </c>
      <c r="D10" s="15">
        <v>2794</v>
      </c>
      <c r="E10" s="16" t="s">
        <v>297</v>
      </c>
      <c r="F10" s="15">
        <v>3137</v>
      </c>
      <c r="G10" s="16" t="s">
        <v>312</v>
      </c>
      <c r="H10" s="15">
        <v>2541</v>
      </c>
      <c r="I10" s="16" t="s">
        <v>349</v>
      </c>
      <c r="J10" s="15">
        <v>2556</v>
      </c>
      <c r="K10" s="16" t="s">
        <v>378</v>
      </c>
      <c r="L10" s="15">
        <v>154</v>
      </c>
    </row>
    <row r="11" spans="2:12" x14ac:dyDescent="0.2">
      <c r="B11" s="14">
        <v>2010</v>
      </c>
      <c r="C11" s="15">
        <v>11365</v>
      </c>
      <c r="D11" s="15">
        <v>2874</v>
      </c>
      <c r="E11" s="16" t="s">
        <v>297</v>
      </c>
      <c r="F11" s="15">
        <v>3217</v>
      </c>
      <c r="G11" s="16" t="s">
        <v>312</v>
      </c>
      <c r="H11" s="15">
        <v>2597</v>
      </c>
      <c r="I11" s="16" t="s">
        <v>349</v>
      </c>
      <c r="J11" s="15">
        <v>2617</v>
      </c>
      <c r="K11" s="16" t="s">
        <v>378</v>
      </c>
      <c r="L11" s="15">
        <v>60</v>
      </c>
    </row>
    <row r="12" spans="2:12" x14ac:dyDescent="0.2">
      <c r="B12" s="14">
        <v>2011</v>
      </c>
      <c r="C12" s="15">
        <v>11815</v>
      </c>
      <c r="D12" s="15">
        <v>3030</v>
      </c>
      <c r="E12" s="16" t="s">
        <v>312</v>
      </c>
      <c r="F12" s="15">
        <v>3300</v>
      </c>
      <c r="G12" s="16" t="s">
        <v>75</v>
      </c>
      <c r="H12" s="15">
        <v>2714</v>
      </c>
      <c r="I12" s="16" t="s">
        <v>349</v>
      </c>
      <c r="J12" s="15">
        <v>2747</v>
      </c>
      <c r="K12" s="16" t="s">
        <v>378</v>
      </c>
      <c r="L12" s="15">
        <v>24</v>
      </c>
    </row>
    <row r="13" spans="2:12" x14ac:dyDescent="0.2">
      <c r="B13" s="14">
        <v>2012</v>
      </c>
      <c r="C13" s="15">
        <v>12214</v>
      </c>
      <c r="D13" s="15">
        <v>3074</v>
      </c>
      <c r="E13" s="16" t="s">
        <v>312</v>
      </c>
      <c r="F13" s="15">
        <v>3320</v>
      </c>
      <c r="G13" s="16" t="s">
        <v>75</v>
      </c>
      <c r="H13" s="15">
        <v>2909</v>
      </c>
      <c r="I13" s="16" t="s">
        <v>314</v>
      </c>
      <c r="J13" s="15">
        <v>2899</v>
      </c>
      <c r="K13" s="16" t="s">
        <v>346</v>
      </c>
      <c r="L13" s="15">
        <v>12</v>
      </c>
    </row>
    <row r="14" spans="2:12" x14ac:dyDescent="0.2">
      <c r="B14" s="14">
        <v>2013</v>
      </c>
      <c r="C14" s="15">
        <v>12750</v>
      </c>
      <c r="D14" s="15">
        <v>3072</v>
      </c>
      <c r="E14" s="16" t="s">
        <v>312</v>
      </c>
      <c r="F14" s="15">
        <v>3357</v>
      </c>
      <c r="G14" s="16" t="s">
        <v>75</v>
      </c>
      <c r="H14" s="15">
        <v>3115</v>
      </c>
      <c r="I14" s="16" t="s">
        <v>354</v>
      </c>
      <c r="J14" s="15">
        <v>3107</v>
      </c>
      <c r="K14" s="16" t="s">
        <v>352</v>
      </c>
      <c r="L14" s="15">
        <v>99</v>
      </c>
    </row>
    <row r="15" spans="2:12" x14ac:dyDescent="0.2">
      <c r="B15" s="14">
        <v>2014</v>
      </c>
      <c r="C15" s="15">
        <v>13393</v>
      </c>
      <c r="D15" s="15">
        <v>3268</v>
      </c>
      <c r="E15" s="16" t="s">
        <v>75</v>
      </c>
      <c r="F15" s="15">
        <v>3379</v>
      </c>
      <c r="G15" s="16" t="s">
        <v>75</v>
      </c>
      <c r="H15" s="15">
        <v>3303</v>
      </c>
      <c r="I15" s="16" t="s">
        <v>299</v>
      </c>
      <c r="J15" s="15">
        <v>3371</v>
      </c>
      <c r="K15" s="16" t="s">
        <v>361</v>
      </c>
      <c r="L15" s="15">
        <v>72</v>
      </c>
    </row>
    <row r="16" spans="2:12" x14ac:dyDescent="0.2">
      <c r="B16" s="14">
        <v>2015</v>
      </c>
      <c r="C16" s="15">
        <v>14132</v>
      </c>
      <c r="D16" s="15">
        <v>3445</v>
      </c>
      <c r="E16" s="16" t="s">
        <v>75</v>
      </c>
      <c r="F16" s="15">
        <v>3421</v>
      </c>
      <c r="G16" s="16" t="s">
        <v>75</v>
      </c>
      <c r="H16" s="15">
        <v>3549</v>
      </c>
      <c r="I16" s="16" t="s">
        <v>350</v>
      </c>
      <c r="J16" s="15">
        <v>3619</v>
      </c>
      <c r="K16" s="16" t="s">
        <v>366</v>
      </c>
      <c r="L16" s="15">
        <v>98</v>
      </c>
    </row>
    <row r="17" spans="2:12" x14ac:dyDescent="0.2">
      <c r="B17" s="14">
        <v>2016</v>
      </c>
      <c r="C17" s="15">
        <v>14523</v>
      </c>
      <c r="D17" s="15">
        <v>3498</v>
      </c>
      <c r="E17" s="16" t="s">
        <v>75</v>
      </c>
      <c r="F17" s="15">
        <v>3425</v>
      </c>
      <c r="G17" s="16" t="s">
        <v>75</v>
      </c>
      <c r="H17" s="15">
        <v>3703</v>
      </c>
      <c r="I17" s="16" t="s">
        <v>350</v>
      </c>
      <c r="J17" s="15">
        <v>3814</v>
      </c>
      <c r="K17" s="16" t="s">
        <v>392</v>
      </c>
      <c r="L17" s="15">
        <v>83</v>
      </c>
    </row>
    <row r="18" spans="2:12" x14ac:dyDescent="0.2">
      <c r="B18" s="14">
        <v>2017</v>
      </c>
      <c r="C18" s="15">
        <v>15000</v>
      </c>
      <c r="D18" s="15">
        <v>3534</v>
      </c>
      <c r="E18" s="16" t="s">
        <v>75</v>
      </c>
      <c r="F18" s="15">
        <v>3500</v>
      </c>
      <c r="G18" s="16" t="s">
        <v>75</v>
      </c>
      <c r="H18" s="15">
        <v>3908</v>
      </c>
      <c r="I18" s="16" t="s">
        <v>378</v>
      </c>
      <c r="J18" s="15">
        <v>4046</v>
      </c>
      <c r="K18" s="16" t="s">
        <v>347</v>
      </c>
      <c r="L18" s="15">
        <v>12</v>
      </c>
    </row>
    <row r="19" spans="2:12" x14ac:dyDescent="0.2">
      <c r="B19" s="14">
        <v>2018</v>
      </c>
      <c r="C19" s="15">
        <v>14719</v>
      </c>
      <c r="D19" s="15">
        <v>3457</v>
      </c>
      <c r="E19" s="16" t="s">
        <v>75</v>
      </c>
      <c r="F19" s="15">
        <v>3367</v>
      </c>
      <c r="G19" s="16" t="s">
        <v>312</v>
      </c>
      <c r="H19" s="15">
        <v>3832</v>
      </c>
      <c r="I19" s="16" t="s">
        <v>299</v>
      </c>
      <c r="J19" s="15">
        <v>4042</v>
      </c>
      <c r="K19" s="16" t="s">
        <v>392</v>
      </c>
      <c r="L19" s="15">
        <v>21</v>
      </c>
    </row>
    <row r="20" spans="2:12" x14ac:dyDescent="0.2">
      <c r="B20" s="14">
        <v>2019</v>
      </c>
      <c r="C20" s="15">
        <v>14280</v>
      </c>
      <c r="D20" s="15">
        <v>3262</v>
      </c>
      <c r="E20" s="16" t="s">
        <v>312</v>
      </c>
      <c r="F20" s="15">
        <v>3288</v>
      </c>
      <c r="G20" s="16" t="s">
        <v>312</v>
      </c>
      <c r="H20" s="15">
        <v>3778</v>
      </c>
      <c r="I20" s="16" t="s">
        <v>354</v>
      </c>
      <c r="J20" s="15">
        <v>3928</v>
      </c>
      <c r="K20" s="16" t="s">
        <v>369</v>
      </c>
      <c r="L20" s="15">
        <v>24</v>
      </c>
    </row>
    <row r="21" spans="2:12" x14ac:dyDescent="0.2">
      <c r="B21" s="14">
        <v>2020</v>
      </c>
      <c r="C21" s="15">
        <v>13782</v>
      </c>
      <c r="D21" s="15">
        <v>3072</v>
      </c>
      <c r="E21" s="16" t="s">
        <v>297</v>
      </c>
      <c r="F21" s="15">
        <v>3024</v>
      </c>
      <c r="G21" s="16" t="s">
        <v>297</v>
      </c>
      <c r="H21" s="15">
        <v>3795</v>
      </c>
      <c r="I21" s="16" t="s">
        <v>354</v>
      </c>
      <c r="J21" s="15">
        <v>3856</v>
      </c>
      <c r="K21" s="16" t="s">
        <v>359</v>
      </c>
      <c r="L21" s="15">
        <v>35</v>
      </c>
    </row>
    <row r="22" spans="2:12" x14ac:dyDescent="0.2">
      <c r="B22" s="14">
        <v>2021</v>
      </c>
      <c r="C22" s="15">
        <v>13306</v>
      </c>
      <c r="D22" s="15">
        <v>2890</v>
      </c>
      <c r="E22" s="16" t="s">
        <v>77</v>
      </c>
      <c r="F22" s="15">
        <v>2832</v>
      </c>
      <c r="G22" s="16" t="s">
        <v>77</v>
      </c>
      <c r="H22" s="15">
        <v>3841</v>
      </c>
      <c r="I22" s="16" t="s">
        <v>348</v>
      </c>
      <c r="J22" s="15">
        <v>3729</v>
      </c>
      <c r="K22" s="16" t="s">
        <v>346</v>
      </c>
      <c r="L22" s="15">
        <v>14</v>
      </c>
    </row>
    <row r="23" spans="2:12" x14ac:dyDescent="0.2">
      <c r="B23" s="14">
        <v>2022</v>
      </c>
      <c r="C23" s="15">
        <v>12454</v>
      </c>
      <c r="D23" s="15">
        <v>2639</v>
      </c>
      <c r="E23" s="16" t="s">
        <v>302</v>
      </c>
      <c r="F23" s="15">
        <v>2565</v>
      </c>
      <c r="G23" s="16" t="s">
        <v>302</v>
      </c>
      <c r="H23" s="15">
        <v>3599</v>
      </c>
      <c r="I23" s="16" t="s">
        <v>295</v>
      </c>
      <c r="J23" s="15">
        <v>3639</v>
      </c>
      <c r="K23" s="16" t="s">
        <v>350</v>
      </c>
      <c r="L23" s="15">
        <v>12</v>
      </c>
    </row>
    <row r="24" spans="2:12" x14ac:dyDescent="0.2">
      <c r="B24" s="14">
        <v>2023</v>
      </c>
      <c r="C24" s="15">
        <v>11873</v>
      </c>
      <c r="D24" s="15">
        <v>2560</v>
      </c>
      <c r="E24" s="16" t="s">
        <v>302</v>
      </c>
      <c r="F24" s="15">
        <v>2487</v>
      </c>
      <c r="G24" s="16" t="s">
        <v>78</v>
      </c>
      <c r="H24" s="15">
        <v>3356</v>
      </c>
      <c r="I24" s="16" t="s">
        <v>377</v>
      </c>
      <c r="J24" s="15">
        <v>3462</v>
      </c>
      <c r="K24" s="16" t="s">
        <v>348</v>
      </c>
      <c r="L24" s="15">
        <v>8</v>
      </c>
    </row>
    <row r="25" spans="2:12" x14ac:dyDescent="0.2">
      <c r="B25" s="17">
        <v>2024</v>
      </c>
      <c r="C25" s="18">
        <v>11327</v>
      </c>
      <c r="D25" s="18">
        <v>2502</v>
      </c>
      <c r="E25" s="19" t="s">
        <v>302</v>
      </c>
      <c r="F25" s="18">
        <v>2353</v>
      </c>
      <c r="G25" s="19" t="s">
        <v>78</v>
      </c>
      <c r="H25" s="18">
        <v>3158</v>
      </c>
      <c r="I25" s="19" t="s">
        <v>344</v>
      </c>
      <c r="J25" s="18">
        <v>3286</v>
      </c>
      <c r="K25" s="19" t="s">
        <v>313</v>
      </c>
      <c r="L25" s="18">
        <v>29</v>
      </c>
    </row>
    <row r="27" spans="2:12" ht="25.5" customHeight="1" x14ac:dyDescent="0.2">
      <c r="B27" s="35" t="s">
        <v>393</v>
      </c>
      <c r="C27" s="36"/>
      <c r="D27" s="36"/>
      <c r="E27" s="36"/>
      <c r="F27" s="36"/>
      <c r="G27" s="36"/>
      <c r="H27" s="36"/>
      <c r="I27" s="36"/>
      <c r="J27" s="36"/>
      <c r="K27" s="36"/>
      <c r="L27" s="36"/>
    </row>
  </sheetData>
  <mergeCells count="8">
    <mergeCell ref="J4:K4"/>
    <mergeCell ref="L4:L5"/>
    <mergeCell ref="B27:L27"/>
    <mergeCell ref="B4:B5"/>
    <mergeCell ref="C4:C5"/>
    <mergeCell ref="D4:E4"/>
    <mergeCell ref="F4:G4"/>
    <mergeCell ref="H4:I4"/>
  </mergeCells>
  <pageMargins left="0.7" right="0.7" top="0.75" bottom="0.75" header="0.3" footer="0.3"/>
  <pageSetup paperSize="9" scale="50" fitToWidth="0" fitToHeight="0"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6D4FF"/>
  </sheetPr>
  <dimension ref="B1:I31"/>
  <sheetViews>
    <sheetView showGridLines="0" workbookViewId="0"/>
  </sheetViews>
  <sheetFormatPr baseColWidth="10" defaultRowHeight="12.75" x14ac:dyDescent="0.2"/>
  <cols>
    <col min="1" max="1" width="2.5703125" customWidth="1"/>
    <col min="2" max="2" width="6.5703125" customWidth="1"/>
    <col min="3" max="3" width="5.7109375" customWidth="1"/>
    <col min="4" max="4" width="10.28515625" customWidth="1"/>
    <col min="5" max="5" width="16.85546875" customWidth="1"/>
    <col min="6" max="6" width="6.7109375" customWidth="1"/>
    <col min="7" max="7" width="15.28515625" customWidth="1"/>
    <col min="8" max="8" width="11" customWidth="1"/>
    <col min="9" max="9" width="16.42578125" customWidth="1"/>
  </cols>
  <sheetData>
    <row r="1" spans="2:9" ht="18" x14ac:dyDescent="0.25">
      <c r="B1" s="3" t="s">
        <v>12</v>
      </c>
    </row>
    <row r="4" spans="2:9" ht="38.25" x14ac:dyDescent="0.2">
      <c r="B4" s="12" t="s">
        <v>382</v>
      </c>
      <c r="C4" s="13" t="s">
        <v>383</v>
      </c>
      <c r="D4" s="13" t="s">
        <v>394</v>
      </c>
      <c r="E4" s="13" t="s">
        <v>395</v>
      </c>
      <c r="F4" s="13" t="s">
        <v>396</v>
      </c>
      <c r="G4" s="13" t="s">
        <v>397</v>
      </c>
      <c r="H4" s="13" t="s">
        <v>398</v>
      </c>
      <c r="I4" s="13" t="s">
        <v>399</v>
      </c>
    </row>
    <row r="5" spans="2:9" x14ac:dyDescent="0.2">
      <c r="B5" s="14">
        <v>2005</v>
      </c>
      <c r="C5" s="15">
        <v>5035</v>
      </c>
      <c r="D5" s="15">
        <v>927</v>
      </c>
      <c r="E5" s="15">
        <v>2490</v>
      </c>
      <c r="F5" s="15">
        <v>211</v>
      </c>
      <c r="G5" s="15">
        <v>151</v>
      </c>
      <c r="H5" s="15">
        <v>493</v>
      </c>
      <c r="I5" s="15">
        <v>763</v>
      </c>
    </row>
    <row r="6" spans="2:9" x14ac:dyDescent="0.2">
      <c r="B6" s="14">
        <v>2006</v>
      </c>
      <c r="C6" s="15">
        <v>5332</v>
      </c>
      <c r="D6" s="15">
        <v>1024</v>
      </c>
      <c r="E6" s="15">
        <v>3036</v>
      </c>
      <c r="F6" s="15">
        <v>224</v>
      </c>
      <c r="G6" s="15">
        <v>140</v>
      </c>
      <c r="H6" s="15">
        <v>591</v>
      </c>
      <c r="I6" s="15">
        <v>317</v>
      </c>
    </row>
    <row r="7" spans="2:9" x14ac:dyDescent="0.2">
      <c r="B7" s="14">
        <v>2007</v>
      </c>
      <c r="C7" s="15">
        <v>5307</v>
      </c>
      <c r="D7" s="15">
        <v>1056</v>
      </c>
      <c r="E7" s="15">
        <v>3043</v>
      </c>
      <c r="F7" s="15">
        <v>266</v>
      </c>
      <c r="G7" s="15">
        <v>163</v>
      </c>
      <c r="H7" s="15">
        <v>580</v>
      </c>
      <c r="I7" s="15">
        <v>199</v>
      </c>
    </row>
    <row r="8" spans="2:9" x14ac:dyDescent="0.2">
      <c r="B8" s="14">
        <v>2008</v>
      </c>
      <c r="C8" s="15">
        <v>5129</v>
      </c>
      <c r="D8" s="15">
        <v>1033</v>
      </c>
      <c r="E8" s="15">
        <v>2779</v>
      </c>
      <c r="F8" s="15">
        <v>294</v>
      </c>
      <c r="G8" s="15">
        <v>173</v>
      </c>
      <c r="H8" s="15">
        <v>548</v>
      </c>
      <c r="I8" s="15">
        <v>302</v>
      </c>
    </row>
    <row r="9" spans="2:9" x14ac:dyDescent="0.2">
      <c r="B9" s="14">
        <v>2009</v>
      </c>
      <c r="C9" s="15">
        <v>5249</v>
      </c>
      <c r="D9" s="15">
        <v>1174</v>
      </c>
      <c r="E9" s="15">
        <v>2738</v>
      </c>
      <c r="F9" s="15">
        <v>333</v>
      </c>
      <c r="G9" s="15">
        <v>149</v>
      </c>
      <c r="H9" s="15">
        <v>643</v>
      </c>
      <c r="I9" s="15">
        <v>212</v>
      </c>
    </row>
    <row r="10" spans="2:9" x14ac:dyDescent="0.2">
      <c r="B10" s="14">
        <v>2010</v>
      </c>
      <c r="C10" s="15">
        <v>5273</v>
      </c>
      <c r="D10" s="15">
        <v>1238</v>
      </c>
      <c r="E10" s="15">
        <v>2782</v>
      </c>
      <c r="F10" s="15">
        <v>358</v>
      </c>
      <c r="G10" s="15">
        <v>153</v>
      </c>
      <c r="H10" s="15">
        <v>656</v>
      </c>
      <c r="I10" s="15">
        <v>86</v>
      </c>
    </row>
    <row r="11" spans="2:9" x14ac:dyDescent="0.2">
      <c r="B11" s="14">
        <v>2011</v>
      </c>
      <c r="C11" s="15">
        <v>5484</v>
      </c>
      <c r="D11" s="15">
        <v>1326</v>
      </c>
      <c r="E11" s="15">
        <v>2808</v>
      </c>
      <c r="F11" s="15">
        <v>407</v>
      </c>
      <c r="G11" s="15">
        <v>198</v>
      </c>
      <c r="H11" s="15">
        <v>684</v>
      </c>
      <c r="I11" s="15">
        <v>61</v>
      </c>
    </row>
    <row r="12" spans="2:9" x14ac:dyDescent="0.2">
      <c r="B12" s="14">
        <v>2012</v>
      </c>
      <c r="C12" s="15">
        <v>5819</v>
      </c>
      <c r="D12" s="15">
        <v>1446</v>
      </c>
      <c r="E12" s="15">
        <v>2847</v>
      </c>
      <c r="F12" s="15">
        <v>596</v>
      </c>
      <c r="G12" s="15">
        <v>200</v>
      </c>
      <c r="H12" s="15">
        <v>674</v>
      </c>
      <c r="I12" s="15">
        <v>56</v>
      </c>
    </row>
    <row r="13" spans="2:9" x14ac:dyDescent="0.2">
      <c r="B13" s="14">
        <v>2013</v>
      </c>
      <c r="C13" s="15">
        <v>6321</v>
      </c>
      <c r="D13" s="15">
        <v>1706</v>
      </c>
      <c r="E13" s="15">
        <v>2736</v>
      </c>
      <c r="F13" s="15">
        <v>805</v>
      </c>
      <c r="G13" s="15">
        <v>195</v>
      </c>
      <c r="H13" s="15">
        <v>736</v>
      </c>
      <c r="I13" s="15">
        <v>143</v>
      </c>
    </row>
    <row r="14" spans="2:9" x14ac:dyDescent="0.2">
      <c r="B14" s="14">
        <v>2014</v>
      </c>
      <c r="C14" s="15">
        <v>6746</v>
      </c>
      <c r="D14" s="15">
        <v>1928</v>
      </c>
      <c r="E14" s="15">
        <v>2761</v>
      </c>
      <c r="F14" s="15">
        <v>898</v>
      </c>
      <c r="G14" s="15">
        <v>215</v>
      </c>
      <c r="H14" s="15">
        <v>838</v>
      </c>
      <c r="I14" s="15">
        <v>106</v>
      </c>
    </row>
    <row r="15" spans="2:9" x14ac:dyDescent="0.2">
      <c r="B15" s="14">
        <v>2015</v>
      </c>
      <c r="C15" s="15">
        <v>7266</v>
      </c>
      <c r="D15" s="15">
        <v>2104</v>
      </c>
      <c r="E15" s="15">
        <v>2826</v>
      </c>
      <c r="F15" s="15">
        <v>1061</v>
      </c>
      <c r="G15" s="15">
        <v>217</v>
      </c>
      <c r="H15" s="15">
        <v>919</v>
      </c>
      <c r="I15" s="15">
        <v>139</v>
      </c>
    </row>
    <row r="16" spans="2:9" x14ac:dyDescent="0.2">
      <c r="B16" s="14">
        <v>2016</v>
      </c>
      <c r="C16" s="15">
        <v>7600</v>
      </c>
      <c r="D16" s="15">
        <v>2180</v>
      </c>
      <c r="E16" s="15">
        <v>2848</v>
      </c>
      <c r="F16" s="15">
        <v>1297</v>
      </c>
      <c r="G16" s="15">
        <v>225</v>
      </c>
      <c r="H16" s="15">
        <v>927</v>
      </c>
      <c r="I16" s="15">
        <v>123</v>
      </c>
    </row>
    <row r="17" spans="2:9" x14ac:dyDescent="0.2">
      <c r="B17" s="14">
        <v>2017</v>
      </c>
      <c r="C17" s="15">
        <v>7964</v>
      </c>
      <c r="D17" s="15">
        <v>2213</v>
      </c>
      <c r="E17" s="15">
        <v>2859</v>
      </c>
      <c r="F17" s="15">
        <v>1605</v>
      </c>
      <c r="G17" s="15">
        <v>223</v>
      </c>
      <c r="H17" s="15">
        <v>997</v>
      </c>
      <c r="I17" s="15">
        <v>67</v>
      </c>
    </row>
    <row r="18" spans="2:9" x14ac:dyDescent="0.2">
      <c r="B18" s="14">
        <v>2018</v>
      </c>
      <c r="C18" s="15">
        <v>7893</v>
      </c>
      <c r="D18" s="15">
        <v>2230</v>
      </c>
      <c r="E18" s="15">
        <v>2669</v>
      </c>
      <c r="F18" s="15">
        <v>1624</v>
      </c>
      <c r="G18" s="15">
        <v>230</v>
      </c>
      <c r="H18" s="15">
        <v>1073</v>
      </c>
      <c r="I18" s="15">
        <v>67</v>
      </c>
    </row>
    <row r="19" spans="2:9" x14ac:dyDescent="0.2">
      <c r="B19" s="14">
        <v>2019</v>
      </c>
      <c r="C19" s="15">
        <v>7729</v>
      </c>
      <c r="D19" s="15">
        <v>2005</v>
      </c>
      <c r="E19" s="15">
        <v>2463</v>
      </c>
      <c r="F19" s="15">
        <v>1870</v>
      </c>
      <c r="G19" s="15">
        <v>190</v>
      </c>
      <c r="H19" s="15">
        <v>1131</v>
      </c>
      <c r="I19" s="15">
        <v>70</v>
      </c>
    </row>
    <row r="20" spans="2:9" x14ac:dyDescent="0.2">
      <c r="B20" s="14">
        <v>2020</v>
      </c>
      <c r="C20" s="15">
        <v>7686</v>
      </c>
      <c r="D20" s="15">
        <v>1995</v>
      </c>
      <c r="E20" s="15">
        <v>2156</v>
      </c>
      <c r="F20" s="15">
        <v>2091</v>
      </c>
      <c r="G20" s="15">
        <v>196</v>
      </c>
      <c r="H20" s="15">
        <v>1180</v>
      </c>
      <c r="I20" s="15">
        <v>68</v>
      </c>
    </row>
    <row r="21" spans="2:9" x14ac:dyDescent="0.2">
      <c r="B21" s="14">
        <v>2021</v>
      </c>
      <c r="C21" s="15">
        <v>7584</v>
      </c>
      <c r="D21" s="15">
        <v>1860</v>
      </c>
      <c r="E21" s="15">
        <v>1964</v>
      </c>
      <c r="F21" s="15">
        <v>2143</v>
      </c>
      <c r="G21" s="15">
        <v>182</v>
      </c>
      <c r="H21" s="15">
        <v>1386</v>
      </c>
      <c r="I21" s="15">
        <v>49</v>
      </c>
    </row>
    <row r="22" spans="2:9" x14ac:dyDescent="0.2">
      <c r="B22" s="14">
        <v>2022</v>
      </c>
      <c r="C22" s="15">
        <v>7249</v>
      </c>
      <c r="D22" s="15">
        <v>1644</v>
      </c>
      <c r="E22" s="15">
        <v>1800</v>
      </c>
      <c r="F22" s="15">
        <v>2096</v>
      </c>
      <c r="G22" s="15">
        <v>167</v>
      </c>
      <c r="H22" s="15">
        <v>1494</v>
      </c>
      <c r="I22" s="15">
        <v>48</v>
      </c>
    </row>
    <row r="23" spans="2:9" x14ac:dyDescent="0.2">
      <c r="B23" s="14">
        <v>2023</v>
      </c>
      <c r="C23" s="15">
        <v>6825</v>
      </c>
      <c r="D23" s="15">
        <v>1607</v>
      </c>
      <c r="E23" s="15">
        <v>1693</v>
      </c>
      <c r="F23" s="15">
        <v>1825</v>
      </c>
      <c r="G23" s="15">
        <v>166</v>
      </c>
      <c r="H23" s="15">
        <v>1512</v>
      </c>
      <c r="I23" s="15">
        <v>22</v>
      </c>
    </row>
    <row r="24" spans="2:9" x14ac:dyDescent="0.2">
      <c r="B24" s="17">
        <v>2024</v>
      </c>
      <c r="C24" s="18">
        <v>6472</v>
      </c>
      <c r="D24" s="18">
        <v>1626</v>
      </c>
      <c r="E24" s="18">
        <v>1567</v>
      </c>
      <c r="F24" s="18">
        <v>1663</v>
      </c>
      <c r="G24" s="18">
        <v>152</v>
      </c>
      <c r="H24" s="18">
        <v>1412</v>
      </c>
      <c r="I24" s="18">
        <v>50</v>
      </c>
    </row>
    <row r="26" spans="2:9" ht="38.25" customHeight="1" x14ac:dyDescent="0.2">
      <c r="B26" s="35" t="s">
        <v>393</v>
      </c>
      <c r="C26" s="36"/>
      <c r="D26" s="36"/>
      <c r="E26" s="36"/>
      <c r="F26" s="36"/>
      <c r="G26" s="36"/>
      <c r="H26" s="36"/>
      <c r="I26" s="36"/>
    </row>
    <row r="27" spans="2:9" x14ac:dyDescent="0.2">
      <c r="B27" s="35" t="s">
        <v>10</v>
      </c>
      <c r="C27" s="36"/>
      <c r="D27" s="36"/>
      <c r="E27" s="36"/>
      <c r="F27" s="36"/>
      <c r="G27" s="36"/>
      <c r="H27" s="36"/>
      <c r="I27" s="36"/>
    </row>
    <row r="28" spans="2:9" x14ac:dyDescent="0.2">
      <c r="B28" s="35" t="s">
        <v>400</v>
      </c>
      <c r="C28" s="36"/>
      <c r="D28" s="36"/>
      <c r="E28" s="36"/>
      <c r="F28" s="36"/>
      <c r="G28" s="36"/>
      <c r="H28" s="36"/>
      <c r="I28" s="36"/>
    </row>
    <row r="29" spans="2:9" ht="51" customHeight="1" x14ac:dyDescent="0.2">
      <c r="B29" s="35" t="s">
        <v>401</v>
      </c>
      <c r="C29" s="36"/>
      <c r="D29" s="36"/>
      <c r="E29" s="36"/>
      <c r="F29" s="36"/>
      <c r="G29" s="36"/>
      <c r="H29" s="36"/>
      <c r="I29" s="36"/>
    </row>
    <row r="30" spans="2:9" ht="25.5" customHeight="1" x14ac:dyDescent="0.2">
      <c r="B30" s="35" t="s">
        <v>402</v>
      </c>
      <c r="C30" s="36"/>
      <c r="D30" s="36"/>
      <c r="E30" s="36"/>
      <c r="F30" s="36"/>
      <c r="G30" s="36"/>
      <c r="H30" s="36"/>
      <c r="I30" s="36"/>
    </row>
    <row r="31" spans="2:9" ht="12.75" customHeight="1" x14ac:dyDescent="0.2">
      <c r="B31" s="35" t="s">
        <v>403</v>
      </c>
      <c r="C31" s="36"/>
      <c r="D31" s="36"/>
      <c r="E31" s="36"/>
      <c r="F31" s="36"/>
      <c r="G31" s="36"/>
      <c r="H31" s="36"/>
      <c r="I31" s="36"/>
    </row>
  </sheetData>
  <mergeCells count="6">
    <mergeCell ref="B31:I31"/>
    <mergeCell ref="B26:I26"/>
    <mergeCell ref="B27:I27"/>
    <mergeCell ref="B28:I28"/>
    <mergeCell ref="B29:I29"/>
    <mergeCell ref="B30:I30"/>
  </mergeCells>
  <pageMargins left="0.7" right="0.7" top="0.75" bottom="0.75" header="0.3" footer="0.3"/>
  <pageSetup paperSize="9" scale="50" fitToWidth="0" fitToHeight="0" orientation="landscape"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6D4FF"/>
  </sheetPr>
  <dimension ref="B1:K10"/>
  <sheetViews>
    <sheetView showGridLines="0" workbookViewId="0"/>
  </sheetViews>
  <sheetFormatPr baseColWidth="10" defaultRowHeight="12.75" x14ac:dyDescent="0.2"/>
  <cols>
    <col min="1" max="1" width="2.5703125" customWidth="1"/>
    <col min="2" max="2" width="15.140625" customWidth="1"/>
    <col min="3" max="11" width="10.7109375" customWidth="1"/>
  </cols>
  <sheetData>
    <row r="1" spans="2:11" ht="18" x14ac:dyDescent="0.25">
      <c r="B1" s="3" t="s">
        <v>13</v>
      </c>
    </row>
    <row r="4" spans="2:11" x14ac:dyDescent="0.2">
      <c r="B4" s="38" t="s">
        <v>10</v>
      </c>
      <c r="C4" s="37" t="s">
        <v>404</v>
      </c>
      <c r="D4" s="37" t="s">
        <v>405</v>
      </c>
      <c r="E4" s="37" t="s">
        <v>405</v>
      </c>
      <c r="F4" s="37" t="s">
        <v>405</v>
      </c>
      <c r="G4" s="37" t="s">
        <v>405</v>
      </c>
      <c r="H4" s="37" t="s">
        <v>405</v>
      </c>
      <c r="I4" s="37" t="s">
        <v>405</v>
      </c>
      <c r="J4" s="37" t="s">
        <v>405</v>
      </c>
      <c r="K4" s="37" t="s">
        <v>406</v>
      </c>
    </row>
    <row r="5" spans="2:11" x14ac:dyDescent="0.2">
      <c r="B5" s="38" t="s">
        <v>10</v>
      </c>
      <c r="C5" s="37" t="s">
        <v>404</v>
      </c>
      <c r="D5" s="13" t="s">
        <v>407</v>
      </c>
      <c r="E5" s="13" t="s">
        <v>408</v>
      </c>
      <c r="F5" s="13" t="s">
        <v>409</v>
      </c>
      <c r="G5" s="13" t="s">
        <v>410</v>
      </c>
      <c r="H5" s="13" t="s">
        <v>411</v>
      </c>
      <c r="I5" s="13" t="s">
        <v>412</v>
      </c>
      <c r="J5" s="13" t="s">
        <v>413</v>
      </c>
      <c r="K5" s="37" t="s">
        <v>406</v>
      </c>
    </row>
    <row r="6" spans="2:11" x14ac:dyDescent="0.2">
      <c r="B6" s="21" t="s">
        <v>389</v>
      </c>
      <c r="C6" s="15">
        <v>11327</v>
      </c>
      <c r="D6" s="15">
        <v>3408</v>
      </c>
      <c r="E6" s="15">
        <v>1055</v>
      </c>
      <c r="F6" s="15">
        <v>1613</v>
      </c>
      <c r="G6" s="15">
        <v>1894</v>
      </c>
      <c r="H6" s="15">
        <v>1558</v>
      </c>
      <c r="I6" s="15">
        <v>1340</v>
      </c>
      <c r="J6" s="15">
        <v>447</v>
      </c>
      <c r="K6" s="15">
        <v>12</v>
      </c>
    </row>
    <row r="7" spans="2:11" x14ac:dyDescent="0.2">
      <c r="B7" s="21" t="s">
        <v>414</v>
      </c>
      <c r="C7" s="16" t="s">
        <v>415</v>
      </c>
      <c r="D7" s="16" t="s">
        <v>416</v>
      </c>
      <c r="E7" s="16" t="s">
        <v>417</v>
      </c>
      <c r="F7" s="16" t="s">
        <v>418</v>
      </c>
      <c r="G7" s="16" t="s">
        <v>419</v>
      </c>
      <c r="H7" s="16" t="s">
        <v>420</v>
      </c>
      <c r="I7" s="16" t="s">
        <v>421</v>
      </c>
      <c r="J7" s="16" t="s">
        <v>348</v>
      </c>
      <c r="K7" s="16" t="s">
        <v>422</v>
      </c>
    </row>
    <row r="8" spans="2:11" x14ac:dyDescent="0.2">
      <c r="B8" s="22" t="s">
        <v>36</v>
      </c>
      <c r="C8" s="19" t="s">
        <v>45</v>
      </c>
      <c r="D8" s="19" t="s">
        <v>300</v>
      </c>
      <c r="E8" s="19" t="s">
        <v>43</v>
      </c>
      <c r="F8" s="19" t="s">
        <v>44</v>
      </c>
      <c r="G8" s="19" t="s">
        <v>43</v>
      </c>
      <c r="H8" s="19" t="s">
        <v>45</v>
      </c>
      <c r="I8" s="19" t="s">
        <v>75</v>
      </c>
      <c r="J8" s="19" t="s">
        <v>307</v>
      </c>
      <c r="K8" s="19" t="s">
        <v>423</v>
      </c>
    </row>
    <row r="10" spans="2:11" x14ac:dyDescent="0.2">
      <c r="B10" s="35" t="s">
        <v>10</v>
      </c>
      <c r="C10" s="36"/>
      <c r="D10" s="36"/>
      <c r="E10" s="36"/>
      <c r="F10" s="36"/>
      <c r="G10" s="36"/>
      <c r="H10" s="36"/>
      <c r="I10" s="36"/>
      <c r="J10" s="36"/>
      <c r="K10" s="36"/>
    </row>
  </sheetData>
  <mergeCells count="5">
    <mergeCell ref="B4:B5"/>
    <mergeCell ref="C4:C5"/>
    <mergeCell ref="D4:J4"/>
    <mergeCell ref="K4:K5"/>
    <mergeCell ref="B10:K10"/>
  </mergeCells>
  <pageMargins left="0.7" right="0.7" top="0.75" bottom="0.75" header="0.3" footer="0.3"/>
  <pageSetup paperSize="9" scale="50" fitToWidth="0" fitToHeight="0" orientation="landscape"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6D4FF"/>
  </sheetPr>
  <dimension ref="B1:R28"/>
  <sheetViews>
    <sheetView showGridLines="0" workbookViewId="0"/>
  </sheetViews>
  <sheetFormatPr baseColWidth="10" defaultRowHeight="12.75" x14ac:dyDescent="0.2"/>
  <cols>
    <col min="1" max="1" width="2.5703125" customWidth="1"/>
    <col min="2" max="18" width="10.7109375" customWidth="1"/>
  </cols>
  <sheetData>
    <row r="1" spans="2:18" ht="18" x14ac:dyDescent="0.25">
      <c r="B1" s="3" t="s">
        <v>14</v>
      </c>
    </row>
    <row r="4" spans="2:18" x14ac:dyDescent="0.2">
      <c r="B4" s="37" t="s">
        <v>33</v>
      </c>
      <c r="C4" s="37" t="s">
        <v>383</v>
      </c>
      <c r="D4" s="37" t="s">
        <v>405</v>
      </c>
      <c r="E4" s="37" t="s">
        <v>405</v>
      </c>
      <c r="F4" s="37" t="s">
        <v>405</v>
      </c>
      <c r="G4" s="37" t="s">
        <v>405</v>
      </c>
      <c r="H4" s="37" t="s">
        <v>405</v>
      </c>
      <c r="I4" s="37" t="s">
        <v>405</v>
      </c>
      <c r="J4" s="37" t="s">
        <v>405</v>
      </c>
      <c r="K4" s="37" t="s">
        <v>405</v>
      </c>
      <c r="L4" s="37" t="s">
        <v>405</v>
      </c>
      <c r="M4" s="37" t="s">
        <v>405</v>
      </c>
      <c r="N4" s="37" t="s">
        <v>405</v>
      </c>
      <c r="O4" s="37" t="s">
        <v>405</v>
      </c>
      <c r="P4" s="37" t="s">
        <v>405</v>
      </c>
      <c r="Q4" s="37" t="s">
        <v>405</v>
      </c>
      <c r="R4" s="37" t="s">
        <v>406</v>
      </c>
    </row>
    <row r="5" spans="2:18" x14ac:dyDescent="0.2">
      <c r="B5" s="37" t="s">
        <v>33</v>
      </c>
      <c r="C5" s="37" t="s">
        <v>383</v>
      </c>
      <c r="D5" s="37" t="s">
        <v>424</v>
      </c>
      <c r="E5" s="37" t="s">
        <v>424</v>
      </c>
      <c r="F5" s="37" t="s">
        <v>425</v>
      </c>
      <c r="G5" s="37" t="s">
        <v>425</v>
      </c>
      <c r="H5" s="37" t="s">
        <v>426</v>
      </c>
      <c r="I5" s="37" t="s">
        <v>426</v>
      </c>
      <c r="J5" s="37" t="s">
        <v>427</v>
      </c>
      <c r="K5" s="37" t="s">
        <v>427</v>
      </c>
      <c r="L5" s="37" t="s">
        <v>428</v>
      </c>
      <c r="M5" s="37" t="s">
        <v>428</v>
      </c>
      <c r="N5" s="37" t="s">
        <v>429</v>
      </c>
      <c r="O5" s="37" t="s">
        <v>429</v>
      </c>
      <c r="P5" s="37" t="s">
        <v>430</v>
      </c>
      <c r="Q5" s="37" t="s">
        <v>430</v>
      </c>
      <c r="R5" s="37" t="s">
        <v>406</v>
      </c>
    </row>
    <row r="6" spans="2:18" x14ac:dyDescent="0.2">
      <c r="B6" s="37" t="s">
        <v>33</v>
      </c>
      <c r="C6" s="37" t="s">
        <v>383</v>
      </c>
      <c r="D6" s="13" t="s">
        <v>389</v>
      </c>
      <c r="E6" s="13" t="s">
        <v>390</v>
      </c>
      <c r="F6" s="13" t="s">
        <v>389</v>
      </c>
      <c r="G6" s="13" t="s">
        <v>390</v>
      </c>
      <c r="H6" s="13" t="s">
        <v>389</v>
      </c>
      <c r="I6" s="13" t="s">
        <v>390</v>
      </c>
      <c r="J6" s="13" t="s">
        <v>389</v>
      </c>
      <c r="K6" s="13" t="s">
        <v>390</v>
      </c>
      <c r="L6" s="13" t="s">
        <v>389</v>
      </c>
      <c r="M6" s="13" t="s">
        <v>390</v>
      </c>
      <c r="N6" s="13" t="s">
        <v>389</v>
      </c>
      <c r="O6" s="13" t="s">
        <v>390</v>
      </c>
      <c r="P6" s="13" t="s">
        <v>389</v>
      </c>
      <c r="Q6" s="13" t="s">
        <v>390</v>
      </c>
      <c r="R6" s="37" t="s">
        <v>406</v>
      </c>
    </row>
    <row r="7" spans="2:18" x14ac:dyDescent="0.2">
      <c r="B7" s="14">
        <v>2005</v>
      </c>
      <c r="C7" s="15">
        <v>10576</v>
      </c>
      <c r="D7" s="15">
        <v>3100</v>
      </c>
      <c r="E7" s="16" t="s">
        <v>304</v>
      </c>
      <c r="F7" s="15">
        <v>1415</v>
      </c>
      <c r="G7" s="16" t="s">
        <v>309</v>
      </c>
      <c r="H7" s="15">
        <v>1819</v>
      </c>
      <c r="I7" s="16" t="s">
        <v>41</v>
      </c>
      <c r="J7" s="15">
        <v>1941</v>
      </c>
      <c r="K7" s="16" t="s">
        <v>40</v>
      </c>
      <c r="L7" s="15">
        <v>1301</v>
      </c>
      <c r="M7" s="16" t="s">
        <v>44</v>
      </c>
      <c r="N7" s="15">
        <v>564</v>
      </c>
      <c r="O7" s="16" t="s">
        <v>77</v>
      </c>
      <c r="P7" s="15">
        <v>360</v>
      </c>
      <c r="Q7" s="16" t="s">
        <v>301</v>
      </c>
      <c r="R7" s="15">
        <v>76</v>
      </c>
    </row>
    <row r="8" spans="2:18" x14ac:dyDescent="0.2">
      <c r="B8" s="14">
        <v>2006</v>
      </c>
      <c r="C8" s="15">
        <v>11335</v>
      </c>
      <c r="D8" s="15">
        <v>3412</v>
      </c>
      <c r="E8" s="16" t="s">
        <v>306</v>
      </c>
      <c r="F8" s="15">
        <v>1415</v>
      </c>
      <c r="G8" s="16" t="s">
        <v>304</v>
      </c>
      <c r="H8" s="15">
        <v>1909</v>
      </c>
      <c r="I8" s="16" t="s">
        <v>41</v>
      </c>
      <c r="J8" s="15">
        <v>2081</v>
      </c>
      <c r="K8" s="16" t="s">
        <v>41</v>
      </c>
      <c r="L8" s="15">
        <v>1439</v>
      </c>
      <c r="M8" s="16" t="s">
        <v>43</v>
      </c>
      <c r="N8" s="15">
        <v>610</v>
      </c>
      <c r="O8" s="16" t="s">
        <v>77</v>
      </c>
      <c r="P8" s="15">
        <v>394</v>
      </c>
      <c r="Q8" s="16" t="s">
        <v>301</v>
      </c>
      <c r="R8" s="15">
        <v>75</v>
      </c>
    </row>
    <row r="9" spans="2:18" x14ac:dyDescent="0.2">
      <c r="B9" s="14">
        <v>2007</v>
      </c>
      <c r="C9" s="15">
        <v>11463</v>
      </c>
      <c r="D9" s="15">
        <v>3573</v>
      </c>
      <c r="E9" s="16" t="s">
        <v>310</v>
      </c>
      <c r="F9" s="15">
        <v>1384</v>
      </c>
      <c r="G9" s="16" t="s">
        <v>300</v>
      </c>
      <c r="H9" s="15">
        <v>1871</v>
      </c>
      <c r="I9" s="16" t="s">
        <v>41</v>
      </c>
      <c r="J9" s="15">
        <v>2028</v>
      </c>
      <c r="K9" s="16" t="s">
        <v>40</v>
      </c>
      <c r="L9" s="15">
        <v>1510</v>
      </c>
      <c r="M9" s="16" t="s">
        <v>38</v>
      </c>
      <c r="N9" s="15">
        <v>635</v>
      </c>
      <c r="O9" s="16" t="s">
        <v>297</v>
      </c>
      <c r="P9" s="15">
        <v>429</v>
      </c>
      <c r="Q9" s="16" t="s">
        <v>303</v>
      </c>
      <c r="R9" s="15">
        <v>33</v>
      </c>
    </row>
    <row r="10" spans="2:18" x14ac:dyDescent="0.2">
      <c r="B10" s="14">
        <v>2008</v>
      </c>
      <c r="C10" s="15">
        <v>10918</v>
      </c>
      <c r="D10" s="15">
        <v>3466</v>
      </c>
      <c r="E10" s="16" t="s">
        <v>309</v>
      </c>
      <c r="F10" s="15">
        <v>1311</v>
      </c>
      <c r="G10" s="16" t="s">
        <v>42</v>
      </c>
      <c r="H10" s="15">
        <v>1753</v>
      </c>
      <c r="I10" s="16" t="s">
        <v>39</v>
      </c>
      <c r="J10" s="15">
        <v>1929</v>
      </c>
      <c r="K10" s="16" t="s">
        <v>39</v>
      </c>
      <c r="L10" s="15">
        <v>1403</v>
      </c>
      <c r="M10" s="16" t="s">
        <v>44</v>
      </c>
      <c r="N10" s="15">
        <v>662</v>
      </c>
      <c r="O10" s="16" t="s">
        <v>297</v>
      </c>
      <c r="P10" s="15">
        <v>386</v>
      </c>
      <c r="Q10" s="16" t="s">
        <v>301</v>
      </c>
      <c r="R10" s="15">
        <v>8</v>
      </c>
    </row>
    <row r="11" spans="2:18" x14ac:dyDescent="0.2">
      <c r="B11" s="14">
        <v>2009</v>
      </c>
      <c r="C11" s="15">
        <v>11182</v>
      </c>
      <c r="D11" s="15">
        <v>3412</v>
      </c>
      <c r="E11" s="16" t="s">
        <v>309</v>
      </c>
      <c r="F11" s="15">
        <v>1344</v>
      </c>
      <c r="G11" s="16" t="s">
        <v>74</v>
      </c>
      <c r="H11" s="15">
        <v>1845</v>
      </c>
      <c r="I11" s="16" t="s">
        <v>40</v>
      </c>
      <c r="J11" s="15">
        <v>1901</v>
      </c>
      <c r="K11" s="16" t="s">
        <v>38</v>
      </c>
      <c r="L11" s="15">
        <v>1532</v>
      </c>
      <c r="M11" s="16" t="s">
        <v>38</v>
      </c>
      <c r="N11" s="15">
        <v>724</v>
      </c>
      <c r="O11" s="16" t="s">
        <v>312</v>
      </c>
      <c r="P11" s="15">
        <v>407</v>
      </c>
      <c r="Q11" s="16" t="s">
        <v>301</v>
      </c>
      <c r="R11" s="15">
        <v>17</v>
      </c>
    </row>
    <row r="12" spans="2:18" x14ac:dyDescent="0.2">
      <c r="B12" s="14">
        <v>2010</v>
      </c>
      <c r="C12" s="15">
        <v>11365</v>
      </c>
      <c r="D12" s="15">
        <v>3364</v>
      </c>
      <c r="E12" s="16" t="s">
        <v>304</v>
      </c>
      <c r="F12" s="15">
        <v>1363</v>
      </c>
      <c r="G12" s="16" t="s">
        <v>74</v>
      </c>
      <c r="H12" s="15">
        <v>1806</v>
      </c>
      <c r="I12" s="16" t="s">
        <v>39</v>
      </c>
      <c r="J12" s="15">
        <v>1901</v>
      </c>
      <c r="K12" s="16" t="s">
        <v>38</v>
      </c>
      <c r="L12" s="15">
        <v>1622</v>
      </c>
      <c r="M12" s="16" t="s">
        <v>38</v>
      </c>
      <c r="N12" s="15">
        <v>812</v>
      </c>
      <c r="O12" s="16" t="s">
        <v>75</v>
      </c>
      <c r="P12" s="15">
        <v>462</v>
      </c>
      <c r="Q12" s="16" t="s">
        <v>303</v>
      </c>
      <c r="R12" s="15">
        <v>35</v>
      </c>
    </row>
    <row r="13" spans="2:18" x14ac:dyDescent="0.2">
      <c r="B13" s="14">
        <v>2011</v>
      </c>
      <c r="C13" s="15">
        <v>11815</v>
      </c>
      <c r="D13" s="15">
        <v>3428</v>
      </c>
      <c r="E13" s="16" t="s">
        <v>344</v>
      </c>
      <c r="F13" s="15">
        <v>1425</v>
      </c>
      <c r="G13" s="16" t="s">
        <v>42</v>
      </c>
      <c r="H13" s="15">
        <v>1893</v>
      </c>
      <c r="I13" s="16" t="s">
        <v>42</v>
      </c>
      <c r="J13" s="15">
        <v>1921</v>
      </c>
      <c r="K13" s="16" t="s">
        <v>39</v>
      </c>
      <c r="L13" s="15">
        <v>1729</v>
      </c>
      <c r="M13" s="16" t="s">
        <v>43</v>
      </c>
      <c r="N13" s="15">
        <v>954</v>
      </c>
      <c r="O13" s="16" t="s">
        <v>75</v>
      </c>
      <c r="P13" s="15">
        <v>465</v>
      </c>
      <c r="Q13" s="16" t="s">
        <v>301</v>
      </c>
      <c r="R13" s="15">
        <v>0</v>
      </c>
    </row>
    <row r="14" spans="2:18" x14ac:dyDescent="0.2">
      <c r="B14" s="14">
        <v>2012</v>
      </c>
      <c r="C14" s="15">
        <v>12214</v>
      </c>
      <c r="D14" s="15">
        <v>3621</v>
      </c>
      <c r="E14" s="16" t="s">
        <v>298</v>
      </c>
      <c r="F14" s="15">
        <v>1459</v>
      </c>
      <c r="G14" s="16" t="s">
        <v>74</v>
      </c>
      <c r="H14" s="15">
        <v>1977</v>
      </c>
      <c r="I14" s="16" t="s">
        <v>74</v>
      </c>
      <c r="J14" s="15">
        <v>1878</v>
      </c>
      <c r="K14" s="16" t="s">
        <v>39</v>
      </c>
      <c r="L14" s="15">
        <v>1874</v>
      </c>
      <c r="M14" s="16" t="s">
        <v>38</v>
      </c>
      <c r="N14" s="15">
        <v>974</v>
      </c>
      <c r="O14" s="16" t="s">
        <v>75</v>
      </c>
      <c r="P14" s="15">
        <v>429</v>
      </c>
      <c r="Q14" s="16" t="s">
        <v>305</v>
      </c>
      <c r="R14" s="15">
        <v>2</v>
      </c>
    </row>
    <row r="15" spans="2:18" x14ac:dyDescent="0.2">
      <c r="B15" s="14">
        <v>2013</v>
      </c>
      <c r="C15" s="15">
        <v>12750</v>
      </c>
      <c r="D15" s="15">
        <v>3851</v>
      </c>
      <c r="E15" s="16" t="s">
        <v>311</v>
      </c>
      <c r="F15" s="15">
        <v>1422</v>
      </c>
      <c r="G15" s="16" t="s">
        <v>42</v>
      </c>
      <c r="H15" s="15">
        <v>2141</v>
      </c>
      <c r="I15" s="16" t="s">
        <v>300</v>
      </c>
      <c r="J15" s="15">
        <v>1966</v>
      </c>
      <c r="K15" s="16" t="s">
        <v>40</v>
      </c>
      <c r="L15" s="15">
        <v>1943</v>
      </c>
      <c r="M15" s="16" t="s">
        <v>38</v>
      </c>
      <c r="N15" s="15">
        <v>1021</v>
      </c>
      <c r="O15" s="16" t="s">
        <v>76</v>
      </c>
      <c r="P15" s="15">
        <v>403</v>
      </c>
      <c r="Q15" s="16" t="s">
        <v>305</v>
      </c>
      <c r="R15" s="15">
        <v>3</v>
      </c>
    </row>
    <row r="16" spans="2:18" x14ac:dyDescent="0.2">
      <c r="B16" s="14">
        <v>2014</v>
      </c>
      <c r="C16" s="15">
        <v>13393</v>
      </c>
      <c r="D16" s="15">
        <v>3979</v>
      </c>
      <c r="E16" s="16" t="s">
        <v>377</v>
      </c>
      <c r="F16" s="15">
        <v>1481</v>
      </c>
      <c r="G16" s="16" t="s">
        <v>74</v>
      </c>
      <c r="H16" s="15">
        <v>2247</v>
      </c>
      <c r="I16" s="16" t="s">
        <v>304</v>
      </c>
      <c r="J16" s="15">
        <v>2129</v>
      </c>
      <c r="K16" s="16" t="s">
        <v>42</v>
      </c>
      <c r="L16" s="15">
        <v>2122</v>
      </c>
      <c r="M16" s="16" t="s">
        <v>39</v>
      </c>
      <c r="N16" s="15">
        <v>1112</v>
      </c>
      <c r="O16" s="16" t="s">
        <v>45</v>
      </c>
      <c r="P16" s="15">
        <v>321</v>
      </c>
      <c r="Q16" s="16" t="s">
        <v>307</v>
      </c>
      <c r="R16" s="15">
        <v>2</v>
      </c>
    </row>
    <row r="17" spans="2:18" x14ac:dyDescent="0.2">
      <c r="B17" s="14">
        <v>2015</v>
      </c>
      <c r="C17" s="15">
        <v>14132</v>
      </c>
      <c r="D17" s="15">
        <v>4179</v>
      </c>
      <c r="E17" s="16" t="s">
        <v>360</v>
      </c>
      <c r="F17" s="15">
        <v>1520</v>
      </c>
      <c r="G17" s="16" t="s">
        <v>300</v>
      </c>
      <c r="H17" s="15">
        <v>2403</v>
      </c>
      <c r="I17" s="16" t="s">
        <v>309</v>
      </c>
      <c r="J17" s="15">
        <v>2236</v>
      </c>
      <c r="K17" s="16" t="s">
        <v>300</v>
      </c>
      <c r="L17" s="15">
        <v>2196</v>
      </c>
      <c r="M17" s="16" t="s">
        <v>40</v>
      </c>
      <c r="N17" s="15">
        <v>1295</v>
      </c>
      <c r="O17" s="16" t="s">
        <v>43</v>
      </c>
      <c r="P17" s="15">
        <v>303</v>
      </c>
      <c r="Q17" s="16" t="s">
        <v>307</v>
      </c>
      <c r="R17" s="15">
        <v>0</v>
      </c>
    </row>
    <row r="18" spans="2:18" x14ac:dyDescent="0.2">
      <c r="B18" s="14">
        <v>2016</v>
      </c>
      <c r="C18" s="15">
        <v>14523</v>
      </c>
      <c r="D18" s="15">
        <v>4208</v>
      </c>
      <c r="E18" s="16" t="s">
        <v>360</v>
      </c>
      <c r="F18" s="15">
        <v>1499</v>
      </c>
      <c r="G18" s="16" t="s">
        <v>300</v>
      </c>
      <c r="H18" s="15">
        <v>2482</v>
      </c>
      <c r="I18" s="16" t="s">
        <v>306</v>
      </c>
      <c r="J18" s="15">
        <v>2340</v>
      </c>
      <c r="K18" s="16" t="s">
        <v>304</v>
      </c>
      <c r="L18" s="15">
        <v>2299</v>
      </c>
      <c r="M18" s="16" t="s">
        <v>41</v>
      </c>
      <c r="N18" s="15">
        <v>1387</v>
      </c>
      <c r="O18" s="16" t="s">
        <v>43</v>
      </c>
      <c r="P18" s="15">
        <v>308</v>
      </c>
      <c r="Q18" s="16" t="s">
        <v>307</v>
      </c>
      <c r="R18" s="15">
        <v>0</v>
      </c>
    </row>
    <row r="19" spans="2:18" x14ac:dyDescent="0.2">
      <c r="B19" s="14">
        <v>2017</v>
      </c>
      <c r="C19" s="15">
        <v>15000</v>
      </c>
      <c r="D19" s="15">
        <v>4423</v>
      </c>
      <c r="E19" s="16" t="s">
        <v>295</v>
      </c>
      <c r="F19" s="15">
        <v>1535</v>
      </c>
      <c r="G19" s="16" t="s">
        <v>300</v>
      </c>
      <c r="H19" s="15">
        <v>2520</v>
      </c>
      <c r="I19" s="16" t="s">
        <v>309</v>
      </c>
      <c r="J19" s="15">
        <v>2417</v>
      </c>
      <c r="K19" s="16" t="s">
        <v>304</v>
      </c>
      <c r="L19" s="15">
        <v>2362</v>
      </c>
      <c r="M19" s="16" t="s">
        <v>41</v>
      </c>
      <c r="N19" s="15">
        <v>1421</v>
      </c>
      <c r="O19" s="16" t="s">
        <v>43</v>
      </c>
      <c r="P19" s="15">
        <v>322</v>
      </c>
      <c r="Q19" s="16" t="s">
        <v>307</v>
      </c>
      <c r="R19" s="15">
        <v>0</v>
      </c>
    </row>
    <row r="20" spans="2:18" x14ac:dyDescent="0.2">
      <c r="B20" s="14">
        <v>2018</v>
      </c>
      <c r="C20" s="15">
        <v>14719</v>
      </c>
      <c r="D20" s="15">
        <v>4372</v>
      </c>
      <c r="E20" s="16" t="s">
        <v>313</v>
      </c>
      <c r="F20" s="15">
        <v>1523</v>
      </c>
      <c r="G20" s="16" t="s">
        <v>300</v>
      </c>
      <c r="H20" s="15">
        <v>2362</v>
      </c>
      <c r="I20" s="16" t="s">
        <v>304</v>
      </c>
      <c r="J20" s="15">
        <v>2389</v>
      </c>
      <c r="K20" s="16" t="s">
        <v>304</v>
      </c>
      <c r="L20" s="15">
        <v>2312</v>
      </c>
      <c r="M20" s="16" t="s">
        <v>41</v>
      </c>
      <c r="N20" s="15">
        <v>1450</v>
      </c>
      <c r="O20" s="16" t="s">
        <v>43</v>
      </c>
      <c r="P20" s="15">
        <v>307</v>
      </c>
      <c r="Q20" s="16" t="s">
        <v>307</v>
      </c>
      <c r="R20" s="15">
        <v>4</v>
      </c>
    </row>
    <row r="21" spans="2:18" x14ac:dyDescent="0.2">
      <c r="B21" s="14">
        <v>2019</v>
      </c>
      <c r="C21" s="15">
        <v>14280</v>
      </c>
      <c r="D21" s="15">
        <v>4303</v>
      </c>
      <c r="E21" s="16" t="s">
        <v>360</v>
      </c>
      <c r="F21" s="15">
        <v>1445</v>
      </c>
      <c r="G21" s="16" t="s">
        <v>74</v>
      </c>
      <c r="H21" s="15">
        <v>2214</v>
      </c>
      <c r="I21" s="16" t="s">
        <v>74</v>
      </c>
      <c r="J21" s="15">
        <v>2324</v>
      </c>
      <c r="K21" s="16" t="s">
        <v>300</v>
      </c>
      <c r="L21" s="15">
        <v>2197</v>
      </c>
      <c r="M21" s="16" t="s">
        <v>40</v>
      </c>
      <c r="N21" s="15">
        <v>1464</v>
      </c>
      <c r="O21" s="16" t="s">
        <v>43</v>
      </c>
      <c r="P21" s="15">
        <v>316</v>
      </c>
      <c r="Q21" s="16" t="s">
        <v>307</v>
      </c>
      <c r="R21" s="15">
        <v>17</v>
      </c>
    </row>
    <row r="22" spans="2:18" x14ac:dyDescent="0.2">
      <c r="B22" s="14">
        <v>2020</v>
      </c>
      <c r="C22" s="15">
        <v>13782</v>
      </c>
      <c r="D22" s="15">
        <v>4061</v>
      </c>
      <c r="E22" s="16" t="s">
        <v>298</v>
      </c>
      <c r="F22" s="15">
        <v>1384</v>
      </c>
      <c r="G22" s="16" t="s">
        <v>74</v>
      </c>
      <c r="H22" s="15">
        <v>2224</v>
      </c>
      <c r="I22" s="16" t="s">
        <v>74</v>
      </c>
      <c r="J22" s="15">
        <v>2276</v>
      </c>
      <c r="K22" s="16" t="s">
        <v>74</v>
      </c>
      <c r="L22" s="15">
        <v>2014</v>
      </c>
      <c r="M22" s="16" t="s">
        <v>38</v>
      </c>
      <c r="N22" s="15">
        <v>1450</v>
      </c>
      <c r="O22" s="16" t="s">
        <v>44</v>
      </c>
      <c r="P22" s="15">
        <v>350</v>
      </c>
      <c r="Q22" s="16" t="s">
        <v>307</v>
      </c>
      <c r="R22" s="15">
        <v>23</v>
      </c>
    </row>
    <row r="23" spans="2:18" x14ac:dyDescent="0.2">
      <c r="B23" s="14">
        <v>2021</v>
      </c>
      <c r="C23" s="15">
        <v>13306</v>
      </c>
      <c r="D23" s="15">
        <v>3995</v>
      </c>
      <c r="E23" s="16" t="s">
        <v>357</v>
      </c>
      <c r="F23" s="15">
        <v>1328</v>
      </c>
      <c r="G23" s="16" t="s">
        <v>42</v>
      </c>
      <c r="H23" s="15">
        <v>2091</v>
      </c>
      <c r="I23" s="16" t="s">
        <v>41</v>
      </c>
      <c r="J23" s="15">
        <v>2183</v>
      </c>
      <c r="K23" s="16" t="s">
        <v>41</v>
      </c>
      <c r="L23" s="15">
        <v>1864</v>
      </c>
      <c r="M23" s="16" t="s">
        <v>43</v>
      </c>
      <c r="N23" s="15">
        <v>1490</v>
      </c>
      <c r="O23" s="16" t="s">
        <v>44</v>
      </c>
      <c r="P23" s="15">
        <v>352</v>
      </c>
      <c r="Q23" s="16" t="s">
        <v>307</v>
      </c>
      <c r="R23" s="15">
        <v>3</v>
      </c>
    </row>
    <row r="24" spans="2:18" x14ac:dyDescent="0.2">
      <c r="B24" s="14">
        <v>2022</v>
      </c>
      <c r="C24" s="15">
        <v>12454</v>
      </c>
      <c r="D24" s="15">
        <v>3844</v>
      </c>
      <c r="E24" s="16" t="s">
        <v>344</v>
      </c>
      <c r="F24" s="15">
        <v>1205</v>
      </c>
      <c r="G24" s="16" t="s">
        <v>40</v>
      </c>
      <c r="H24" s="15">
        <v>1828</v>
      </c>
      <c r="I24" s="16" t="s">
        <v>38</v>
      </c>
      <c r="J24" s="15">
        <v>2066</v>
      </c>
      <c r="K24" s="16" t="s">
        <v>40</v>
      </c>
      <c r="L24" s="15">
        <v>1738</v>
      </c>
      <c r="M24" s="16" t="s">
        <v>44</v>
      </c>
      <c r="N24" s="15">
        <v>1431</v>
      </c>
      <c r="O24" s="16" t="s">
        <v>45</v>
      </c>
      <c r="P24" s="15">
        <v>342</v>
      </c>
      <c r="Q24" s="16" t="s">
        <v>307</v>
      </c>
      <c r="R24" s="15">
        <v>0</v>
      </c>
    </row>
    <row r="25" spans="2:18" x14ac:dyDescent="0.2">
      <c r="B25" s="14">
        <v>2023</v>
      </c>
      <c r="C25" s="15">
        <v>11873</v>
      </c>
      <c r="D25" s="15">
        <v>3611</v>
      </c>
      <c r="E25" s="16" t="s">
        <v>306</v>
      </c>
      <c r="F25" s="15">
        <v>1117</v>
      </c>
      <c r="G25" s="16" t="s">
        <v>38</v>
      </c>
      <c r="H25" s="15">
        <v>1737</v>
      </c>
      <c r="I25" s="16" t="s">
        <v>43</v>
      </c>
      <c r="J25" s="15">
        <v>1980</v>
      </c>
      <c r="K25" s="16" t="s">
        <v>38</v>
      </c>
      <c r="L25" s="15">
        <v>1626</v>
      </c>
      <c r="M25" s="16" t="s">
        <v>45</v>
      </c>
      <c r="N25" s="15">
        <v>1409</v>
      </c>
      <c r="O25" s="16" t="s">
        <v>76</v>
      </c>
      <c r="P25" s="15">
        <v>392</v>
      </c>
      <c r="Q25" s="16" t="s">
        <v>307</v>
      </c>
      <c r="R25" s="15">
        <v>1</v>
      </c>
    </row>
    <row r="26" spans="2:18" x14ac:dyDescent="0.2">
      <c r="B26" s="17">
        <v>2024</v>
      </c>
      <c r="C26" s="18">
        <v>11327</v>
      </c>
      <c r="D26" s="18">
        <v>3408</v>
      </c>
      <c r="E26" s="19" t="s">
        <v>300</v>
      </c>
      <c r="F26" s="18">
        <v>1055</v>
      </c>
      <c r="G26" s="19" t="s">
        <v>43</v>
      </c>
      <c r="H26" s="18">
        <v>1613</v>
      </c>
      <c r="I26" s="19" t="s">
        <v>44</v>
      </c>
      <c r="J26" s="18">
        <v>1894</v>
      </c>
      <c r="K26" s="19" t="s">
        <v>43</v>
      </c>
      <c r="L26" s="18">
        <v>1558</v>
      </c>
      <c r="M26" s="19" t="s">
        <v>45</v>
      </c>
      <c r="N26" s="18">
        <v>1340</v>
      </c>
      <c r="O26" s="19" t="s">
        <v>75</v>
      </c>
      <c r="P26" s="18">
        <v>447</v>
      </c>
      <c r="Q26" s="19" t="s">
        <v>307</v>
      </c>
      <c r="R26" s="18">
        <v>12</v>
      </c>
    </row>
    <row r="28" spans="2:18" x14ac:dyDescent="0.2">
      <c r="B28" s="35" t="s">
        <v>10</v>
      </c>
      <c r="C28" s="36"/>
      <c r="D28" s="36"/>
      <c r="E28" s="36"/>
      <c r="F28" s="36"/>
      <c r="G28" s="36"/>
      <c r="H28" s="36"/>
      <c r="I28" s="36"/>
      <c r="J28" s="36"/>
      <c r="K28" s="36"/>
      <c r="L28" s="36"/>
      <c r="M28" s="36"/>
      <c r="N28" s="36"/>
      <c r="O28" s="36"/>
      <c r="P28" s="36"/>
      <c r="Q28" s="36"/>
      <c r="R28" s="36"/>
    </row>
  </sheetData>
  <mergeCells count="12">
    <mergeCell ref="B28:R28"/>
    <mergeCell ref="B4:B6"/>
    <mergeCell ref="C4:C6"/>
    <mergeCell ref="D4:Q4"/>
    <mergeCell ref="R4:R6"/>
    <mergeCell ref="D5:E5"/>
    <mergeCell ref="F5:G5"/>
    <mergeCell ref="H5:I5"/>
    <mergeCell ref="J5:K5"/>
    <mergeCell ref="L5:M5"/>
    <mergeCell ref="N5:O5"/>
    <mergeCell ref="P5:Q5"/>
  </mergeCells>
  <pageMargins left="0.7" right="0.7" top="0.75" bottom="0.75" header="0.3" footer="0.3"/>
  <pageSetup paperSize="9" scale="50" fitToWidth="0" fitToHeight="0"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22</vt:i4>
      </vt:variant>
    </vt:vector>
  </HeadingPairs>
  <TitlesOfParts>
    <vt:vector size="22" baseType="lpstr">
      <vt:lpstr>Inhaltsverzeichnis</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Erläuterungen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tsee</dc:creator>
  <cp:lastModifiedBy>Sager Till  DFRSTAAG</cp:lastModifiedBy>
  <dcterms:created xsi:type="dcterms:W3CDTF">2025-11-20T06:26:33Z</dcterms:created>
  <dcterms:modified xsi:type="dcterms:W3CDTF">2025-11-21T06:24:57Z</dcterms:modified>
</cp:coreProperties>
</file>