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L:\Publikationen\11_Strassenverkehrsunfaelle\02_Tabellen\2025\"/>
    </mc:Choice>
  </mc:AlternateContent>
  <xr:revisionPtr revIDLastSave="0" documentId="13_ncr:1_{E955641F-5954-4B45-A59D-4E74360B6F18}" xr6:coauthVersionLast="47" xr6:coauthVersionMax="47" xr10:uidLastSave="{00000000-0000-0000-0000-000000000000}"/>
  <bookViews>
    <workbookView xWindow="38280" yWindow="-120" windowWidth="38640" windowHeight="21120" xr2:uid="{00000000-000D-0000-FFFF-FFFF00000000}"/>
  </bookViews>
  <sheets>
    <sheet name="Inhaltsverzeichnis" sheetId="1" r:id="rId1"/>
    <sheet name="T1" sheetId="2" r:id="rId2"/>
    <sheet name="T2" sheetId="3" r:id="rId3"/>
    <sheet name="T3" sheetId="4" r:id="rId4"/>
    <sheet name="T4" sheetId="5" r:id="rId5"/>
    <sheet name="T5" sheetId="6" r:id="rId6"/>
    <sheet name="T6" sheetId="7" r:id="rId7"/>
    <sheet name="T7" sheetId="8" r:id="rId8"/>
    <sheet name="T8" sheetId="9" r:id="rId9"/>
    <sheet name="T9" sheetId="10" r:id="rId10"/>
    <sheet name="T10" sheetId="11" r:id="rId11"/>
    <sheet name="T11" sheetId="12" r:id="rId12"/>
    <sheet name="T12" sheetId="13" r:id="rId13"/>
    <sheet name="T13" sheetId="14" r:id="rId14"/>
    <sheet name="T14" sheetId="15" r:id="rId15"/>
    <sheet name="T15" sheetId="16" r:id="rId16"/>
    <sheet name="T16" sheetId="17" r:id="rId17"/>
    <sheet name="T17" sheetId="18" r:id="rId18"/>
    <sheet name="T18" sheetId="19" r:id="rId19"/>
    <sheet name="T19" sheetId="20" r:id="rId20"/>
    <sheet name="T20" sheetId="21" r:id="rId21"/>
    <sheet name="T21" sheetId="22" r:id="rId22"/>
    <sheet name="T22" sheetId="23" r:id="rId23"/>
    <sheet name="T23" sheetId="24" r:id="rId24"/>
    <sheet name="T24" sheetId="25" r:id="rId25"/>
    <sheet name="T25" sheetId="26" r:id="rId26"/>
    <sheet name="Begriffe" sheetId="27" r:id="rId27"/>
    <sheet name="Methodische Hinweise" sheetId="28" r:id="rId28"/>
  </sheets>
  <definedNames>
    <definedName name="_xlnm.Print_Area" localSheetId="10">'T10'!$A$1:$M$112</definedName>
    <definedName name="_xlnm.Print_Area" localSheetId="12">'T12'!$A$1:$M$78</definedName>
    <definedName name="_xlnm.Print_Area" localSheetId="13">'T13'!$A$1:$K$43</definedName>
    <definedName name="_xlnm.Print_Area" localSheetId="14">'T14'!$A$1:$L$79</definedName>
    <definedName name="_xlnm.Print_Area" localSheetId="2">'T2'!$A$1:$M$92</definedName>
    <definedName name="_xlnm.Print_Area" localSheetId="20">'T20'!$A$1:$O$49</definedName>
    <definedName name="_xlnm.Print_Area" localSheetId="5">'T5'!$A$1:$T$128</definedName>
    <definedName name="_xlnm.Print_Area" localSheetId="7">'T7'!$A$1:$N$46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1" l="1"/>
  <c r="B58" i="1"/>
  <c r="D56" i="1"/>
  <c r="B56" i="1"/>
  <c r="D53" i="1"/>
  <c r="B53" i="1"/>
  <c r="D52" i="1"/>
  <c r="B52" i="1"/>
  <c r="D49" i="1"/>
  <c r="B49" i="1"/>
  <c r="D48" i="1"/>
  <c r="B48" i="1"/>
  <c r="D47" i="1"/>
  <c r="B47" i="1"/>
  <c r="D46" i="1"/>
  <c r="B46" i="1"/>
  <c r="D43" i="1"/>
  <c r="B43" i="1"/>
  <c r="D42" i="1"/>
  <c r="B42" i="1"/>
  <c r="D41" i="1"/>
  <c r="B41" i="1"/>
  <c r="D40" i="1"/>
  <c r="B40" i="1"/>
  <c r="D37" i="1"/>
  <c r="B37" i="1"/>
  <c r="D36" i="1"/>
  <c r="B36" i="1"/>
  <c r="D35" i="1"/>
  <c r="B35" i="1"/>
  <c r="D32" i="1"/>
  <c r="B32" i="1"/>
  <c r="D31" i="1"/>
  <c r="B31" i="1"/>
  <c r="D28" i="1"/>
  <c r="B28" i="1"/>
  <c r="D27" i="1"/>
  <c r="B27" i="1"/>
  <c r="D26" i="1"/>
  <c r="B26" i="1"/>
  <c r="D25" i="1"/>
  <c r="B25" i="1"/>
  <c r="D24" i="1"/>
  <c r="B24" i="1"/>
  <c r="D21" i="1"/>
  <c r="B21" i="1"/>
  <c r="D20" i="1"/>
  <c r="B20" i="1"/>
  <c r="D19" i="1"/>
  <c r="B19" i="1"/>
  <c r="D18" i="1"/>
  <c r="B18" i="1"/>
</calcChain>
</file>

<file path=xl/sharedStrings.xml><?xml version="1.0" encoding="utf-8"?>
<sst xmlns="http://schemas.openxmlformats.org/spreadsheetml/2006/main" count="3394" uniqueCount="1255">
  <si>
    <t>Strassenverkehrsunfälle 2025</t>
  </si>
  <si>
    <t>Reihe stat.kurzinfo Nr. 170 | März 2026</t>
  </si>
  <si>
    <t>Quelle: Statistik Aargau, 23. März 2026</t>
  </si>
  <si>
    <t>Datengrundlage: Management Informationssystem Strasse und Strassenverkehr (MISTRA), Bundesamt für Strassen (ASTRA)</t>
  </si>
  <si>
    <t>Tabellenverzeichnis</t>
  </si>
  <si>
    <t>Tabelle 1: Unfälle, verunfallte Personen und Sachschäden, absolut, 1970−2025</t>
  </si>
  <si>
    <t>Tabelle 2: Indexierte Entwicklung der Unfälle, verunfallten Personen und Sachschäden, 1970–2025</t>
  </si>
  <si>
    <t>Basis 1970 = 100 Punkte</t>
  </si>
  <si>
    <t>Tabelle 3: Unfallgeschehen, 1950−2025</t>
  </si>
  <si>
    <t>Tabelle 4: Verunfallte Personen nach Fahrzeugart und verunfallte Fussgänger/innen, 1976–2025</t>
  </si>
  <si>
    <t>Entwicklung der Unfallzahlen</t>
  </si>
  <si>
    <t/>
  </si>
  <si>
    <t>Tabelle 5: Verunfallte Personen nach Fahrzeugart, Geschlecht und Altersklasse, 2025</t>
  </si>
  <si>
    <t>Tabelle 6: Verunfallte Personen nach Fahrzeugart und Unfallfolge, 2025</t>
  </si>
  <si>
    <t>Tabelle 7: Personenwagenlenkende als Unfallhauptverursachende nach Altersklasse und Führerausweisalter, 2025</t>
  </si>
  <si>
    <t>Tabelle 8: Unfälle nach Unfallstelle und Unfalltyp, 2025</t>
  </si>
  <si>
    <t>Tabelle 9: Verunfallte Personen nach Unfallstelle und Unfalltyp, 2025</t>
  </si>
  <si>
    <t>Unfälle nach Unfallbeteiligten und Unfalltypen</t>
  </si>
  <si>
    <t>Tabelle 10: Unfälle, verunfallte Personen und Sachschäden nach Monat, Tag, Strassenzustand und Witterung, 2025</t>
  </si>
  <si>
    <t>Tabelle 11: Unfälle und verunfallte Personen nach Tagesstunde, 2025</t>
  </si>
  <si>
    <t>Unfälle nach Unfallzeit</t>
  </si>
  <si>
    <t>Tabelle 12: Unfälle, verunfallte Personen und Sachschäden nach Unfallstelle, 2025</t>
  </si>
  <si>
    <t>Tabelle 13: Unfälle, verunfallte Personen und Sachschäden nach Strassenart, 2025</t>
  </si>
  <si>
    <t>Tabelle 14: Unfälle, verunfallte Personen und Sachschäden nach Bezirk (ohne Autobahnen), 2025</t>
  </si>
  <si>
    <t>Unfälle nach Unfallstellen und Strassenarten</t>
  </si>
  <si>
    <t>Tabelle 15: Unfälle nach Hauptursache, 2025</t>
  </si>
  <si>
    <t>Tabelle 16: Mängel und Einflüsse nach Unfallfolge, 2025</t>
  </si>
  <si>
    <t>Tabelle 17: Mängel und Einflüsse bei Unfällen mit Personenschaden nach Strassenart, 2025</t>
  </si>
  <si>
    <t>Tabelle 18: Mängel und Einflüsse nach Unfalltyp, 2025</t>
  </si>
  <si>
    <t>Unfälle nach Mängel und Einflüssen</t>
  </si>
  <si>
    <t>Tabelle 19: Unfälle nach Unfallfolge und Unfallstelle, 2025</t>
  </si>
  <si>
    <t>Tabelle 20: Verunfallte Personen nach Unfallfolge und Unfallstelle, 2025</t>
  </si>
  <si>
    <t>Tabelle 21: Unfälle nach Unfallfolge und Strassenart, 2025</t>
  </si>
  <si>
    <t>Tabelle 22: Verunfallte Personen nach Unfallfolge und Strassenart, 2025</t>
  </si>
  <si>
    <t>Unfälle nach Unfallfolgen</t>
  </si>
  <si>
    <t>Tabelle 23: Unfälle, verunfallte Personen und Sachschaden nach Gemeinde (ohne Autobahnen), 2025</t>
  </si>
  <si>
    <t>Tabelle 24: Unfälle, verunfallte Personen und Sachschaden nach Gemeinde (alle Strassen), 2025</t>
  </si>
  <si>
    <t>Gemeindetabellen</t>
  </si>
  <si>
    <t>Tabelle 25: Unfälle, verunfallte Personen und Sachschaden in der Schweiz nach Kanton (alle Unfälle), 2025</t>
  </si>
  <si>
    <t>Kantonstabelle</t>
  </si>
  <si>
    <t>Definitionen und Begriffe</t>
  </si>
  <si>
    <t>Methodische Hinweise</t>
  </si>
  <si>
    <t>Jahr</t>
  </si>
  <si>
    <t>Unfälle</t>
  </si>
  <si>
    <t>Verunfallte Personen</t>
  </si>
  <si>
    <r>
      <rPr>
        <b/>
        <sz val="10"/>
        <rFont val="Arial"/>
      </rPr>
      <t>Sach-
schäden, in
1'000
Franken</t>
    </r>
    <r>
      <rPr>
        <sz val="10"/>
        <color rgb="FF000000"/>
        <rFont val="Arial"/>
      </rPr>
      <t/>
    </r>
  </si>
  <si>
    <t>Total</t>
  </si>
  <si>
    <t>mit verun-
fallten
Personen</t>
  </si>
  <si>
    <t>leicht
verletzt</t>
  </si>
  <si>
    <r>
      <t>schwer verletzt</t>
    </r>
    <r>
      <rPr>
        <vertAlign val="superscript"/>
        <sz val="10"/>
        <rFont val="Arial"/>
      </rPr>
      <t>2</t>
    </r>
    <r>
      <rPr>
        <sz val="10"/>
        <color rgb="FF000000"/>
        <rFont val="Arial"/>
      </rPr>
      <t/>
    </r>
  </si>
  <si>
    <t>getötet</t>
  </si>
  <si>
    <t>Total¹</t>
  </si>
  <si>
    <t>erheblich
verletzt</t>
  </si>
  <si>
    <t>lebensbe-
drohlich
verletzt</t>
  </si>
  <si>
    <t>...</t>
  </si>
  <si>
    <t>1)  1970–1974: inklusive leicht verletzte Personen</t>
  </si>
  <si>
    <t>2)  Seit 2015 wird bei Unfällen mit Schwerverletzten zusätzlich unterschieden zwischen "erheblich Verletzten" und "lebensbedrohlich Verletzten."</t>
  </si>
  <si>
    <t>verletzt</t>
  </si>
  <si>
    <t>100,0</t>
  </si>
  <si>
    <t>98,9</t>
  </si>
  <si>
    <t>105,7</t>
  </si>
  <si>
    <t>104,1</t>
  </si>
  <si>
    <t>96,0</t>
  </si>
  <si>
    <t>90,4</t>
  </si>
  <si>
    <t>97,0</t>
  </si>
  <si>
    <t>98,0</t>
  </si>
  <si>
    <t>105,2</t>
  </si>
  <si>
    <t>102,4</t>
  </si>
  <si>
    <t>106,8</t>
  </si>
  <si>
    <t>110,2</t>
  </si>
  <si>
    <t>113,9</t>
  </si>
  <si>
    <t>108,7</t>
  </si>
  <si>
    <t>108,6</t>
  </si>
  <si>
    <t>120,3</t>
  </si>
  <si>
    <t>111,8</t>
  </si>
  <si>
    <t>120,4</t>
  </si>
  <si>
    <t>118,3</t>
  </si>
  <si>
    <t>120,7</t>
  </si>
  <si>
    <t>115,4</t>
  </si>
  <si>
    <t>124,2</t>
  </si>
  <si>
    <t>121,6</t>
  </si>
  <si>
    <t>139,4</t>
  </si>
  <si>
    <t>146,2</t>
  </si>
  <si>
    <t>131,7</t>
  </si>
  <si>
    <t>116,4</t>
  </si>
  <si>
    <t>119,7</t>
  </si>
  <si>
    <t>110,0</t>
  </si>
  <si>
    <t>108,8</t>
  </si>
  <si>
    <t>101,3</t>
  </si>
  <si>
    <t>90,3</t>
  </si>
  <si>
    <t>83,7</t>
  </si>
  <si>
    <t>85,0</t>
  </si>
  <si>
    <t>81,2</t>
  </si>
  <si>
    <t>75,9</t>
  </si>
  <si>
    <t>77,5</t>
  </si>
  <si>
    <t>75,1</t>
  </si>
  <si>
    <t>72,0</t>
  </si>
  <si>
    <t>69,5</t>
  </si>
  <si>
    <t>67,5</t>
  </si>
  <si>
    <t>67,7</t>
  </si>
  <si>
    <t>61,8</t>
  </si>
  <si>
    <t>66,5</t>
  </si>
  <si>
    <t>64,2</t>
  </si>
  <si>
    <t>64,6</t>
  </si>
  <si>
    <t>62,0</t>
  </si>
  <si>
    <t>65,9</t>
  </si>
  <si>
    <t>72,6</t>
  </si>
  <si>
    <t>70,8</t>
  </si>
  <si>
    <t>66,8</t>
  </si>
  <si>
    <t>71,6</t>
  </si>
  <si>
    <t>101,4</t>
  </si>
  <si>
    <t>103,4</t>
  </si>
  <si>
    <t>97,7</t>
  </si>
  <si>
    <t>89,4</t>
  </si>
  <si>
    <t>87,6</t>
  </si>
  <si>
    <t>84,8</t>
  </si>
  <si>
    <t>96,8</t>
  </si>
  <si>
    <t>91,6</t>
  </si>
  <si>
    <t>99,3</t>
  </si>
  <si>
    <t>96,3</t>
  </si>
  <si>
    <t>99,1</t>
  </si>
  <si>
    <t>99,5</t>
  </si>
  <si>
    <t>94,7</t>
  </si>
  <si>
    <t>90,2</t>
  </si>
  <si>
    <t>92,6</t>
  </si>
  <si>
    <t>87,4</t>
  </si>
  <si>
    <t>88,8</t>
  </si>
  <si>
    <t>89,9</t>
  </si>
  <si>
    <t>88,0</t>
  </si>
  <si>
    <t>84,2</t>
  </si>
  <si>
    <t>91,3</t>
  </si>
  <si>
    <t>99,8</t>
  </si>
  <si>
    <t>93,0</t>
  </si>
  <si>
    <t>91,1</t>
  </si>
  <si>
    <t>84,5</t>
  </si>
  <si>
    <t>101,7</t>
  </si>
  <si>
    <t>100,8</t>
  </si>
  <si>
    <t>100,9</t>
  </si>
  <si>
    <t>91,0</t>
  </si>
  <si>
    <t>88,5</t>
  </si>
  <si>
    <t>83,1</t>
  </si>
  <si>
    <t>86,4</t>
  </si>
  <si>
    <t>79,4</t>
  </si>
  <si>
    <t>80,2</t>
  </si>
  <si>
    <t>73,8</t>
  </si>
  <si>
    <t>70,3</t>
  </si>
  <si>
    <t>71,7</t>
  </si>
  <si>
    <t>63,7</t>
  </si>
  <si>
    <t>68,2</t>
  </si>
  <si>
    <t>66,4</t>
  </si>
  <si>
    <t>65,6</t>
  </si>
  <si>
    <t>63,4</t>
  </si>
  <si>
    <t>62,2</t>
  </si>
  <si>
    <t>69,7</t>
  </si>
  <si>
    <t>61,2</t>
  </si>
  <si>
    <t>64,3</t>
  </si>
  <si>
    <t>98,1</t>
  </si>
  <si>
    <t>100,6</t>
  </si>
  <si>
    <t>93,5</t>
  </si>
  <si>
    <t>87,0</t>
  </si>
  <si>
    <t>83,6</t>
  </si>
  <si>
    <t>78,5</t>
  </si>
  <si>
    <t>94,0</t>
  </si>
  <si>
    <t>89,6</t>
  </si>
  <si>
    <t>94,5</t>
  </si>
  <si>
    <t>93,2</t>
  </si>
  <si>
    <t>88,6</t>
  </si>
  <si>
    <t>82,8</t>
  </si>
  <si>
    <t>80,0</t>
  </si>
  <si>
    <t>81,4</t>
  </si>
  <si>
    <t>81,9</t>
  </si>
  <si>
    <t>79,8</t>
  </si>
  <si>
    <t>86,3</t>
  </si>
  <si>
    <t>86,0</t>
  </si>
  <si>
    <t>97,2</t>
  </si>
  <si>
    <t>85,4</t>
  </si>
  <si>
    <t>82,1</t>
  </si>
  <si>
    <t>94,9</t>
  </si>
  <si>
    <t>96,5</t>
  </si>
  <si>
    <t>97,3</t>
  </si>
  <si>
    <t>97,5</t>
  </si>
  <si>
    <t>85,7</t>
  </si>
  <si>
    <t>86,9</t>
  </si>
  <si>
    <t>83,3</t>
  </si>
  <si>
    <t>85,2</t>
  </si>
  <si>
    <t>77,6</t>
  </si>
  <si>
    <t>80,7</t>
  </si>
  <si>
    <t>74,6</t>
  </si>
  <si>
    <t>74,5</t>
  </si>
  <si>
    <t>69,9</t>
  </si>
  <si>
    <t>65,7</t>
  </si>
  <si>
    <t>68,0</t>
  </si>
  <si>
    <t>61,3</t>
  </si>
  <si>
    <t>63,9</t>
  </si>
  <si>
    <t>62,3</t>
  </si>
  <si>
    <t>60,5</t>
  </si>
  <si>
    <t>57,9</t>
  </si>
  <si>
    <t>55,3</t>
  </si>
  <si>
    <t>62,7</t>
  </si>
  <si>
    <t>55,0</t>
  </si>
  <si>
    <t>57,1</t>
  </si>
  <si>
    <t>101,5</t>
  </si>
  <si>
    <t>94,6</t>
  </si>
  <si>
    <t>89,5</t>
  </si>
  <si>
    <t>84,3</t>
  </si>
  <si>
    <t>79,0</t>
  </si>
  <si>
    <t>90,8</t>
  </si>
  <si>
    <t>96,1</t>
  </si>
  <si>
    <t>93,6</t>
  </si>
  <si>
    <t>85,6</t>
  </si>
  <si>
    <t>82,5</t>
  </si>
  <si>
    <t>82,4</t>
  </si>
  <si>
    <t>94,3</t>
  </si>
  <si>
    <t>89,7</t>
  </si>
  <si>
    <t>84,6</t>
  </si>
  <si>
    <t>101,2</t>
  </si>
  <si>
    <t>102,5</t>
  </si>
  <si>
    <t>90,0</t>
  </si>
  <si>
    <t>91,9</t>
  </si>
  <si>
    <t>90,1</t>
  </si>
  <si>
    <t>82,2</t>
  </si>
  <si>
    <t>85,5</t>
  </si>
  <si>
    <t>79,3</t>
  </si>
  <si>
    <t>79,1</t>
  </si>
  <si>
    <t>73,9</t>
  </si>
  <si>
    <t>71,4</t>
  </si>
  <si>
    <t>65,0</t>
  </si>
  <si>
    <t>67,6</t>
  </si>
  <si>
    <t>66,0</t>
  </si>
  <si>
    <t>61,7</t>
  </si>
  <si>
    <t>58,8</t>
  </si>
  <si>
    <t>66,7</t>
  </si>
  <si>
    <t>58,3</t>
  </si>
  <si>
    <t>60,6</t>
  </si>
  <si>
    <t>98,6</t>
  </si>
  <si>
    <t>87,8</t>
  </si>
  <si>
    <t>75,0</t>
  </si>
  <si>
    <t>73,6</t>
  </si>
  <si>
    <t>70,9</t>
  </si>
  <si>
    <t>62,8</t>
  </si>
  <si>
    <t>73,0</t>
  </si>
  <si>
    <t>72,3</t>
  </si>
  <si>
    <t>68,9</t>
  </si>
  <si>
    <t>55,4</t>
  </si>
  <si>
    <t>43,2</t>
  </si>
  <si>
    <t>48,0</t>
  </si>
  <si>
    <t>44,6</t>
  </si>
  <si>
    <t>53,4</t>
  </si>
  <si>
    <t>31,8</t>
  </si>
  <si>
    <t>49,3</t>
  </si>
  <si>
    <t>40,5</t>
  </si>
  <si>
    <t>35,8</t>
  </si>
  <si>
    <t>39,2</t>
  </si>
  <si>
    <t>35,1</t>
  </si>
  <si>
    <t>25,0</t>
  </si>
  <si>
    <t>31,1</t>
  </si>
  <si>
    <t>17,6</t>
  </si>
  <si>
    <t>25,7</t>
  </si>
  <si>
    <t>30,4</t>
  </si>
  <si>
    <t>23,6</t>
  </si>
  <si>
    <t>29,7</t>
  </si>
  <si>
    <t>29,1</t>
  </si>
  <si>
    <t>16,9</t>
  </si>
  <si>
    <t>12,8</t>
  </si>
  <si>
    <t>13,5</t>
  </si>
  <si>
    <t>8,1</t>
  </si>
  <si>
    <t>9,5</t>
  </si>
  <si>
    <t>14,2</t>
  </si>
  <si>
    <t>10,1</t>
  </si>
  <si>
    <t>18,9</t>
  </si>
  <si>
    <t>11,5</t>
  </si>
  <si>
    <t>10,8</t>
  </si>
  <si>
    <t>7,4</t>
  </si>
  <si>
    <t>5,4</t>
  </si>
  <si>
    <t>6,1</t>
  </si>
  <si>
    <t>14,9</t>
  </si>
  <si>
    <t>6,8</t>
  </si>
  <si>
    <t>107,7</t>
  </si>
  <si>
    <t>120,1</t>
  </si>
  <si>
    <t>119,0</t>
  </si>
  <si>
    <t>119,9</t>
  </si>
  <si>
    <t>108,9</t>
  </si>
  <si>
    <t>123,8</t>
  </si>
  <si>
    <t>129,2</t>
  </si>
  <si>
    <t>144,6</t>
  </si>
  <si>
    <t>147,1</t>
  </si>
  <si>
    <t>151,4</t>
  </si>
  <si>
    <t>157,4</t>
  </si>
  <si>
    <t>165,9</t>
  </si>
  <si>
    <t>179,1</t>
  </si>
  <si>
    <t>181,7</t>
  </si>
  <si>
    <t>176,5</t>
  </si>
  <si>
    <t>205,0</t>
  </si>
  <si>
    <t>210,2</t>
  </si>
  <si>
    <t>236,0</t>
  </si>
  <si>
    <t>242,7</t>
  </si>
  <si>
    <t>275,1</t>
  </si>
  <si>
    <t>257,4</t>
  </si>
  <si>
    <t>276,3</t>
  </si>
  <si>
    <t>268,6</t>
  </si>
  <si>
    <t>283,5</t>
  </si>
  <si>
    <t>290,2</t>
  </si>
  <si>
    <t>266,1</t>
  </si>
  <si>
    <t>246,6</t>
  </si>
  <si>
    <t>243,1</t>
  </si>
  <si>
    <t>277,4</t>
  </si>
  <si>
    <t>265,2</t>
  </si>
  <si>
    <t>276,4</t>
  </si>
  <si>
    <t>252,1</t>
  </si>
  <si>
    <t>255,2</t>
  </si>
  <si>
    <t>215,6</t>
  </si>
  <si>
    <t>207,9</t>
  </si>
  <si>
    <t>205,1</t>
  </si>
  <si>
    <t>213,3</t>
  </si>
  <si>
    <t>196,2</t>
  </si>
  <si>
    <t>195,7</t>
  </si>
  <si>
    <t>192,2</t>
  </si>
  <si>
    <t>202,7</t>
  </si>
  <si>
    <t>210,1</t>
  </si>
  <si>
    <t>196,4</t>
  </si>
  <si>
    <t>211,7</t>
  </si>
  <si>
    <t>194,4</t>
  </si>
  <si>
    <t>179,7</t>
  </si>
  <si>
    <t>201,8</t>
  </si>
  <si>
    <t>194,5</t>
  </si>
  <si>
    <t>192,5</t>
  </si>
  <si>
    <t>165,6</t>
  </si>
  <si>
    <t>186,9</t>
  </si>
  <si>
    <t>219,9</t>
  </si>
  <si>
    <t>218,9</t>
  </si>
  <si>
    <t>200,6</t>
  </si>
  <si>
    <t>242,6</t>
  </si>
  <si>
    <t>Verletzte</t>
  </si>
  <si>
    <t>Getötete</t>
  </si>
  <si>
    <t>Motor-
fahrzeuge¹</t>
  </si>
  <si>
    <t>Unfälle ...</t>
  </si>
  <si>
    <t>Verletzte ...</t>
  </si>
  <si>
    <t>Tote ...</t>
  </si>
  <si>
    <t>pro 1'000 Motorfahrzeuge</t>
  </si>
  <si>
    <t>82,12</t>
  </si>
  <si>
    <t>52,01</t>
  </si>
  <si>
    <t>34,61</t>
  </si>
  <si>
    <t>28,37</t>
  </si>
  <si>
    <t>30,00</t>
  </si>
  <si>
    <t>21,06</t>
  </si>
  <si>
    <t>20,03</t>
  </si>
  <si>
    <t>18,92</t>
  </si>
  <si>
    <t>18,88</t>
  </si>
  <si>
    <t>17,38</t>
  </si>
  <si>
    <t>16,81</t>
  </si>
  <si>
    <t>17,80</t>
  </si>
  <si>
    <t>15,94</t>
  </si>
  <si>
    <t>16,50</t>
  </si>
  <si>
    <t>15,62</t>
  </si>
  <si>
    <t>15,29</t>
  </si>
  <si>
    <t>14,19</t>
  </si>
  <si>
    <t>15,07</t>
  </si>
  <si>
    <t>14,54</t>
  </si>
  <si>
    <t>16,33</t>
  </si>
  <si>
    <t>16,76</t>
  </si>
  <si>
    <t>13,38</t>
  </si>
  <si>
    <t>13,24</t>
  </si>
  <si>
    <t>12,47</t>
  </si>
  <si>
    <t>12,44</t>
  </si>
  <si>
    <t>11,13</t>
  </si>
  <si>
    <t>10,72</t>
  </si>
  <si>
    <t>9,76</t>
  </si>
  <si>
    <t>8,49</t>
  </si>
  <si>
    <t>7,74</t>
  </si>
  <si>
    <t>7,27</t>
  </si>
  <si>
    <t>7,16</t>
  </si>
  <si>
    <t>6,57</t>
  </si>
  <si>
    <t>6,58</t>
  </si>
  <si>
    <t>6,24</t>
  </si>
  <si>
    <t>5,83</t>
  </si>
  <si>
    <t>5,48</t>
  </si>
  <si>
    <t>5,21</t>
  </si>
  <si>
    <t>5,26</t>
  </si>
  <si>
    <t>5,05</t>
  </si>
  <si>
    <t>4,54</t>
  </si>
  <si>
    <t>4,82</t>
  </si>
  <si>
    <t>4,58</t>
  </si>
  <si>
    <t>4,55</t>
  </si>
  <si>
    <t>4,29</t>
  </si>
  <si>
    <t>4,46</t>
  </si>
  <si>
    <t>4,87</t>
  </si>
  <si>
    <t>4,68</t>
  </si>
  <si>
    <t>4,36</t>
  </si>
  <si>
    <t>4,60</t>
  </si>
  <si>
    <t>58,24</t>
  </si>
  <si>
    <t>40,69</t>
  </si>
  <si>
    <t>29,45</t>
  </si>
  <si>
    <t>16,82</t>
  </si>
  <si>
    <t>16,98</t>
  </si>
  <si>
    <t>11,12</t>
  </si>
  <si>
    <t>10,20</t>
  </si>
  <si>
    <t>9,61</t>
  </si>
  <si>
    <t>9,38</t>
  </si>
  <si>
    <t>8,79</t>
  </si>
  <si>
    <t>8,24</t>
  </si>
  <si>
    <t>7,51</t>
  </si>
  <si>
    <t>7,34</t>
  </si>
  <si>
    <t>6,66</t>
  </si>
  <si>
    <t>6,61</t>
  </si>
  <si>
    <t>6,35</t>
  </si>
  <si>
    <t>6,04</t>
  </si>
  <si>
    <t>5,74</t>
  </si>
  <si>
    <t>6,15</t>
  </si>
  <si>
    <t>6,07</t>
  </si>
  <si>
    <t>6,72</t>
  </si>
  <si>
    <t>6,12</t>
  </si>
  <si>
    <t>5,70</t>
  </si>
  <si>
    <t>5,33</t>
  </si>
  <si>
    <t>5,13</t>
  </si>
  <si>
    <t>5,87</t>
  </si>
  <si>
    <t>5,80</t>
  </si>
  <si>
    <t>5,72</t>
  </si>
  <si>
    <t>5,58</t>
  </si>
  <si>
    <t>5,11</t>
  </si>
  <si>
    <t>4,71</t>
  </si>
  <si>
    <t>4,74</t>
  </si>
  <si>
    <t>4,50</t>
  </si>
  <si>
    <t>4,03</t>
  </si>
  <si>
    <t>4,11</t>
  </si>
  <si>
    <t>3,73</t>
  </si>
  <si>
    <t>3,63</t>
  </si>
  <si>
    <t>3,30</t>
  </si>
  <si>
    <t>3,05</t>
  </si>
  <si>
    <t>3,02</t>
  </si>
  <si>
    <t>2,70</t>
  </si>
  <si>
    <t>2,77</t>
  </si>
  <si>
    <t>2,66</t>
  </si>
  <si>
    <t>2,57</t>
  </si>
  <si>
    <t>2,42</t>
  </si>
  <si>
    <t>2,25</t>
  </si>
  <si>
    <t>2,49</t>
  </si>
  <si>
    <t>2,50</t>
  </si>
  <si>
    <t>2,15</t>
  </si>
  <si>
    <t>2,21</t>
  </si>
  <si>
    <t>4,35</t>
  </si>
  <si>
    <t>2,08</t>
  </si>
  <si>
    <t>1,91</t>
  </si>
  <si>
    <t>1,32</t>
  </si>
  <si>
    <t>1,21</t>
  </si>
  <si>
    <t>0,69</t>
  </si>
  <si>
    <t>0,55</t>
  </si>
  <si>
    <t>0,51</t>
  </si>
  <si>
    <t>0,48</t>
  </si>
  <si>
    <t>0,39</t>
  </si>
  <si>
    <t>0,36</t>
  </si>
  <si>
    <t>0,27</t>
  </si>
  <si>
    <t>0,29</t>
  </si>
  <si>
    <t>0,26</t>
  </si>
  <si>
    <t>0,17</t>
  </si>
  <si>
    <t>0,25</t>
  </si>
  <si>
    <t>0,21</t>
  </si>
  <si>
    <t>0,20</t>
  </si>
  <si>
    <t>0,18</t>
  </si>
  <si>
    <t>0,16</t>
  </si>
  <si>
    <t>0,11</t>
  </si>
  <si>
    <t>0,14</t>
  </si>
  <si>
    <t>0,08</t>
  </si>
  <si>
    <t>0,12</t>
  </si>
  <si>
    <t>0,09</t>
  </si>
  <si>
    <t>0,10</t>
  </si>
  <si>
    <t>0,06</t>
  </si>
  <si>
    <t>0,04</t>
  </si>
  <si>
    <t>0,05</t>
  </si>
  <si>
    <t>0,03</t>
  </si>
  <si>
    <t>0,02</t>
  </si>
  <si>
    <t>1)  Motorfahrzeugbestand, per 30. September, ohne Kollektivfahrzeuge und Anhänger</t>
  </si>
  <si>
    <r>
      <t>Jahr</t>
    </r>
    <r>
      <rPr>
        <vertAlign val="superscript"/>
        <sz val="10"/>
        <rFont val="Arial"/>
      </rPr>
      <t>1</t>
    </r>
    <r>
      <rPr>
        <sz val="10"/>
        <color rgb="FF000000"/>
        <rFont val="Arial"/>
      </rPr>
      <t/>
    </r>
  </si>
  <si>
    <t>Personenwagen</t>
  </si>
  <si>
    <t>Kleinmotor- und
Motorräder</t>
  </si>
  <si>
    <t>Motorfahrräder</t>
  </si>
  <si>
    <r>
      <t>E-Bikes</t>
    </r>
    <r>
      <rPr>
        <vertAlign val="superscript"/>
        <sz val="10"/>
        <rFont val="Arial"/>
      </rPr>
      <t>2</t>
    </r>
    <r>
      <rPr>
        <sz val="10"/>
        <color rgb="FF000000"/>
        <rFont val="Arial"/>
      </rPr>
      <t/>
    </r>
  </si>
  <si>
    <r>
      <t>Fahrräder</t>
    </r>
    <r>
      <rPr>
        <vertAlign val="superscript"/>
        <sz val="10"/>
        <rFont val="Arial"/>
      </rPr>
      <t>3</t>
    </r>
    <r>
      <rPr>
        <sz val="10"/>
        <color rgb="FF000000"/>
        <rFont val="Arial"/>
      </rPr>
      <t/>
    </r>
  </si>
  <si>
    <t>andere Fahrzeuge</t>
  </si>
  <si>
    <r>
      <t>Fussgänger/innen</t>
    </r>
    <r>
      <rPr>
        <vertAlign val="superscript"/>
        <sz val="10"/>
        <rFont val="Arial"/>
      </rPr>
      <t>4</t>
    </r>
    <r>
      <rPr>
        <sz val="10"/>
        <color rgb="FF000000"/>
        <rFont val="Arial"/>
      </rPr>
      <t/>
    </r>
  </si>
  <si>
    <t>1)  Revidierte Zeitreihe ab 1992. Beim Vergleich mit älteren eDossiers kann es zu Differenzen kommen.</t>
  </si>
  <si>
    <t>2)  Schnelle und langsame E-Bikes</t>
  </si>
  <si>
    <t>3)  Bis und mit 2010 inklusive E-Bikes</t>
  </si>
  <si>
    <t>4)  Inklusive fahrzeugähnliche Geräte (FäG)</t>
  </si>
  <si>
    <t>Altersklasse,
in Jahren</t>
  </si>
  <si>
    <t>Lenkende und Mitfahrende von ...</t>
  </si>
  <si>
    <r>
      <rPr>
        <b/>
        <sz val="10"/>
        <rFont val="Arial"/>
      </rPr>
      <t>Fussgänger/innen</t>
    </r>
    <r>
      <rPr>
        <b/>
        <vertAlign val="superscript"/>
        <sz val="10"/>
        <rFont val="Arial"/>
      </rPr>
      <t>2</t>
    </r>
    <r>
      <rPr>
        <b/>
        <sz val="10"/>
        <rFont val="Arial"/>
      </rPr>
      <t/>
    </r>
  </si>
  <si>
    <t>Motorrädern</t>
  </si>
  <si>
    <t>Kleinmotorrädern</t>
  </si>
  <si>
    <t>Motorfahrrädern</t>
  </si>
  <si>
    <r>
      <t>E-Bikes</t>
    </r>
    <r>
      <rPr>
        <vertAlign val="superscript"/>
        <sz val="10"/>
        <rFont val="Arial"/>
      </rPr>
      <t>1</t>
    </r>
    <r>
      <rPr>
        <sz val="10"/>
        <color rgb="FF000000"/>
        <rFont val="Arial"/>
      </rPr>
      <t/>
    </r>
  </si>
  <si>
    <t>Fahrrädern</t>
  </si>
  <si>
    <t>anderen Fahrzeugen</t>
  </si>
  <si>
    <t>männlich</t>
  </si>
  <si>
    <t>0–4</t>
  </si>
  <si>
    <t>5–9</t>
  </si>
  <si>
    <t>10–14</t>
  </si>
  <si>
    <t>15–19</t>
  </si>
  <si>
    <t>20–24</t>
  </si>
  <si>
    <t>25–29</t>
  </si>
  <si>
    <t>30–39</t>
  </si>
  <si>
    <t>40–49</t>
  </si>
  <si>
    <t>50–59</t>
  </si>
  <si>
    <t>60–69</t>
  </si>
  <si>
    <t>70–79</t>
  </si>
  <si>
    <t>80 +</t>
  </si>
  <si>
    <t>weiblich</t>
  </si>
  <si>
    <t>1)  Schnelle und langsame E-Bikes</t>
  </si>
  <si>
    <t>2)  Inklusive fahrzeugähnliche Geräte (FäG)</t>
  </si>
  <si>
    <r>
      <t>UAP-Code</t>
    </r>
    <r>
      <rPr>
        <vertAlign val="superscript"/>
        <sz val="10"/>
        <rFont val="Arial"/>
      </rPr>
      <t>1</t>
    </r>
    <r>
      <rPr>
        <sz val="10"/>
        <color rgb="FF000000"/>
        <rFont val="Arial"/>
      </rPr>
      <t/>
    </r>
  </si>
  <si>
    <r>
      <rPr>
        <b/>
        <sz val="10"/>
        <rFont val="Arial"/>
      </rPr>
      <t>Fahrzeugart</t>
    </r>
    <r>
      <rPr>
        <b/>
        <vertAlign val="superscript"/>
        <sz val="10"/>
        <rFont val="Arial"/>
      </rPr>
      <t>2</t>
    </r>
    <r>
      <rPr>
        <b/>
        <sz val="10"/>
        <rFont val="Arial"/>
      </rPr>
      <t xml:space="preserve"> bzw. Fussgänger/innen</t>
    </r>
  </si>
  <si>
    <t>Leicht-
verletzte</t>
  </si>
  <si>
    <t>Erheblich
Verletzte</t>
  </si>
  <si>
    <t>Lebensbe-
drohlich
Verletzte</t>
  </si>
  <si>
    <t>Personenwagen bis 3.5 t bis 9 Plätze</t>
  </si>
  <si>
    <t>Schwerer Personenwagen</t>
  </si>
  <si>
    <t>Leichter Motorwagen</t>
  </si>
  <si>
    <t>Schwerer Motorwagen</t>
  </si>
  <si>
    <t>Gesellschaftswagen</t>
  </si>
  <si>
    <t>Kleinbus</t>
  </si>
  <si>
    <t>Gelenkbus</t>
  </si>
  <si>
    <t>Lieferwagen</t>
  </si>
  <si>
    <t>Lastwagen</t>
  </si>
  <si>
    <t>Schweres Sattelmotorfahrzeug</t>
  </si>
  <si>
    <t>Sattelschlepper</t>
  </si>
  <si>
    <t>Traktor</t>
  </si>
  <si>
    <t>Landwirtschaftlicher Traktor</t>
  </si>
  <si>
    <t>Arbeitsmaschine</t>
  </si>
  <si>
    <t>Arbeitskarren</t>
  </si>
  <si>
    <t>Landw. Arbeitskarren</t>
  </si>
  <si>
    <t>Motorrad</t>
  </si>
  <si>
    <t>Kleinmotorrad</t>
  </si>
  <si>
    <t>Motorrad-Seitenwagen</t>
  </si>
  <si>
    <t>Kleinmotorrad-Dreirad</t>
  </si>
  <si>
    <t>Kleinmotorfahrzeug</t>
  </si>
  <si>
    <t>Dreirädriges Motorfahrzeug</t>
  </si>
  <si>
    <t>Motorkarren</t>
  </si>
  <si>
    <t>Landw. Motorkarren</t>
  </si>
  <si>
    <t>Landw. Motoreinachser</t>
  </si>
  <si>
    <t>Sachentransportanhänger</t>
  </si>
  <si>
    <t>Sattel-Sachentransportanhänger</t>
  </si>
  <si>
    <t>fahrzeugähnliche Geräte (FäG)</t>
  </si>
  <si>
    <t>Fahrrad</t>
  </si>
  <si>
    <t>Langsames E-Bike</t>
  </si>
  <si>
    <t>Schnelles E-Bike</t>
  </si>
  <si>
    <t>Motorfahrrad (ohne E-Bike)</t>
  </si>
  <si>
    <t>Linienbus</t>
  </si>
  <si>
    <t>Tram</t>
  </si>
  <si>
    <t>Bahn</t>
  </si>
  <si>
    <t>andere motorisierte Fahrzeuge</t>
  </si>
  <si>
    <t>andere nicht motorisierte Fahrzeuge</t>
  </si>
  <si>
    <t>unbekannt</t>
  </si>
  <si>
    <t>Fussgänger/innen</t>
  </si>
  <si>
    <t>1) UAP-Code: Unfallaufnahmeprotokoll-Code</t>
  </si>
  <si>
    <t>2) Die Fahrzeugarten werden in der Verordnung über die technischen Anforderungen an Strassenfahrzeuge (VTS) definiert.</t>
  </si>
  <si>
    <t>Führerausweis seit …</t>
  </si>
  <si>
    <t>Altersklasse, in Jahren</t>
  </si>
  <si>
    <t>unter 20</t>
  </si>
  <si>
    <t>20−29</t>
  </si>
  <si>
    <t>30−39</t>
  </si>
  <si>
    <t>40−49</t>
  </si>
  <si>
    <t>50−59</t>
  </si>
  <si>
    <t>60−69</t>
  </si>
  <si>
    <t>70−79</t>
  </si>
  <si>
    <t>&lt; 1 Jahr</t>
  </si>
  <si>
    <t>1 Jahr</t>
  </si>
  <si>
    <t>2 Jahren</t>
  </si>
  <si>
    <t>3 Jahren</t>
  </si>
  <si>
    <t>4 Jahren</t>
  </si>
  <si>
    <t>5 Jahren</t>
  </si>
  <si>
    <t>6–10 Jahren</t>
  </si>
  <si>
    <t>11–15 Jahren</t>
  </si>
  <si>
    <t>16 und mehr Jahren</t>
  </si>
  <si>
    <t>Unfalltyp</t>
  </si>
  <si>
    <t>Innerorts</t>
  </si>
  <si>
    <t>Ausserorts</t>
  </si>
  <si>
    <r>
      <t>Autobahn</t>
    </r>
    <r>
      <rPr>
        <vertAlign val="superscript"/>
        <sz val="10"/>
        <rFont val="Arial"/>
      </rPr>
      <t>1</t>
    </r>
    <r>
      <rPr>
        <sz val="10"/>
        <color rgb="FF000000"/>
        <rFont val="Arial"/>
      </rPr>
      <t/>
    </r>
  </si>
  <si>
    <t>absolut</t>
  </si>
  <si>
    <t>in Prozent</t>
  </si>
  <si>
    <t>Schleuder- oder Selbstunfall</t>
  </si>
  <si>
    <t>Überholunfall und Fahrstreifenwechsel</t>
  </si>
  <si>
    <t>Auffahrunfall</t>
  </si>
  <si>
    <t>Abbiegeunfall</t>
  </si>
  <si>
    <t>Einbiegeunfall</t>
  </si>
  <si>
    <t>Überqueren der Fahrbahn</t>
  </si>
  <si>
    <t>Frontalkollision</t>
  </si>
  <si>
    <t>Parkierunfall</t>
  </si>
  <si>
    <t>Fussgängerunfall</t>
  </si>
  <si>
    <t>Tierunfall</t>
  </si>
  <si>
    <t>Andere</t>
  </si>
  <si>
    <t>38,6</t>
  </si>
  <si>
    <t>17,0</t>
  </si>
  <si>
    <t>5,0</t>
  </si>
  <si>
    <t>13,7</t>
  </si>
  <si>
    <t>3,9</t>
  </si>
  <si>
    <t>6,3</t>
  </si>
  <si>
    <t>3,3</t>
  </si>
  <si>
    <t>4,4</t>
  </si>
  <si>
    <t>0,4</t>
  </si>
  <si>
    <t>0,1</t>
  </si>
  <si>
    <t>33,5</t>
  </si>
  <si>
    <t>3,7</t>
  </si>
  <si>
    <t>14,1</t>
  </si>
  <si>
    <t>17,8</t>
  </si>
  <si>
    <t>4,8</t>
  </si>
  <si>
    <t>5,7</t>
  </si>
  <si>
    <t>7,3</t>
  </si>
  <si>
    <t>0,5</t>
  </si>
  <si>
    <t>47,9</t>
  </si>
  <si>
    <t>5,9</t>
  </si>
  <si>
    <t>10,2</t>
  </si>
  <si>
    <t>4,5</t>
  </si>
  <si>
    <t>11,2</t>
  </si>
  <si>
    <t>1,1</t>
  </si>
  <si>
    <t>0,0</t>
  </si>
  <si>
    <t>39,8</t>
  </si>
  <si>
    <t>21,5</t>
  </si>
  <si>
    <t>36,9</t>
  </si>
  <si>
    <t>0,2</t>
  </si>
  <si>
    <t>0,9</t>
  </si>
  <si>
    <t>1)  Inklusive Autobahnnebenanlagen</t>
  </si>
  <si>
    <t>Monat / Wochentag /
Strassenzustand / Witterung</t>
  </si>
  <si>
    <t>Sach-
schäden, in
1'000
Franken</t>
  </si>
  <si>
    <t>mit
Personen-
schaden</t>
  </si>
  <si>
    <t>nur mit
Sach-
schaden</t>
  </si>
  <si>
    <t>Schwerverletzte</t>
  </si>
  <si>
    <t>lebensbe-
drohl. verl.</t>
  </si>
  <si>
    <t>Monat</t>
  </si>
  <si>
    <t>Januar</t>
  </si>
  <si>
    <t>Februar</t>
  </si>
  <si>
    <t>März</t>
  </si>
  <si>
    <t>April</t>
  </si>
  <si>
    <t>Mai</t>
  </si>
  <si>
    <t>Juni</t>
  </si>
  <si>
    <t>Juli</t>
  </si>
  <si>
    <t>August</t>
  </si>
  <si>
    <t>September</t>
  </si>
  <si>
    <t>Oktober</t>
  </si>
  <si>
    <t>November</t>
  </si>
  <si>
    <t>Dezember</t>
  </si>
  <si>
    <t>Wochentag</t>
  </si>
  <si>
    <t>Montag</t>
  </si>
  <si>
    <t>Dienstag</t>
  </si>
  <si>
    <t>Mittwoch</t>
  </si>
  <si>
    <t>Donnerstag</t>
  </si>
  <si>
    <t>Freitag</t>
  </si>
  <si>
    <t>Samstag</t>
  </si>
  <si>
    <t>Sonntag</t>
  </si>
  <si>
    <t>Strassenzustand</t>
  </si>
  <si>
    <t>trocken</t>
  </si>
  <si>
    <t>feucht</t>
  </si>
  <si>
    <t>nass</t>
  </si>
  <si>
    <t>schneebedeckt</t>
  </si>
  <si>
    <t>vereist</t>
  </si>
  <si>
    <t>andere</t>
  </si>
  <si>
    <t>Witterung</t>
  </si>
  <si>
    <t>schön</t>
  </si>
  <si>
    <t>bedeckt</t>
  </si>
  <si>
    <t>Regen</t>
  </si>
  <si>
    <t>Schneefall</t>
  </si>
  <si>
    <t>vereisender Regen</t>
  </si>
  <si>
    <t>Hagel</t>
  </si>
  <si>
    <t>Uhrzeit</t>
  </si>
  <si>
    <t>Tote</t>
  </si>
  <si>
    <t>00:00−00:59</t>
  </si>
  <si>
    <t>01:00−01:59</t>
  </si>
  <si>
    <t>02:00−02:59</t>
  </si>
  <si>
    <t>03:00−03:59</t>
  </si>
  <si>
    <t>04:00−04:59</t>
  </si>
  <si>
    <t>05:00−05:59</t>
  </si>
  <si>
    <t>06:00−06:59</t>
  </si>
  <si>
    <t>07:00−07:59</t>
  </si>
  <si>
    <t>08:00−09:59</t>
  </si>
  <si>
    <t>09:00−09:59</t>
  </si>
  <si>
    <t>10:00−10:59</t>
  </si>
  <si>
    <t>11:00−11:59</t>
  </si>
  <si>
    <t>12:00−12:59</t>
  </si>
  <si>
    <t>13:00−13:59</t>
  </si>
  <si>
    <t>14:00−14:59</t>
  </si>
  <si>
    <t>15:00−15:59</t>
  </si>
  <si>
    <t>16:00−16:59</t>
  </si>
  <si>
    <t>17:00−17:59</t>
  </si>
  <si>
    <t>18:00−18:59</t>
  </si>
  <si>
    <t>19:00−19:59</t>
  </si>
  <si>
    <t>20:00−20:59</t>
  </si>
  <si>
    <t>21:00−21:59</t>
  </si>
  <si>
    <t>22:00−22:59</t>
  </si>
  <si>
    <t>23:00−23:59</t>
  </si>
  <si>
    <r>
      <t>Unfälle, Verunfallte,
Sachschäden</t>
    </r>
    <r>
      <rPr>
        <vertAlign val="superscript"/>
        <sz val="10"/>
        <rFont val="Arial"/>
      </rPr>
      <t>1</t>
    </r>
    <r>
      <rPr>
        <sz val="10"/>
        <color rgb="FF000000"/>
        <rFont val="Arial"/>
      </rPr>
      <t/>
    </r>
  </si>
  <si>
    <t>Unfallstelle</t>
  </si>
  <si>
    <t>pro 100
Unfälle</t>
  </si>
  <si>
    <t>Gerade</t>
  </si>
  <si>
    <t>Kurve</t>
  </si>
  <si>
    <t>Verzwei-
gung</t>
  </si>
  <si>
    <t>Kreisel</t>
  </si>
  <si>
    <t>Platz</t>
  </si>
  <si>
    <t>Parkplatz</t>
  </si>
  <si>
    <t>Rastplatz</t>
  </si>
  <si>
    <t>Sachschäden</t>
  </si>
  <si>
    <t>1ʼ354</t>
  </si>
  <si>
    <t>17ʼ693</t>
  </si>
  <si>
    <t>8ʼ249</t>
  </si>
  <si>
    <t>6ʼ182</t>
  </si>
  <si>
    <t>2ʼ629</t>
  </si>
  <si>
    <t>1ʼ261</t>
  </si>
  <si>
    <t>33ʼ512</t>
  </si>
  <si>
    <t>5ʼ164</t>
  </si>
  <si>
    <t>3ʼ129</t>
  </si>
  <si>
    <t>3ʼ322</t>
  </si>
  <si>
    <t>1ʼ448</t>
  </si>
  <si>
    <t>12ʼ778</t>
  </si>
  <si>
    <t>4ʼ395</t>
  </si>
  <si>
    <t>3ʼ890</t>
  </si>
  <si>
    <t>2ʼ858</t>
  </si>
  <si>
    <t>11ʼ295</t>
  </si>
  <si>
    <t>Autobahn²</t>
  </si>
  <si>
    <t>8ʼ134</t>
  </si>
  <si>
    <t>1ʼ230</t>
  </si>
  <si>
    <t>9ʼ439</t>
  </si>
  <si>
    <t>Total (in Prozent)</t>
  </si>
  <si>
    <t>51,5</t>
  </si>
  <si>
    <t>54,5</t>
  </si>
  <si>
    <t>52,9</t>
  </si>
  <si>
    <t>52,8</t>
  </si>
  <si>
    <t>24,3</t>
  </si>
  <si>
    <t>45,5</t>
  </si>
  <si>
    <t>21,4</t>
  </si>
  <si>
    <t>24,6</t>
  </si>
  <si>
    <t>15,7</t>
  </si>
  <si>
    <t>18,4</t>
  </si>
  <si>
    <t>4,2</t>
  </si>
  <si>
    <t>5,2</t>
  </si>
  <si>
    <t>1,8</t>
  </si>
  <si>
    <t>0,6</t>
  </si>
  <si>
    <t>0,8</t>
  </si>
  <si>
    <t>3,2</t>
  </si>
  <si>
    <t>1,7</t>
  </si>
  <si>
    <t>0,3</t>
  </si>
  <si>
    <t>Innerorts (in Prozent)</t>
  </si>
  <si>
    <t>46,1</t>
  </si>
  <si>
    <t>60,0</t>
  </si>
  <si>
    <t>49,4</t>
  </si>
  <si>
    <t>40,4</t>
  </si>
  <si>
    <t>40,0</t>
  </si>
  <si>
    <t>18,8</t>
  </si>
  <si>
    <t>24,5</t>
  </si>
  <si>
    <t>19,1</t>
  </si>
  <si>
    <t>19,6</t>
  </si>
  <si>
    <t>26,0</t>
  </si>
  <si>
    <t>6,4</t>
  </si>
  <si>
    <t>7,8</t>
  </si>
  <si>
    <t>3,6</t>
  </si>
  <si>
    <t>1,0</t>
  </si>
  <si>
    <t>1,4</t>
  </si>
  <si>
    <t>5,5</t>
  </si>
  <si>
    <t>2,8</t>
  </si>
  <si>
    <t>4,7</t>
  </si>
  <si>
    <t>Ausserorts (in Prozent)</t>
  </si>
  <si>
    <t>42,1</t>
  </si>
  <si>
    <t>50,0</t>
  </si>
  <si>
    <t>45,3</t>
  </si>
  <si>
    <t>38,9</t>
  </si>
  <si>
    <t>36,1</t>
  </si>
  <si>
    <t>31,5</t>
  </si>
  <si>
    <t>34,4</t>
  </si>
  <si>
    <t>18,7</t>
  </si>
  <si>
    <t>21,1</t>
  </si>
  <si>
    <t>25,3</t>
  </si>
  <si>
    <t>2,5</t>
  </si>
  <si>
    <t>1,9</t>
  </si>
  <si>
    <t>1,2</t>
  </si>
  <si>
    <t>Autobahn² (in Prozent)</t>
  </si>
  <si>
    <t>83,5</t>
  </si>
  <si>
    <t>89,8</t>
  </si>
  <si>
    <t>86,2</t>
  </si>
  <si>
    <t>14,3</t>
  </si>
  <si>
    <t>8,8</t>
  </si>
  <si>
    <t>13,0</t>
  </si>
  <si>
    <t>1)  Sachschäden in 1'000 Franken bzw. pro 100 Unfälle in Franken pro Unfall</t>
  </si>
  <si>
    <t>2)  Inklusive Autobahnnebenanlagen</t>
  </si>
  <si>
    <t>Strassenart</t>
  </si>
  <si>
    <t>Verletzte Personen</t>
  </si>
  <si>
    <t>Getötete Personen</t>
  </si>
  <si>
    <t>Sachschäden, in 1'000
Franken</t>
  </si>
  <si>
    <r>
      <t>Autobahnen</t>
    </r>
    <r>
      <rPr>
        <vertAlign val="superscript"/>
        <sz val="10"/>
        <rFont val="Arial"/>
      </rPr>
      <t>1</t>
    </r>
    <r>
      <rPr>
        <sz val="10"/>
        <color rgb="FF000000"/>
        <rFont val="Arial"/>
      </rPr>
      <t/>
    </r>
  </si>
  <si>
    <t>Autostrassen</t>
  </si>
  <si>
    <t>Hauptstrassen</t>
  </si>
  <si>
    <t>Nebenstrassen</t>
  </si>
  <si>
    <t>Andere Strassen</t>
  </si>
  <si>
    <t>17,3</t>
  </si>
  <si>
    <t>46,2</t>
  </si>
  <si>
    <t>30,2</t>
  </si>
  <si>
    <t>11,7</t>
  </si>
  <si>
    <t>48,7</t>
  </si>
  <si>
    <t>31,9</t>
  </si>
  <si>
    <t>18,2</t>
  </si>
  <si>
    <t>27,3</t>
  </si>
  <si>
    <t>9,1</t>
  </si>
  <si>
    <t>28,2</t>
  </si>
  <si>
    <t>45,7</t>
  </si>
  <si>
    <t>23,0</t>
  </si>
  <si>
    <t>1)  inklusive Autobahnnebenanlagen</t>
  </si>
  <si>
    <r>
      <t>Bezirk</t>
    </r>
    <r>
      <rPr>
        <vertAlign val="superscript"/>
        <sz val="10"/>
        <rFont val="Arial"/>
      </rPr>
      <t>1</t>
    </r>
    <r>
      <rPr>
        <sz val="10"/>
        <color rgb="FF000000"/>
        <rFont val="Arial"/>
      </rPr>
      <t/>
    </r>
  </si>
  <si>
    <t>Einwohner
/innen
per
31.12.2025</t>
  </si>
  <si>
    <t>pro 10'000
Einwohner
/innen</t>
  </si>
  <si>
    <t>pro
100'000
Einwohner
/innen</t>
  </si>
  <si>
    <r>
      <t>absolut</t>
    </r>
    <r>
      <rPr>
        <vertAlign val="superscript"/>
        <sz val="10"/>
        <rFont val="Arial"/>
      </rPr>
      <t>3</t>
    </r>
    <r>
      <rPr>
        <sz val="10"/>
        <color rgb="FF000000"/>
        <rFont val="Arial"/>
      </rPr>
      <t/>
    </r>
  </si>
  <si>
    <t>Franken
pro
Einwohner
/in</t>
  </si>
  <si>
    <t>Aarau</t>
  </si>
  <si>
    <t>Baden</t>
  </si>
  <si>
    <t>Bremgarten</t>
  </si>
  <si>
    <t>Brugg</t>
  </si>
  <si>
    <t>Kulm</t>
  </si>
  <si>
    <t>Laufenburg</t>
  </si>
  <si>
    <t>Lenzburg</t>
  </si>
  <si>
    <t>Muri</t>
  </si>
  <si>
    <t>Rheinfelden</t>
  </si>
  <si>
    <t>Zofingen</t>
  </si>
  <si>
    <t>Zurzach</t>
  </si>
  <si>
    <t>Kanton Aargau</t>
  </si>
  <si>
    <t>Autobahnen²</t>
  </si>
  <si>
    <t>30,1</t>
  </si>
  <si>
    <t>26,1</t>
  </si>
  <si>
    <t>40,1</t>
  </si>
  <si>
    <t>26,2</t>
  </si>
  <si>
    <t>25,8</t>
  </si>
  <si>
    <t>29,6</t>
  </si>
  <si>
    <t>29,8</t>
  </si>
  <si>
    <t>29,2</t>
  </si>
  <si>
    <t>2,3</t>
  </si>
  <si>
    <t>2,4</t>
  </si>
  <si>
    <t>2,7</t>
  </si>
  <si>
    <t>15,8</t>
  </si>
  <si>
    <t>12,5</t>
  </si>
  <si>
    <t>12,7</t>
  </si>
  <si>
    <t>16,1</t>
  </si>
  <si>
    <t>17,5</t>
  </si>
  <si>
    <t>14,4</t>
  </si>
  <si>
    <t>16,7</t>
  </si>
  <si>
    <t>15,5</t>
  </si>
  <si>
    <t>15,0</t>
  </si>
  <si>
    <t>32,2</t>
  </si>
  <si>
    <t>32,9</t>
  </si>
  <si>
    <t>30,8</t>
  </si>
  <si>
    <t>32,3</t>
  </si>
  <si>
    <t>44,3</t>
  </si>
  <si>
    <t>35,6</t>
  </si>
  <si>
    <t>32,4</t>
  </si>
  <si>
    <t>1)  Kanton Aargau: ohne Autobahnen</t>
  </si>
  <si>
    <t>2)  Autobahnen inklusive Autobahnnebenanlagen</t>
  </si>
  <si>
    <t>3)  Sachschäden in 1'000 Franken</t>
  </si>
  <si>
    <t>Hauptursache</t>
  </si>
  <si>
    <t>mit Personenschaden</t>
  </si>
  <si>
    <t>... davon
mit
Getöteten</t>
  </si>
  <si>
    <t>Zustand der Person</t>
  </si>
  <si>
    <t>Zustand der Person Total</t>
  </si>
  <si>
    <t>davon ...</t>
  </si>
  <si>
    <t>Einwirkung von Alkohol</t>
  </si>
  <si>
    <t>Einwirkung von Betäubungsmitteln</t>
  </si>
  <si>
    <t>Einwirkung von Arzneimitteln</t>
  </si>
  <si>
    <t>Schwächezustand</t>
  </si>
  <si>
    <t>Übermüdung, Einschlafen (inkl. Sekundenschlaf)</t>
  </si>
  <si>
    <t>Verminderte Sehkraft (keine Brille, usw.)</t>
  </si>
  <si>
    <t>Körperliche und geistige Krankheiten</t>
  </si>
  <si>
    <t>Selbsttötungsabsicht</t>
  </si>
  <si>
    <t>Tod vor Kollision (z. B. Herzversagen)</t>
  </si>
  <si>
    <t>Anderer Einfluss aus medizinischer Sicht</t>
  </si>
  <si>
    <t>Verhalten der Person</t>
  </si>
  <si>
    <t>Verhalten der Person Total</t>
  </si>
  <si>
    <t>Geschwindigkeit</t>
  </si>
  <si>
    <t>Fahren</t>
  </si>
  <si>
    <t>Überholen</t>
  </si>
  <si>
    <t>Vortritt</t>
  </si>
  <si>
    <t>Lichtsignale</t>
  </si>
  <si>
    <t>Signalisation</t>
  </si>
  <si>
    <t>Unaufmerksamkeit und Ablenkung</t>
  </si>
  <si>
    <t>Bedienung des Fahrzeugs</t>
  </si>
  <si>
    <t>Verhalten (Motor-)Fahrradfahrer/in</t>
  </si>
  <si>
    <t>Verhalten Fussgänger/in / FäG-Lenker/in</t>
  </si>
  <si>
    <t>Fahrzeug</t>
  </si>
  <si>
    <t>Fahrzeug Total</t>
  </si>
  <si>
    <t>Zustand des Fahrzeugs</t>
  </si>
  <si>
    <t>Unterhalt des Fahrzeugs</t>
  </si>
  <si>
    <t>Ladung oder Mitfahrende des Fahrzeugs</t>
  </si>
  <si>
    <t>Infrastruktur und externer Einfluss</t>
  </si>
  <si>
    <t>Infrastruktur und externer Einfluss Total</t>
  </si>
  <si>
    <t>Zustand der Infrastruktur</t>
  </si>
  <si>
    <t>Äusserer Einfluss</t>
  </si>
  <si>
    <t>Einfluss durch Dritte</t>
  </si>
  <si>
    <t>Unbekannte Ursache</t>
  </si>
  <si>
    <t>Mängel und Einflüsse</t>
  </si>
  <si>
    <t>Ursachen¹</t>
  </si>
  <si>
    <t>Ursachen bei Unfällen mit …</t>
  </si>
  <si>
    <t>Sach-
schäden
allein</t>
  </si>
  <si>
    <t>verletzten
Personen</t>
  </si>
  <si>
    <t>getöteten
Personen</t>
  </si>
  <si>
    <t>Ursachen Total</t>
  </si>
  <si>
    <t>1)  Pro Objekt (an einem Unfall beteiligtes Fahrzeug oder Fussgänger/in) sind maximal drei Ursachen/Mängel möglich. Deshalb ist die Zahl der Unfallursachen grösser als diejenige der Unfälle.</t>
  </si>
  <si>
    <t>getöteten Personen</t>
  </si>
  <si>
    <t>verletzten Personen</t>
  </si>
  <si>
    <t>Haupt-
strasse</t>
  </si>
  <si>
    <t>Neben-
strasse</t>
  </si>
  <si>
    <t>2)  Inklusive Autostrassen und Autobahnnebenanlagen</t>
  </si>
  <si>
    <t>Schleuder-
oder Selbst-
unfall</t>
  </si>
  <si>
    <t>Überhol-
unfall / Fahr-
streifen-
wechsel</t>
  </si>
  <si>
    <t>Auffahr-
unfall</t>
  </si>
  <si>
    <t>Abbiege-
unfall</t>
  </si>
  <si>
    <t>Einbiege-
unfall</t>
  </si>
  <si>
    <t>Über-
queren der
Fahrbahn</t>
  </si>
  <si>
    <t>Frontal-
kollision</t>
  </si>
  <si>
    <t>Parkier-
unfall</t>
  </si>
  <si>
    <t>Fuss-
gänger-
unfall</t>
  </si>
  <si>
    <t>1)  Pro Objekt (an einem Unfall beteiligtes Fahrzeug oder Fussgänger/in) sind maximal 3 Ursachen/Mängel möglich. Deshalb ist die Zahl der Unfallursachen grösser als diejenige der Unfälle.</t>
  </si>
  <si>
    <r>
      <t>Unfallstelle</t>
    </r>
    <r>
      <rPr>
        <vertAlign val="superscript"/>
        <sz val="10"/>
        <rFont val="Arial"/>
      </rPr>
      <t>1</t>
    </r>
    <r>
      <rPr>
        <sz val="10"/>
        <color rgb="FF000000"/>
        <rFont val="Arial"/>
      </rPr>
      <t/>
    </r>
  </si>
  <si>
    <t>Unfälle mit …</t>
  </si>
  <si>
    <t>nur Sachschaden</t>
  </si>
  <si>
    <t>innerorts</t>
  </si>
  <si>
    <t>ausserorts</t>
  </si>
  <si>
    <t>Autobahn</t>
  </si>
  <si>
    <t>20,0</t>
  </si>
  <si>
    <t>28,0</t>
  </si>
  <si>
    <t>9,3</t>
  </si>
  <si>
    <t>49,8</t>
  </si>
  <si>
    <t>22,9</t>
  </si>
  <si>
    <t>55,1</t>
  </si>
  <si>
    <t>27,6</t>
  </si>
  <si>
    <t>1)  Autobahn inklusive Autobahnnebenanlagen</t>
  </si>
  <si>
    <t>Lenkende</t>
  </si>
  <si>
    <t>Mitfahrende</t>
  </si>
  <si>
    <r>
      <t>Fussgänger/innen</t>
    </r>
    <r>
      <rPr>
        <vertAlign val="superscript"/>
        <sz val="10"/>
        <rFont val="Arial"/>
      </rPr>
      <t>2</t>
    </r>
    <r>
      <rPr>
        <sz val="10"/>
        <color rgb="FF000000"/>
        <rFont val="Arial"/>
      </rPr>
      <t/>
    </r>
  </si>
  <si>
    <t>1ʼ023</t>
  </si>
  <si>
    <t>57,2</t>
  </si>
  <si>
    <t>11,0</t>
  </si>
  <si>
    <t>28,6</t>
  </si>
  <si>
    <t>36,8</t>
  </si>
  <si>
    <t>35,9</t>
  </si>
  <si>
    <t>27,4</t>
  </si>
  <si>
    <t>91,7</t>
  </si>
  <si>
    <t>6,6</t>
  </si>
  <si>
    <t>58,6</t>
  </si>
  <si>
    <t>36,4</t>
  </si>
  <si>
    <r>
      <t>Strassenart</t>
    </r>
    <r>
      <rPr>
        <vertAlign val="superscript"/>
        <sz val="10"/>
        <rFont val="Arial"/>
      </rPr>
      <t>1</t>
    </r>
    <r>
      <rPr>
        <sz val="10"/>
        <color rgb="FF000000"/>
        <rFont val="Arial"/>
      </rPr>
      <t/>
    </r>
  </si>
  <si>
    <t>nur Sachschäden</t>
  </si>
  <si>
    <t>Autobahnen</t>
  </si>
  <si>
    <t>10,0</t>
  </si>
  <si>
    <t>49,1</t>
  </si>
  <si>
    <t>33,8</t>
  </si>
  <si>
    <t>7,9</t>
  </si>
  <si>
    <t>44,2</t>
  </si>
  <si>
    <t>27,7</t>
  </si>
  <si>
    <t>4,9</t>
  </si>
  <si>
    <t>1)  Autobahnen inklusive Autobahnnebenanlagen</t>
  </si>
  <si>
    <t>Autostrasse</t>
  </si>
  <si>
    <t>Hauptstrasse</t>
  </si>
  <si>
    <t>Nebenstrasse</t>
  </si>
  <si>
    <t>48,9</t>
  </si>
  <si>
    <t>32,6</t>
  </si>
  <si>
    <t>7,5</t>
  </si>
  <si>
    <t>42,9</t>
  </si>
  <si>
    <t>50,4</t>
  </si>
  <si>
    <t>3,4</t>
  </si>
  <si>
    <t>38,8</t>
  </si>
  <si>
    <t>14,0</t>
  </si>
  <si>
    <t>33,3</t>
  </si>
  <si>
    <t>1)  Autobahnen inklusive Autobahnnebenanlage</t>
  </si>
  <si>
    <t>BFS-
Nummer</t>
  </si>
  <si>
    <t>Gemeinde</t>
  </si>
  <si>
    <t>Sach-
schäden,
in 1'000
Franken</t>
  </si>
  <si>
    <t>Leichtver-
letzten</t>
  </si>
  <si>
    <t>Schwerverletzten</t>
  </si>
  <si>
    <t>Toten</t>
  </si>
  <si>
    <t>nur Sach-
schäden</t>
  </si>
  <si>
    <t>Insgesamt</t>
  </si>
  <si>
    <t>… davon Fussgänger/innen</t>
  </si>
  <si>
    <t>Bezirk Aarau</t>
  </si>
  <si>
    <t>Biberstein</t>
  </si>
  <si>
    <t>Buchs (AG)</t>
  </si>
  <si>
    <t>Densbüren</t>
  </si>
  <si>
    <t>Erlinsbach (AG)</t>
  </si>
  <si>
    <t>Gränichen</t>
  </si>
  <si>
    <t>Hirschthal</t>
  </si>
  <si>
    <t>Küttigen</t>
  </si>
  <si>
    <t>Muhen</t>
  </si>
  <si>
    <t>Oberentfelden</t>
  </si>
  <si>
    <t>Suhr</t>
  </si>
  <si>
    <t>Unterentfelden</t>
  </si>
  <si>
    <t>Bezirk Baden</t>
  </si>
  <si>
    <t>Bellikon</t>
  </si>
  <si>
    <t>Bergdietikon</t>
  </si>
  <si>
    <t>Birmenstorf (AG)</t>
  </si>
  <si>
    <t>Ehrendingen</t>
  </si>
  <si>
    <t>Ennetbaden</t>
  </si>
  <si>
    <t>Fislisbach</t>
  </si>
  <si>
    <t>Freienwil</t>
  </si>
  <si>
    <t>Gebenstorf</t>
  </si>
  <si>
    <t>Killwangen</t>
  </si>
  <si>
    <t>Künten</t>
  </si>
  <si>
    <t>Mägenwil</t>
  </si>
  <si>
    <t>Mellingen</t>
  </si>
  <si>
    <t>Neuenhof</t>
  </si>
  <si>
    <t>Niederrohrdorf</t>
  </si>
  <si>
    <t>Oberrohrdorf</t>
  </si>
  <si>
    <t>Obersiggenthal</t>
  </si>
  <si>
    <t>Remetschwil</t>
  </si>
  <si>
    <t>Spreitenbach</t>
  </si>
  <si>
    <t>Stetten (AG)</t>
  </si>
  <si>
    <t>Untersiggenthal</t>
  </si>
  <si>
    <t>Wettingen</t>
  </si>
  <si>
    <t>Wohlenschwil</t>
  </si>
  <si>
    <t>Würenlingen</t>
  </si>
  <si>
    <t>Würenlos</t>
  </si>
  <si>
    <t>Bezirk Bremgarten</t>
  </si>
  <si>
    <t>Arni (AG)</t>
  </si>
  <si>
    <t>Berikon</t>
  </si>
  <si>
    <t>Bremgarten (AG)</t>
  </si>
  <si>
    <t>Büttikon</t>
  </si>
  <si>
    <t>Dottikon</t>
  </si>
  <si>
    <t>Eggenwil</t>
  </si>
  <si>
    <t>Fischbach-Göslikon</t>
  </si>
  <si>
    <t>Hägglingen</t>
  </si>
  <si>
    <t>Islisberg</t>
  </si>
  <si>
    <t>Jonen</t>
  </si>
  <si>
    <t>Niederwil (AG)</t>
  </si>
  <si>
    <t>Oberlunkhofen</t>
  </si>
  <si>
    <t>Oberwil-Lieli</t>
  </si>
  <si>
    <t>Rudolfstetten-Friedlisberg</t>
  </si>
  <si>
    <t>Sarmenstorf</t>
  </si>
  <si>
    <t>Tägerig</t>
  </si>
  <si>
    <t>Uezwil</t>
  </si>
  <si>
    <t>Unterlunkhofen</t>
  </si>
  <si>
    <t>Villmergen</t>
  </si>
  <si>
    <t>Widen</t>
  </si>
  <si>
    <t>Wohlen (AG)</t>
  </si>
  <si>
    <t>Zufikon</t>
  </si>
  <si>
    <t>Bezirk Brugg</t>
  </si>
  <si>
    <t>Auenstein</t>
  </si>
  <si>
    <t>Birr</t>
  </si>
  <si>
    <t>Birrhard</t>
  </si>
  <si>
    <t>Bözberg</t>
  </si>
  <si>
    <t>Habsburg</t>
  </si>
  <si>
    <t>Hausen (AG)</t>
  </si>
  <si>
    <t>Lupfig</t>
  </si>
  <si>
    <t>Mandach</t>
  </si>
  <si>
    <t>Mönthal</t>
  </si>
  <si>
    <t>Mülligen</t>
  </si>
  <si>
    <t>Remigen</t>
  </si>
  <si>
    <t>Riniken</t>
  </si>
  <si>
    <t>Rüfenach</t>
  </si>
  <si>
    <t>Schinznach</t>
  </si>
  <si>
    <t>Thalheim (AG)</t>
  </si>
  <si>
    <t>Veltheim (AG)</t>
  </si>
  <si>
    <t>Villigen</t>
  </si>
  <si>
    <t>Villnachern</t>
  </si>
  <si>
    <t>Windisch</t>
  </si>
  <si>
    <t>Bezirk Kulm</t>
  </si>
  <si>
    <t>Beinwil am See</t>
  </si>
  <si>
    <t>Birrwil</t>
  </si>
  <si>
    <t>Dürrenäsch</t>
  </si>
  <si>
    <t>Gontenschwil</t>
  </si>
  <si>
    <t>Holziken</t>
  </si>
  <si>
    <t>Leimbach (AG)</t>
  </si>
  <si>
    <t>Leutwil</t>
  </si>
  <si>
    <t>Menziken</t>
  </si>
  <si>
    <t>Oberkulm</t>
  </si>
  <si>
    <t>Reinach (AG)</t>
  </si>
  <si>
    <t>Schlossrued</t>
  </si>
  <si>
    <t>Schmiedrued</t>
  </si>
  <si>
    <t>Schöftland</t>
  </si>
  <si>
    <t>Teufenthal (AG)</t>
  </si>
  <si>
    <t>Unterkulm</t>
  </si>
  <si>
    <t>Zetzwil</t>
  </si>
  <si>
    <t>Bezirk Laufenburg</t>
  </si>
  <si>
    <t>Böztal</t>
  </si>
  <si>
    <t>Eiken</t>
  </si>
  <si>
    <t>Frick</t>
  </si>
  <si>
    <t>Gansingen</t>
  </si>
  <si>
    <t>Gipf-Oberfrick</t>
  </si>
  <si>
    <t>Herznach-Ueken</t>
  </si>
  <si>
    <t>Kaisten</t>
  </si>
  <si>
    <t>Mettauertal</t>
  </si>
  <si>
    <t>Münchwilen (AG)</t>
  </si>
  <si>
    <t>Oberhof</t>
  </si>
  <si>
    <t>Oeschgen</t>
  </si>
  <si>
    <t>Schwaderloch</t>
  </si>
  <si>
    <t>Sisseln</t>
  </si>
  <si>
    <t>Wittnau</t>
  </si>
  <si>
    <t>Wölflinswil</t>
  </si>
  <si>
    <t>Zeihen</t>
  </si>
  <si>
    <t>Bezirk Lenzburg</t>
  </si>
  <si>
    <t>Ammerswil</t>
  </si>
  <si>
    <t>Boniswil</t>
  </si>
  <si>
    <t>Brunegg</t>
  </si>
  <si>
    <t>Dintikon</t>
  </si>
  <si>
    <t>Egliswil</t>
  </si>
  <si>
    <t>Fahrwangen</t>
  </si>
  <si>
    <t>Hallwil</t>
  </si>
  <si>
    <t>Hendschiken</t>
  </si>
  <si>
    <t>Holderbank (AG)</t>
  </si>
  <si>
    <t>Hunzenschwil</t>
  </si>
  <si>
    <t>Meisterschwanden</t>
  </si>
  <si>
    <t>Möriken-Wildegg</t>
  </si>
  <si>
    <t>Niederlenz</t>
  </si>
  <si>
    <t>Othmarsingen</t>
  </si>
  <si>
    <t>Rupperswil</t>
  </si>
  <si>
    <t>Schafisheim</t>
  </si>
  <si>
    <t>Seengen</t>
  </si>
  <si>
    <t>Seon</t>
  </si>
  <si>
    <t>Staufen</t>
  </si>
  <si>
    <t>Bezirk Muri</t>
  </si>
  <si>
    <t>Abtwil</t>
  </si>
  <si>
    <t>Aristau</t>
  </si>
  <si>
    <t>Auw</t>
  </si>
  <si>
    <t>Beinwil (Freiamt)</t>
  </si>
  <si>
    <t>Besenbüren</t>
  </si>
  <si>
    <t>Bettwil</t>
  </si>
  <si>
    <t>Boswil</t>
  </si>
  <si>
    <t>Bünzen</t>
  </si>
  <si>
    <t>Buttwil</t>
  </si>
  <si>
    <t>Dietwil</t>
  </si>
  <si>
    <t>Geltwil</t>
  </si>
  <si>
    <t>Kallern</t>
  </si>
  <si>
    <t>Merenschwand</t>
  </si>
  <si>
    <t>Mühlau</t>
  </si>
  <si>
    <t>Muri (AG)</t>
  </si>
  <si>
    <t>Oberrüti</t>
  </si>
  <si>
    <t>Rottenschwil</t>
  </si>
  <si>
    <t>Sins</t>
  </si>
  <si>
    <t>Waltenschwil</t>
  </si>
  <si>
    <t>Bezirk Rheinfelden</t>
  </si>
  <si>
    <t>Hellikon</t>
  </si>
  <si>
    <t>Kaiseraugst</t>
  </si>
  <si>
    <t>Magden</t>
  </si>
  <si>
    <t>Möhlin</t>
  </si>
  <si>
    <t>Mumpf</t>
  </si>
  <si>
    <t>Obermumpf</t>
  </si>
  <si>
    <t>Olsberg</t>
  </si>
  <si>
    <t>Schupfart</t>
  </si>
  <si>
    <t>Stein (AG)</t>
  </si>
  <si>
    <t>Wallbach</t>
  </si>
  <si>
    <t>Wegenstetten</t>
  </si>
  <si>
    <t>Zeiningen</t>
  </si>
  <si>
    <t>Zuzgen</t>
  </si>
  <si>
    <t>Bezirk Zofingen</t>
  </si>
  <si>
    <t>Aarburg</t>
  </si>
  <si>
    <t>Bottenwil</t>
  </si>
  <si>
    <t>Brittnau</t>
  </si>
  <si>
    <t>Kirchleerau</t>
  </si>
  <si>
    <t>Kölliken</t>
  </si>
  <si>
    <t>Moosleerau</t>
  </si>
  <si>
    <t>Murgenthal</t>
  </si>
  <si>
    <t>Oftringen</t>
  </si>
  <si>
    <t>Reitnau</t>
  </si>
  <si>
    <t>Rothrist</t>
  </si>
  <si>
    <t>Safenwil</t>
  </si>
  <si>
    <t>Staffelbach</t>
  </si>
  <si>
    <t>Strengelbach</t>
  </si>
  <si>
    <t>Uerkheim</t>
  </si>
  <si>
    <t>Vordemwald</t>
  </si>
  <si>
    <t>Wiliberg</t>
  </si>
  <si>
    <t>Bezirk Zurzach</t>
  </si>
  <si>
    <t>Böttstein</t>
  </si>
  <si>
    <t>Döttingen</t>
  </si>
  <si>
    <t>Endingen</t>
  </si>
  <si>
    <t>Fisibach</t>
  </si>
  <si>
    <t>Full-Reuenthal</t>
  </si>
  <si>
    <t>Klingnau</t>
  </si>
  <si>
    <t>Koblenz</t>
  </si>
  <si>
    <t>Leibstadt</t>
  </si>
  <si>
    <t>Lengnau (AG)</t>
  </si>
  <si>
    <t>Leuggern</t>
  </si>
  <si>
    <t>Mellikon</t>
  </si>
  <si>
    <t>Schneisingen</t>
  </si>
  <si>
    <t>Siglistorf</t>
  </si>
  <si>
    <t>Tegerfelden</t>
  </si>
  <si>
    <t>Kantons-
nummer</t>
  </si>
  <si>
    <t>Kanton</t>
  </si>
  <si>
    <t xml:space="preserve">Lenkende und
Mitfahrende </t>
  </si>
  <si>
    <r>
      <t>Fussgänger/innen</t>
    </r>
    <r>
      <rPr>
        <vertAlign val="superscript"/>
        <sz val="10"/>
        <rFont val="Arial"/>
      </rPr>
      <t>1</t>
    </r>
    <r>
      <rPr>
        <sz val="10"/>
        <color rgb="FF000000"/>
        <rFont val="Arial"/>
      </rPr>
      <t/>
    </r>
  </si>
  <si>
    <t>Zürich</t>
  </si>
  <si>
    <t>Bern</t>
  </si>
  <si>
    <t>Luzern</t>
  </si>
  <si>
    <t>Uri</t>
  </si>
  <si>
    <t>Schwyz</t>
  </si>
  <si>
    <t>Obwalden</t>
  </si>
  <si>
    <t>Nidwalden</t>
  </si>
  <si>
    <t>Glarus</t>
  </si>
  <si>
    <t>Zug</t>
  </si>
  <si>
    <t>Freiburg</t>
  </si>
  <si>
    <t>Solothurn</t>
  </si>
  <si>
    <t>Basel-Stadt</t>
  </si>
  <si>
    <t>Basel-Landschaft</t>
  </si>
  <si>
    <t>Schaffhausen</t>
  </si>
  <si>
    <t>Appenzell A. Rh.</t>
  </si>
  <si>
    <t>Appenzell I. Rh.</t>
  </si>
  <si>
    <t>St. Gallen</t>
  </si>
  <si>
    <t>Graubünden</t>
  </si>
  <si>
    <t>Aargau</t>
  </si>
  <si>
    <t>Thurgau</t>
  </si>
  <si>
    <t>Tessin</t>
  </si>
  <si>
    <t>Waadt</t>
  </si>
  <si>
    <t>Wallis</t>
  </si>
  <si>
    <t>Neuenburg</t>
  </si>
  <si>
    <t>Genf</t>
  </si>
  <si>
    <t>Jura</t>
  </si>
  <si>
    <t>Schweiz</t>
  </si>
  <si>
    <t>1)  Inklusive fahrzeugähnliche Geräte (FäG)</t>
  </si>
  <si>
    <t>Definitionen</t>
  </si>
  <si>
    <t>Ein Strassenverkehrsunfall ist ein unvorhergesehenes Ereignis auf einer öffentlichen Verkehrsfläche im Sinne des Strassenverkehrsrechts, das in ursächlichem Zusammenhang mit dem Strassenverkehr und seinen Gefahren steht, das einen Sachschaden und / oder Personenschaden zur Folge hat und an dem mindestens ein Fahrzeug oder ein fahrzeugähnliches Gerät beteiligt ist. Planmässiges Handeln (z. B. Suizid- oder Tötungsabsicht) aller Beteiligten ist dabei ausgeschlossen.</t>
  </si>
  <si>
    <t>Unterschieden wird zwischen:
        – Unfällen mit Getöteten,
        – Unfällen mit Schwerverletzten,
        – Unfällen mit Leichtverletzten und
        – Unfällen nur mit Sachschaden.</t>
  </si>
  <si>
    <t>Die Unterscheidung zwischen Leicht- und Schwerverletzten wurde 1970 eingeführt. 1992 und 2015 wurden die Definitionen angepasst. Seit 2015 wird bei Unfällen mit Schwerverletzten zusätzlich unterschieden zwischen:
        – Unfälle mit erheblich Verletzten und
        – Unfälle mit lebensbedrohlich Verletzten.</t>
  </si>
  <si>
    <r>
      <rPr>
        <b/>
        <sz val="10"/>
        <rFont val="Arial"/>
      </rPr>
      <t>Getötete</t>
    </r>
    <r>
      <rPr>
        <sz val="10"/>
        <color rgb="FF000000"/>
        <rFont val="Arial"/>
      </rPr>
      <t/>
    </r>
  </si>
  <si>
    <t>Als getötet sind Personen anzuführen, die an der Unfallstelle ihr Leben verloren oder innerhalb von 30 Tagen nach dem Unfall an dessen Folgen starben. Für die Statistik sind jedoch nur das Unfalldatum und die Unfallzeit relevant.</t>
  </si>
  <si>
    <r>
      <rPr>
        <b/>
        <sz val="10"/>
        <rFont val="Arial"/>
      </rPr>
      <t>Lebensbedrohlich Verletzte</t>
    </r>
    <r>
      <rPr>
        <sz val="10"/>
        <color rgb="FF000000"/>
        <rFont val="Arial"/>
      </rPr>
      <t/>
    </r>
  </si>
  <si>
    <t>Als lebensbedrohlich verletzt gelten Personen, die lebensbedrohliche Verletzungen aufweisen, die erhebliche Beeinträchtigungen der Vitalfunktionen betreffen und die eine Überwachung von mindestens 24 Stunden auf der Intensivstation bedingen.</t>
  </si>
  <si>
    <r>
      <rPr>
        <b/>
        <sz val="10"/>
        <rFont val="Arial"/>
      </rPr>
      <t>Erheblich Verletzte</t>
    </r>
    <r>
      <rPr>
        <sz val="10"/>
        <color rgb="FF000000"/>
        <rFont val="Arial"/>
      </rPr>
      <t/>
    </r>
  </si>
  <si>
    <t>Als erheblich gelten Verletzungen mit schweren, sichtbaren Beeinträchtigungen, die eine normale Aktivität einschränken und eine stationäre ärztliche Versorgung bedingen.</t>
  </si>
  <si>
    <r>
      <rPr>
        <b/>
        <sz val="10"/>
        <rFont val="Arial"/>
      </rPr>
      <t>Schwerverletzte</t>
    </r>
    <r>
      <rPr>
        <sz val="10"/>
        <color rgb="FF000000"/>
        <rFont val="Arial"/>
      </rPr>
      <t/>
    </r>
  </si>
  <si>
    <t>Als schwer verletzt gelten Personen, welche erheblich oder lebensbedrohlich verletzt sind (siehe die Definitionen zu 'lebensbedrohlich Verletzte' und 'erheblich Verletzte').</t>
  </si>
  <si>
    <r>
      <rPr>
        <b/>
        <sz val="10"/>
        <rFont val="Arial"/>
      </rPr>
      <t>Leichtverletzte</t>
    </r>
    <r>
      <rPr>
        <sz val="10"/>
        <color rgb="FF000000"/>
        <rFont val="Arial"/>
      </rPr>
      <t/>
    </r>
  </si>
  <si>
    <t>Zu den leichten Verletzungen zählen geringe Beeinträchtigungen, z. B. oberflächliche Hautverletzungen ohne nennenswerten Blutverlust, leichte Bewegungseinschränkungen, die das Verlassen der Unfallstelle aus eigener Kraft erlauben und eine eventuelle ambulante Behandlung im Spital oder durch einen Arzt bedingen.</t>
  </si>
  <si>
    <t xml:space="preserve">
</t>
  </si>
  <si>
    <t>Begriffe</t>
  </si>
  <si>
    <t>Siehe Instruktionen zum Ausfüllen des Unfallaufnahmeprotokolls (UAP), Anhänge 1 und 2, unter www.unfalldaten.ch &gt; Grundlagen &gt; Unfallerfassung.</t>
  </si>
  <si>
    <r>
      <rPr>
        <b/>
        <sz val="10"/>
        <rFont val="Arial"/>
      </rPr>
      <t>Alter</t>
    </r>
    <r>
      <rPr>
        <sz val="10"/>
        <color rgb="FF000000"/>
        <rFont val="Arial"/>
      </rPr>
      <t/>
    </r>
  </si>
  <si>
    <t>Alter der beteiligten Person zum Zeitpunkt des Unfalls. Massgebend sind das Geburtsdatum und das Unfalldatum.
Beispiel: Altersangabe / Bezugsgrösse "20–24" umfasst Personen ab dem 20. Geburtstag bis zum vollendeten 24. Lebensjahr.</t>
  </si>
  <si>
    <r>
      <rPr>
        <b/>
        <sz val="10"/>
        <rFont val="Arial"/>
      </rPr>
      <t>Beteiligte</t>
    </r>
    <r>
      <rPr>
        <sz val="10"/>
        <color rgb="FF000000"/>
        <rFont val="Arial"/>
      </rPr>
      <t/>
    </r>
  </si>
  <si>
    <t>Alle an einem Unfall beteiligten Personen, verletzt oder unverletzt (ausgenommen sind unverletzte Mitfahrerinnen und Mitfahrer in Cars oder öffentlichen Verkehrsmitteln).</t>
  </si>
  <si>
    <r>
      <rPr>
        <b/>
        <sz val="10"/>
        <rFont val="Arial"/>
      </rPr>
      <t>Fahrzeugarten</t>
    </r>
    <r>
      <rPr>
        <sz val="10"/>
        <color rgb="FF000000"/>
        <rFont val="Arial"/>
      </rPr>
      <t/>
    </r>
  </si>
  <si>
    <t>Siehe Instruktionen zum Ausfüllen des Unfallaufnahmeprotokolls (UAP), unter www.unfalldaten.ch &gt; Grundlagen &gt; Unfallerfassung. Rechtliche Grundlage: Verordnung über die technischen Anforderungen an Strassenfahrzeuge (VTS) vom 19. Juni 1995 (Stand: 1. März 2025).</t>
  </si>
  <si>
    <r>
      <rPr>
        <b/>
        <sz val="10"/>
        <rFont val="Arial"/>
      </rPr>
      <t>Fahrzeugähnliche Geräte (FäG)</t>
    </r>
    <r>
      <rPr>
        <sz val="10"/>
        <color rgb="FF000000"/>
        <rFont val="Arial"/>
      </rPr>
      <t/>
    </r>
  </si>
  <si>
    <t>Fahrzeugähnliche Geräte sind Rollschuhe, Inline-Skates, Trottinette oder ähnliche mit Rädern oder Rollen ausgestattete Fortbewegungsmittel, welche ausschliesslich durch die Körperkraft des Benützers angetrieben werden. Kinderräder sind den fahrzeugähnlichen Geräten gleichgestellt (Verkehrsregelnverordnung des Bundes, Stand: 1. April 2024).</t>
  </si>
  <si>
    <r>
      <rPr>
        <b/>
        <sz val="10"/>
        <rFont val="Arial"/>
      </rPr>
      <t>Kinder</t>
    </r>
    <r>
      <rPr>
        <sz val="10"/>
        <color rgb="FF000000"/>
        <rFont val="Arial"/>
      </rPr>
      <t/>
    </r>
  </si>
  <si>
    <t>Verkehrsteilnehmende bis zum vollendeten 15. Altersjahr.</t>
  </si>
  <si>
    <r>
      <rPr>
        <b/>
        <sz val="10"/>
        <rFont val="Arial"/>
      </rPr>
      <t>Mutmasslicher Unfallverursacher</t>
    </r>
    <r>
      <rPr>
        <sz val="10"/>
        <color rgb="FF000000"/>
        <rFont val="Arial"/>
      </rPr>
      <t/>
    </r>
  </si>
  <si>
    <t>Beteiligtes Objekt, dem eine Ursache zugewiesen wird.</t>
  </si>
  <si>
    <r>
      <rPr>
        <b/>
        <sz val="10"/>
        <rFont val="Arial"/>
      </rPr>
      <t>Objekte</t>
    </r>
    <r>
      <rPr>
        <sz val="10"/>
        <color rgb="FF000000"/>
        <rFont val="Arial"/>
      </rPr>
      <t/>
    </r>
  </si>
  <si>
    <t>Alle an einem Unfall beteiligten Fahrzeuge inklusive Fussgängerinnen und Fussgänger.</t>
  </si>
  <si>
    <r>
      <rPr>
        <b/>
        <sz val="10"/>
        <rFont val="Arial"/>
      </rPr>
      <t>Verunfallte</t>
    </r>
    <r>
      <rPr>
        <sz val="10"/>
        <color rgb="FF000000"/>
        <rFont val="Arial"/>
      </rPr>
      <t/>
    </r>
  </si>
  <si>
    <t>Beteiligte Personen, die verletzt oder getötet wurden (Definitionen siehe oben).</t>
  </si>
  <si>
    <r>
      <rPr>
        <b/>
        <sz val="10"/>
        <rFont val="Arial"/>
      </rPr>
      <t>Unfalltyp</t>
    </r>
    <r>
      <rPr>
        <sz val="10"/>
        <color rgb="FF000000"/>
        <rFont val="Arial"/>
      </rPr>
      <t/>
    </r>
  </si>
  <si>
    <t>Verkehrsvorgang beziehungsweise Konfliktsituation, welche(r) massgebend für die Entstehung des Unfalls war.</t>
  </si>
  <si>
    <r>
      <rPr>
        <b/>
        <sz val="10"/>
        <rFont val="Arial"/>
      </rPr>
      <t>Unfallursachen</t>
    </r>
    <r>
      <rPr>
        <sz val="10"/>
        <color rgb="FF000000"/>
        <rFont val="Arial"/>
      </rPr>
      <t/>
    </r>
  </si>
  <si>
    <t>Mögliche Ursachen, die zum Unfall geführt haben (es können bis zu drei "mögliche Mängel / Einflüsse" angegeben werden). Siehe Instruktionen zum Ausfüllen des Unfallaufnahmeprotokolls (UAP), Anhang 2, unter www.unfalldaten.ch &gt; Grundlagen &gt; Unfallerfassung.</t>
  </si>
  <si>
    <t>Erhebungsmethode</t>
  </si>
  <si>
    <t>Bei bestimmten Unfällen sind die beteiligten Personen unter anderem dazu verpflichtet, der Polizei einen Unfall zu melden (Art. 51 des Strassenverkehrsgesetzes SVG und Art. 54-56 der Verkehrsregelnverordnung VRV). Die Polizei nimmt dann den Tatbestand mittels Unfallaufnahmeprotokoll auf. Meldepflichtig sind Unfälle, bei denen
– Personen verletzt wurden (Art. 52 Abs. 2 SVG),
– eine Gefahr nicht unverzüglich beseitigt werden kann, namentlich auch, wenn ausfliessende Flüssigkeiten offene Gewässer oder Grundwasser verunreinigen könnten (Art. 54 Abs. 2 VRV), 
– keine Meldepflicht besteht, aber eine beteiligte Person die Aufnahme des Tatbestandes verlangt.</t>
  </si>
  <si>
    <t>Bis 1992 wurden Unfälle mit Personenschaden und Sachschaden mit mindestens 500 Franken erfasst, ab 1992 alle Unfälle.</t>
  </si>
  <si>
    <t>Jeder von der Polizei mittels Unfallaufnahmeprotokoll registrierte Strassenverkehrsunfall ist dem Bundesamt für Strassen (ASTRA) zu melden (Art. 9 der Verordnung über das Informationssystem Strassenverkehrsunfälle SURV). Dabei sind von jedem Unfall folgende Angaben zu machen: 
– das Datum und die Tagesstunde,  
– die Unfallstelle, die Strassen-, Witterungs- und Beleuchtungsverhältnisse,    
– die Art der beteiligten Fahrzeuge,  
– Angaben zu den vom Unfall betroffenen Personen (Alter, Geschlecht) sowie deren Stellung im Verkehr (Fahrer/in, Mitfahrer/in, Fussgänger/in),  
– die Unfallfolgen (Schwere der Verletzung, Höhe des Sachschadens) und  
– die möglichen Ursachen, wie sie von den Polizeiorganen an Ort und Stelle aufgenommen wurden.</t>
  </si>
  <si>
    <t>In der Strassenverkehrsunfallstatistik werden die möglichen Unfallursachen aufgeführt. Wenn verschiedene Umstände zusammenwirken, können bis zu drei Ursachen pro Objekt gemeldet und in den Ergebnissen der Statistik berücksichtigt werden. Deshalb entspricht die Zahl der Ursachen nicht der Anzahl der Objekte (Fahrzeuge und Fussgänger/innen). Wie bereits erwähnt, erfasst die Statistik nicht alle Strassenverkehrsunfälle, sondern nur diejenigen, die der Polizei zur Kenntnis gelangen. Dennoch kann sie ihren Hauptzweck, nämlich das Erfassen des Strassenverkehrsunfallgeschehens und die Erforschung der Unfallursachen, ausreichend erfüllen.</t>
  </si>
  <si>
    <t>Grundlagen und Datenerfassung</t>
  </si>
  <si>
    <t>Bis zur Statistik 1991 basierte die Publikation der Strassenverkehrsunfälle auf dem Bundesgesetz über den Strassenverkehr vom 19. Dezember 1958 und der Verordnung über die Strassenverkehrszulassung vom 27. Oktober 1976. Am 1. August 1993 traten das Bundesstatistikgesetz und die Verordnung über die Durchführung von statistischen Erhebungen des Bundes in Kraft.</t>
  </si>
  <si>
    <t>Bis zum Referenzjahr 2010 lag die Federführung der Strassenverkehrsunfallstatistik beim Bundesamt für Statistik (BFS). Infolge der neuen Verordnung über das Strassenverkehrsunfall-Register (SURV) ist seit dem Referenzjahr 2011 das Bundesamt für Strassen (ASTRA) für diese Statistik zuständig.</t>
  </si>
  <si>
    <t>Im Vergleich zur Erhebung des Bundesamts für Statistik sind neu unter anderem die Unterscheidung von Velotypen, der räumliche Bezug der Unfälle sowie die Erfassung der mutmasslichen Hauptursache.</t>
  </si>
  <si>
    <t>Das Strassenverkehrsunfall-Register des ASTRA enthält alle polizeilich registrierten Unfälle auf öffentlichen Strassen oder Plätzen, in die mindestens ein motorisiertes oder nicht motorisiertes Fahrzeug oder ein Fussgänger beziehungsweise eine Fussgängerin mit einem fahrzeugähnlichen Gerät verwickelt ist.</t>
  </si>
  <si>
    <t>Die vorliegenden Daten des Unfallgeschehens wurden mit der Bundesapplikation MISTRA (Managementinformationssystem Strasse und Strassenverkehr), einer gesamtschweizerisch einheitlichen Unfalldatenerfassungs- und -auswertungssoftware, durch die MEPO (Mobile Einsatzpolizei des Kantons Aargau) aufgenommen.</t>
  </si>
  <si>
    <t>Legende</t>
  </si>
  <si>
    <t>…  Drei Punkte an Stelle einer Zahl bedeuten, dass diese nicht erhältlich oder ohne Bedeutung ist oder aus anderen Gründen weggelassen wurde.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</si>
</sst>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1" x14ac:knownFonts="1">
    <font>
      <sz val="10"/>
      <color rgb="FF000000"/>
      <name val="Arial"/>
    </font>
    <font>
      <b/>
      <sz val="16"/>
      <color rgb="FFFFFFFF"/>
      <name val="Arial"/>
    </font>
    <font>
      <b/>
      <sz val="12"/>
      <color rgb="FF000000"/>
      <name val="Arial"/>
    </font>
    <font>
      <b/>
      <sz val="14"/>
      <color rgb="FF000000"/>
      <name val="Arial"/>
    </font>
    <font>
      <i/>
      <sz val="10"/>
      <color rgb="FF000000"/>
      <name val="Arial"/>
    </font>
    <font>
      <sz val="10"/>
      <color rgb="FFFFFFFF"/>
      <name val="Arial"/>
    </font>
    <font>
      <u/>
      <sz val="10"/>
      <color rgb="FF000000"/>
      <name val="Arial"/>
    </font>
    <font>
      <b/>
      <sz val="10"/>
      <color rgb="FF000000"/>
      <name val="Arial"/>
    </font>
    <font>
      <b/>
      <sz val="10"/>
      <name val="Arial"/>
    </font>
    <font>
      <vertAlign val="superscript"/>
      <sz val="10"/>
      <name val="Arial"/>
    </font>
    <font>
      <b/>
      <vertAlign val="superscript"/>
      <sz val="10"/>
      <name val="Arial"/>
    </font>
  </fonts>
  <fills count="13">
    <fill>
      <patternFill patternType="none"/>
    </fill>
    <fill>
      <patternFill patternType="gray125"/>
    </fill>
    <fill>
      <patternFill patternType="solid">
        <fgColor rgb="FF007AB8"/>
      </patternFill>
    </fill>
    <fill>
      <patternFill patternType="solid">
        <fgColor rgb="FF96D4FF"/>
      </patternFill>
    </fill>
    <fill>
      <patternFill patternType="solid">
        <fgColor rgb="FFFFA81F"/>
      </patternFill>
    </fill>
    <fill>
      <patternFill patternType="solid">
        <fgColor rgb="FFFFE562"/>
      </patternFill>
    </fill>
    <fill>
      <patternFill patternType="solid">
        <fgColor rgb="FFA05388"/>
      </patternFill>
    </fill>
    <fill>
      <patternFill patternType="solid">
        <fgColor rgb="FFFF82A9"/>
      </patternFill>
    </fill>
    <fill>
      <patternFill patternType="solid">
        <fgColor rgb="FF4C8562"/>
      </patternFill>
    </fill>
    <fill>
      <patternFill patternType="solid">
        <fgColor rgb="FFC6ECAE"/>
      </patternFill>
    </fill>
    <fill>
      <patternFill patternType="solid">
        <fgColor rgb="FFCCCCCC"/>
      </patternFill>
    </fill>
    <fill>
      <patternFill patternType="solid">
        <fgColor rgb="FFA6A6A6"/>
      </patternFill>
    </fill>
    <fill>
      <patternFill patternType="solid">
        <fgColor rgb="FFD9D9D9"/>
      </patternFill>
    </fill>
  </fills>
  <borders count="4">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s>
  <cellStyleXfs count="1">
    <xf numFmtId="0" fontId="0" fillId="0" borderId="0"/>
  </cellStyleXfs>
  <cellXfs count="49">
    <xf numFmtId="0" fontId="0" fillId="0" borderId="0" xfId="0"/>
    <xf numFmtId="0" fontId="1" fillId="2" borderId="0" xfId="0" applyFont="1" applyFill="1" applyAlignment="1">
      <alignment horizontal="left" wrapText="1"/>
    </xf>
    <xf numFmtId="0" fontId="2" fillId="0" borderId="0" xfId="0" applyFont="1"/>
    <xf numFmtId="0" fontId="3" fillId="0" borderId="0" xfId="0" applyFont="1"/>
    <xf numFmtId="0" fontId="4" fillId="0" borderId="0" xfId="0" applyFont="1"/>
    <xf numFmtId="0" fontId="5" fillId="2" borderId="1" xfId="0" applyFont="1" applyFill="1" applyBorder="1"/>
    <xf numFmtId="0" fontId="6" fillId="0" borderId="0" xfId="0" applyFont="1"/>
    <xf numFmtId="0" fontId="0" fillId="3" borderId="1" xfId="0" applyFill="1" applyBorder="1"/>
    <xf numFmtId="0" fontId="0" fillId="4" borderId="1" xfId="0" applyFill="1" applyBorder="1"/>
    <xf numFmtId="0" fontId="0" fillId="5" borderId="1" xfId="0" applyFill="1" applyBorder="1"/>
    <xf numFmtId="0" fontId="5" fillId="6" borderId="1" xfId="0" applyFont="1" applyFill="1" applyBorder="1"/>
    <xf numFmtId="0" fontId="0" fillId="7" borderId="1" xfId="0" applyFill="1" applyBorder="1"/>
    <xf numFmtId="0" fontId="5" fillId="8" borderId="1" xfId="0" applyFont="1" applyFill="1" applyBorder="1"/>
    <xf numFmtId="0" fontId="0" fillId="9" borderId="1" xfId="0" applyFill="1" applyBorder="1"/>
    <xf numFmtId="0" fontId="0" fillId="10" borderId="1" xfId="0" applyFill="1" applyBorder="1"/>
    <xf numFmtId="0" fontId="0" fillId="11" borderId="1" xfId="0" applyFill="1" applyBorder="1"/>
    <xf numFmtId="0" fontId="7" fillId="0" borderId="2" xfId="0" applyFont="1" applyBorder="1" applyAlignment="1">
      <alignment horizontal="center" vertical="top" wrapText="1"/>
    </xf>
    <xf numFmtId="0" fontId="7" fillId="0" borderId="2" xfId="0" applyFont="1" applyBorder="1" applyAlignment="1">
      <alignment horizontal="right" vertical="top" wrapText="1"/>
    </xf>
    <xf numFmtId="164" fontId="0" fillId="0" borderId="0" xfId="0" applyNumberFormat="1" applyAlignment="1">
      <alignment horizontal="center" vertical="center"/>
    </xf>
    <xf numFmtId="3" fontId="0" fillId="0" borderId="0" xfId="0" applyNumberFormat="1" applyAlignment="1">
      <alignment horizontal="right" vertical="center"/>
    </xf>
    <xf numFmtId="164" fontId="0" fillId="0" borderId="3" xfId="0" applyNumberFormat="1" applyBorder="1" applyAlignment="1">
      <alignment horizontal="center" vertical="center"/>
    </xf>
    <xf numFmtId="3" fontId="0" fillId="0" borderId="3" xfId="0" applyNumberFormat="1" applyBorder="1" applyAlignment="1">
      <alignment horizontal="right" vertical="center"/>
    </xf>
    <xf numFmtId="4" fontId="0" fillId="0" borderId="0" xfId="0" applyNumberFormat="1" applyAlignment="1">
      <alignment horizontal="right" vertical="center"/>
    </xf>
    <xf numFmtId="4" fontId="0" fillId="0" borderId="3" xfId="0" applyNumberFormat="1" applyBorder="1" applyAlignment="1">
      <alignment horizontal="right" vertical="center"/>
    </xf>
    <xf numFmtId="0" fontId="7" fillId="0" borderId="2" xfId="0" applyFont="1" applyBorder="1" applyAlignment="1">
      <alignment horizontal="left" vertical="top" wrapText="1"/>
    </xf>
    <xf numFmtId="0" fontId="0" fillId="0" borderId="0" xfId="0" applyAlignment="1">
      <alignment horizontal="left" vertical="center"/>
    </xf>
    <xf numFmtId="0" fontId="7" fillId="0" borderId="0" xfId="0" applyFont="1" applyAlignment="1">
      <alignment horizontal="left" vertical="center"/>
    </xf>
    <xf numFmtId="3" fontId="7" fillId="0" borderId="0" xfId="0" applyNumberFormat="1" applyFont="1" applyAlignment="1">
      <alignment horizontal="right" vertical="center"/>
    </xf>
    <xf numFmtId="0" fontId="7" fillId="0" borderId="3" xfId="0" applyFont="1" applyBorder="1" applyAlignment="1">
      <alignment horizontal="left" vertical="center"/>
    </xf>
    <xf numFmtId="3" fontId="7" fillId="0" borderId="3" xfId="0" applyNumberFormat="1" applyFont="1" applyBorder="1" applyAlignment="1">
      <alignment horizontal="right" vertical="center"/>
    </xf>
    <xf numFmtId="164" fontId="7" fillId="0" borderId="3" xfId="0" applyNumberFormat="1" applyFont="1" applyBorder="1" applyAlignment="1">
      <alignment horizontal="center" vertical="center"/>
    </xf>
    <xf numFmtId="4" fontId="7" fillId="0" borderId="3" xfId="0" applyNumberFormat="1" applyFont="1" applyBorder="1" applyAlignment="1">
      <alignment horizontal="right" vertical="center"/>
    </xf>
    <xf numFmtId="0" fontId="0" fillId="0" borderId="3" xfId="0" applyBorder="1" applyAlignment="1">
      <alignment horizontal="left" vertical="center"/>
    </xf>
    <xf numFmtId="0" fontId="0" fillId="0" borderId="0" xfId="0" applyAlignment="1">
      <alignment horizontal="center" vertical="center"/>
    </xf>
    <xf numFmtId="0" fontId="0" fillId="0" borderId="3" xfId="0" applyBorder="1" applyAlignment="1">
      <alignment horizontal="center" vertical="center"/>
    </xf>
    <xf numFmtId="4" fontId="7" fillId="0" borderId="0" xfId="0" applyNumberFormat="1" applyFont="1" applyAlignment="1">
      <alignment horizontal="right" vertical="center"/>
    </xf>
    <xf numFmtId="0" fontId="7" fillId="0" borderId="0" xfId="0" applyFont="1" applyAlignment="1">
      <alignment horizontal="center" vertical="center"/>
    </xf>
    <xf numFmtId="0" fontId="7" fillId="12" borderId="0" xfId="0" applyFont="1" applyFill="1" applyAlignment="1">
      <alignment horizontal="left" wrapText="1"/>
    </xf>
    <xf numFmtId="0" fontId="0" fillId="0" borderId="0" xfId="0" applyAlignment="1">
      <alignment horizontal="left" vertical="top" wrapText="1"/>
    </xf>
    <xf numFmtId="0" fontId="1" fillId="2" borderId="0" xfId="0" applyFont="1" applyFill="1" applyAlignment="1">
      <alignment horizontal="left" wrapText="1"/>
    </xf>
    <xf numFmtId="0" fontId="7" fillId="0" borderId="2" xfId="0" applyFont="1" applyBorder="1" applyAlignment="1">
      <alignment horizontal="center" vertical="top" wrapText="1"/>
    </xf>
    <xf numFmtId="0" fontId="7" fillId="0" borderId="2" xfId="0" applyFont="1" applyBorder="1" applyAlignment="1">
      <alignment horizontal="right" vertical="top" wrapText="1"/>
    </xf>
    <xf numFmtId="0" fontId="0" fillId="0" borderId="0" xfId="0" applyAlignment="1">
      <alignment horizontal="left" vertical="center" wrapText="1"/>
    </xf>
    <xf numFmtId="0" fontId="0" fillId="0" borderId="0" xfId="0"/>
    <xf numFmtId="165" fontId="7" fillId="0" borderId="2" xfId="0" applyNumberFormat="1" applyFont="1" applyBorder="1" applyAlignment="1">
      <alignment horizontal="center" vertical="center"/>
    </xf>
    <xf numFmtId="0" fontId="7" fillId="0" borderId="2" xfId="0" applyFont="1" applyBorder="1" applyAlignment="1">
      <alignment horizontal="left" vertical="top" wrapText="1"/>
    </xf>
    <xf numFmtId="0" fontId="0" fillId="12" borderId="0" xfId="0" applyFill="1" applyAlignment="1">
      <alignment horizontal="center" wrapText="1"/>
    </xf>
    <xf numFmtId="3" fontId="0" fillId="0" borderId="0" xfId="0" applyNumberFormat="1" applyAlignment="1">
      <alignment horizontal="right" vertical="center"/>
    </xf>
    <xf numFmtId="4" fontId="0" fillId="0" borderId="0" xfId="0" applyNumberFormat="1" applyAlignment="1">
      <alignment horizontal="righ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xdr:col>
      <xdr:colOff>0</xdr:colOff>
      <xdr:row>67</xdr:row>
      <xdr:rowOff>0</xdr:rowOff>
    </xdr:from>
    <xdr:ext cx="6480000" cy="43200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44</xdr:row>
      <xdr:rowOff>0</xdr:rowOff>
    </xdr:from>
    <xdr:ext cx="6480000" cy="1080000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18</xdr:row>
      <xdr:rowOff>0</xdr:rowOff>
    </xdr:from>
    <xdr:ext cx="6480000" cy="756000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50</xdr:row>
      <xdr:rowOff>0</xdr:rowOff>
    </xdr:from>
    <xdr:ext cx="8640000" cy="432000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15</xdr:row>
      <xdr:rowOff>0</xdr:rowOff>
    </xdr:from>
    <xdr:ext cx="6480000" cy="432000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24</xdr:row>
      <xdr:rowOff>0</xdr:rowOff>
    </xdr:from>
    <xdr:ext cx="6480000" cy="864000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50</xdr:row>
      <xdr:rowOff>0</xdr:rowOff>
    </xdr:from>
    <xdr:ext cx="6480000" cy="432000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0</xdr:colOff>
      <xdr:row>52</xdr:row>
      <xdr:rowOff>0</xdr:rowOff>
    </xdr:from>
    <xdr:ext cx="6480000" cy="432000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0</xdr:colOff>
      <xdr:row>54</xdr:row>
      <xdr:rowOff>0</xdr:rowOff>
    </xdr:from>
    <xdr:ext cx="9720000" cy="432000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xdr:col>
      <xdr:colOff>0</xdr:colOff>
      <xdr:row>50</xdr:row>
      <xdr:rowOff>0</xdr:rowOff>
    </xdr:from>
    <xdr:ext cx="6480000" cy="432000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xdr:col>
      <xdr:colOff>0</xdr:colOff>
      <xdr:row>14</xdr:row>
      <xdr:rowOff>0</xdr:rowOff>
    </xdr:from>
    <xdr:ext cx="6480000" cy="432000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64</xdr:row>
      <xdr:rowOff>0</xdr:rowOff>
    </xdr:from>
    <xdr:ext cx="6480000" cy="43200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1</xdr:col>
      <xdr:colOff>0</xdr:colOff>
      <xdr:row>21</xdr:row>
      <xdr:rowOff>0</xdr:rowOff>
    </xdr:from>
    <xdr:ext cx="9720000" cy="432000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xdr:col>
      <xdr:colOff>0</xdr:colOff>
      <xdr:row>16</xdr:row>
      <xdr:rowOff>0</xdr:rowOff>
    </xdr:from>
    <xdr:ext cx="6480000" cy="432000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76200</xdr:colOff>
      <xdr:row>25</xdr:row>
      <xdr:rowOff>0</xdr:rowOff>
    </xdr:from>
    <xdr:ext cx="9720000" cy="432000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76200" y="4143375"/>
          <a:ext cx="9720000" cy="4320000"/>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1</xdr:col>
      <xdr:colOff>0</xdr:colOff>
      <xdr:row>37</xdr:row>
      <xdr:rowOff>0</xdr:rowOff>
    </xdr:from>
    <xdr:ext cx="6480000" cy="648000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61</xdr:row>
      <xdr:rowOff>0</xdr:rowOff>
    </xdr:from>
    <xdr:ext cx="6480000" cy="43200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62</xdr:row>
      <xdr:rowOff>0</xdr:rowOff>
    </xdr:from>
    <xdr:ext cx="6480000" cy="432000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53</xdr:row>
      <xdr:rowOff>0</xdr:rowOff>
    </xdr:from>
    <xdr:ext cx="14040000" cy="118800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50</xdr:row>
      <xdr:rowOff>0</xdr:rowOff>
    </xdr:from>
    <xdr:ext cx="6480000" cy="43200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18</xdr:row>
      <xdr:rowOff>0</xdr:rowOff>
    </xdr:from>
    <xdr:ext cx="6480000" cy="43200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21</xdr:row>
      <xdr:rowOff>0</xdr:rowOff>
    </xdr:from>
    <xdr:ext cx="6480000" cy="43200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21</xdr:row>
      <xdr:rowOff>0</xdr:rowOff>
    </xdr:from>
    <xdr:ext cx="9720000" cy="432000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D60"/>
  <sheetViews>
    <sheetView showGridLines="0" tabSelected="1" view="pageBreakPreview" zoomScaleNormal="100" zoomScaleSheetLayoutView="100" workbookViewId="0">
      <selection activeCell="A3" sqref="A3"/>
    </sheetView>
  </sheetViews>
  <sheetFormatPr baseColWidth="10" defaultRowHeight="12.75" x14ac:dyDescent="0.2"/>
  <cols>
    <col min="1" max="1" width="2.5703125" customWidth="1"/>
    <col min="2" max="2" width="21.7109375" customWidth="1"/>
    <col min="3" max="3" width="3.5703125" customWidth="1"/>
    <col min="4" max="4" width="105.5703125" customWidth="1"/>
  </cols>
  <sheetData>
    <row r="4" spans="2:4" ht="14.45" customHeight="1" x14ac:dyDescent="0.3">
      <c r="B4" s="1"/>
      <c r="C4" s="1"/>
      <c r="D4" s="1"/>
    </row>
    <row r="5" spans="2:4" ht="14.45" customHeight="1" x14ac:dyDescent="0.3">
      <c r="B5" s="1"/>
      <c r="C5" s="1"/>
      <c r="D5" s="1"/>
    </row>
    <row r="6" spans="2:4" ht="21" customHeight="1" x14ac:dyDescent="0.3">
      <c r="B6" s="39" t="s">
        <v>0</v>
      </c>
      <c r="C6" s="39"/>
      <c r="D6" s="39"/>
    </row>
    <row r="7" spans="2:4" ht="6" customHeight="1" x14ac:dyDescent="0.2"/>
    <row r="8" spans="2:4" x14ac:dyDescent="0.2">
      <c r="B8" t="s">
        <v>1</v>
      </c>
    </row>
    <row r="9" spans="2:4" x14ac:dyDescent="0.2">
      <c r="B9" t="s">
        <v>2</v>
      </c>
    </row>
    <row r="10" spans="2:4" x14ac:dyDescent="0.2">
      <c r="B10" t="s">
        <v>3</v>
      </c>
    </row>
    <row r="15" spans="2:4" ht="15.75" x14ac:dyDescent="0.25">
      <c r="B15" s="2" t="s">
        <v>4</v>
      </c>
    </row>
    <row r="17" spans="2:4" x14ac:dyDescent="0.2">
      <c r="B17" s="4" t="s">
        <v>10</v>
      </c>
    </row>
    <row r="18" spans="2:4" x14ac:dyDescent="0.2">
      <c r="B18" s="5" t="str">
        <f>HYPERLINK("#'T1'!A1", "Tabelle 1:")</f>
        <v>Tabelle 1:</v>
      </c>
      <c r="C18" t="s">
        <v>11</v>
      </c>
      <c r="D18" s="6" t="str">
        <f>HYPERLINK("#'T1'!A1", "Unfälle, verunfallte Personen und Sachschäden, absolut, 1970−2025")</f>
        <v>Unfälle, verunfallte Personen und Sachschäden, absolut, 1970−2025</v>
      </c>
    </row>
    <row r="19" spans="2:4" x14ac:dyDescent="0.2">
      <c r="B19" s="5" t="str">
        <f>HYPERLINK("#'T2'!A1", "Tabelle 2:")</f>
        <v>Tabelle 2:</v>
      </c>
      <c r="C19" t="s">
        <v>11</v>
      </c>
      <c r="D19" s="6" t="str">
        <f>HYPERLINK("#'T2'!A1", "Indexierte Entwicklung der Unfälle, verunfallten Personen und Sachschäden, 1970–2025")</f>
        <v>Indexierte Entwicklung der Unfälle, verunfallten Personen und Sachschäden, 1970–2025</v>
      </c>
    </row>
    <row r="20" spans="2:4" x14ac:dyDescent="0.2">
      <c r="B20" s="5" t="str">
        <f>HYPERLINK("#'T3'!A1", "Tabelle 3:")</f>
        <v>Tabelle 3:</v>
      </c>
      <c r="C20" t="s">
        <v>11</v>
      </c>
      <c r="D20" s="6" t="str">
        <f>HYPERLINK("#'T3'!A1", "Unfallgeschehen, 1950−2025")</f>
        <v>Unfallgeschehen, 1950−2025</v>
      </c>
    </row>
    <row r="21" spans="2:4" x14ac:dyDescent="0.2">
      <c r="B21" s="5" t="str">
        <f>HYPERLINK("#'T4'!A1", "Tabelle 4:")</f>
        <v>Tabelle 4:</v>
      </c>
      <c r="C21" t="s">
        <v>11</v>
      </c>
      <c r="D21" s="6" t="str">
        <f>HYPERLINK("#'T4'!A1", "Verunfallte Personen nach Fahrzeugart und verunfallte Fussgänger/innen, 1976–2025")</f>
        <v>Verunfallte Personen nach Fahrzeugart und verunfallte Fussgänger/innen, 1976–2025</v>
      </c>
    </row>
    <row r="23" spans="2:4" x14ac:dyDescent="0.2">
      <c r="B23" s="4" t="s">
        <v>17</v>
      </c>
    </row>
    <row r="24" spans="2:4" x14ac:dyDescent="0.2">
      <c r="B24" s="7" t="str">
        <f>HYPERLINK("#'T5'!A1", "Tabelle 5:")</f>
        <v>Tabelle 5:</v>
      </c>
      <c r="C24" t="s">
        <v>11</v>
      </c>
      <c r="D24" s="6" t="str">
        <f>HYPERLINK("#'T5'!A1", "Verunfallte Personen nach Fahrzeugart, Geschlecht und Altersklasse, 2025")</f>
        <v>Verunfallte Personen nach Fahrzeugart, Geschlecht und Altersklasse, 2025</v>
      </c>
    </row>
    <row r="25" spans="2:4" x14ac:dyDescent="0.2">
      <c r="B25" s="7" t="str">
        <f>HYPERLINK("#'T6'!A1", "Tabelle 6:")</f>
        <v>Tabelle 6:</v>
      </c>
      <c r="C25" t="s">
        <v>11</v>
      </c>
      <c r="D25" s="6" t="str">
        <f>HYPERLINK("#'T6'!A1", "Verunfallte Personen nach Fahrzeugart und Unfallfolge, 2025")</f>
        <v>Verunfallte Personen nach Fahrzeugart und Unfallfolge, 2025</v>
      </c>
    </row>
    <row r="26" spans="2:4" x14ac:dyDescent="0.2">
      <c r="B26" s="7" t="str">
        <f>HYPERLINK("#'T7'!A1", "Tabelle 7:")</f>
        <v>Tabelle 7:</v>
      </c>
      <c r="C26" t="s">
        <v>11</v>
      </c>
      <c r="D26" s="6" t="str">
        <f>HYPERLINK("#'T7'!A1", "Personenwagenlenkende als Unfallhauptverursachende nach Altersklasse und Führerausweisalter, 2025")</f>
        <v>Personenwagenlenkende als Unfallhauptverursachende nach Altersklasse und Führerausweisalter, 2025</v>
      </c>
    </row>
    <row r="27" spans="2:4" x14ac:dyDescent="0.2">
      <c r="B27" s="7" t="str">
        <f>HYPERLINK("#'T8'!A1", "Tabelle 8:")</f>
        <v>Tabelle 8:</v>
      </c>
      <c r="C27" t="s">
        <v>11</v>
      </c>
      <c r="D27" s="6" t="str">
        <f>HYPERLINK("#'T8'!A1", "Unfälle nach Unfallstelle und Unfalltyp, 2025")</f>
        <v>Unfälle nach Unfallstelle und Unfalltyp, 2025</v>
      </c>
    </row>
    <row r="28" spans="2:4" x14ac:dyDescent="0.2">
      <c r="B28" s="7" t="str">
        <f>HYPERLINK("#'T9'!A1", "Tabelle 9:")</f>
        <v>Tabelle 9:</v>
      </c>
      <c r="C28" t="s">
        <v>11</v>
      </c>
      <c r="D28" s="6" t="str">
        <f>HYPERLINK("#'T9'!A1", "Verunfallte Personen nach Unfallstelle und Unfalltyp, 2025")</f>
        <v>Verunfallte Personen nach Unfallstelle und Unfalltyp, 2025</v>
      </c>
    </row>
    <row r="30" spans="2:4" x14ac:dyDescent="0.2">
      <c r="B30" s="4" t="s">
        <v>20</v>
      </c>
    </row>
    <row r="31" spans="2:4" x14ac:dyDescent="0.2">
      <c r="B31" s="8" t="str">
        <f>HYPERLINK("#'T10'!A1", "Tabelle 10:")</f>
        <v>Tabelle 10:</v>
      </c>
      <c r="C31" t="s">
        <v>11</v>
      </c>
      <c r="D31" s="6" t="str">
        <f>HYPERLINK("#'T10'!A1", "Unfälle, verunfallte Personen und Sachschäden nach Monat, Tag, Strassenzustand und Witterung, 2025")</f>
        <v>Unfälle, verunfallte Personen und Sachschäden nach Monat, Tag, Strassenzustand und Witterung, 2025</v>
      </c>
    </row>
    <row r="32" spans="2:4" x14ac:dyDescent="0.2">
      <c r="B32" s="8" t="str">
        <f>HYPERLINK("#'T11'!A1", "Tabelle 11:")</f>
        <v>Tabelle 11:</v>
      </c>
      <c r="C32" t="s">
        <v>11</v>
      </c>
      <c r="D32" s="6" t="str">
        <f>HYPERLINK("#'T11'!A1", "Unfälle und verunfallte Personen nach Tagesstunde, 2025")</f>
        <v>Unfälle und verunfallte Personen nach Tagesstunde, 2025</v>
      </c>
    </row>
    <row r="34" spans="2:4" x14ac:dyDescent="0.2">
      <c r="B34" s="4" t="s">
        <v>24</v>
      </c>
    </row>
    <row r="35" spans="2:4" x14ac:dyDescent="0.2">
      <c r="B35" s="9" t="str">
        <f>HYPERLINK("#'T12'!A1", "Tabelle 12:")</f>
        <v>Tabelle 12:</v>
      </c>
      <c r="C35" t="s">
        <v>11</v>
      </c>
      <c r="D35" s="6" t="str">
        <f>HYPERLINK("#'T12'!A1", "Unfälle, verunfallte Personen und Sachschäden nach Unfallstelle, 2025")</f>
        <v>Unfälle, verunfallte Personen und Sachschäden nach Unfallstelle, 2025</v>
      </c>
    </row>
    <row r="36" spans="2:4" x14ac:dyDescent="0.2">
      <c r="B36" s="9" t="str">
        <f>HYPERLINK("#'T13'!A1", "Tabelle 13:")</f>
        <v>Tabelle 13:</v>
      </c>
      <c r="C36" t="s">
        <v>11</v>
      </c>
      <c r="D36" s="6" t="str">
        <f>HYPERLINK("#'T13'!A1", "Unfälle, verunfallte Personen und Sachschäden nach Strassenart, 2025")</f>
        <v>Unfälle, verunfallte Personen und Sachschäden nach Strassenart, 2025</v>
      </c>
    </row>
    <row r="37" spans="2:4" x14ac:dyDescent="0.2">
      <c r="B37" s="9" t="str">
        <f>HYPERLINK("#'T14'!A1", "Tabelle 14:")</f>
        <v>Tabelle 14:</v>
      </c>
      <c r="C37" t="s">
        <v>11</v>
      </c>
      <c r="D37" s="6" t="str">
        <f>HYPERLINK("#'T14'!A1", "Unfälle, verunfallte Personen und Sachschäden nach Bezirk (ohne Autobahnen), 2025")</f>
        <v>Unfälle, verunfallte Personen und Sachschäden nach Bezirk (ohne Autobahnen), 2025</v>
      </c>
    </row>
    <row r="39" spans="2:4" x14ac:dyDescent="0.2">
      <c r="B39" s="4" t="s">
        <v>29</v>
      </c>
    </row>
    <row r="40" spans="2:4" x14ac:dyDescent="0.2">
      <c r="B40" s="10" t="str">
        <f>HYPERLINK("#'T15'!A1", "Tabelle 15:")</f>
        <v>Tabelle 15:</v>
      </c>
      <c r="C40" t="s">
        <v>11</v>
      </c>
      <c r="D40" s="6" t="str">
        <f>HYPERLINK("#'T15'!A1", "Unfälle nach Hauptursache, 2025")</f>
        <v>Unfälle nach Hauptursache, 2025</v>
      </c>
    </row>
    <row r="41" spans="2:4" x14ac:dyDescent="0.2">
      <c r="B41" s="10" t="str">
        <f>HYPERLINK("#'T16'!A1", "Tabelle 16:")</f>
        <v>Tabelle 16:</v>
      </c>
      <c r="C41" t="s">
        <v>11</v>
      </c>
      <c r="D41" s="6" t="str">
        <f>HYPERLINK("#'T16'!A1", "Mängel und Einflüsse nach Unfallfolge, 2025")</f>
        <v>Mängel und Einflüsse nach Unfallfolge, 2025</v>
      </c>
    </row>
    <row r="42" spans="2:4" x14ac:dyDescent="0.2">
      <c r="B42" s="10" t="str">
        <f>HYPERLINK("#'T17'!A1", "Tabelle 17:")</f>
        <v>Tabelle 17:</v>
      </c>
      <c r="C42" t="s">
        <v>11</v>
      </c>
      <c r="D42" s="6" t="str">
        <f>HYPERLINK("#'T17'!A1", "Mängel und Einflüsse bei Unfällen mit Personenschaden nach Strassenart, 2025")</f>
        <v>Mängel und Einflüsse bei Unfällen mit Personenschaden nach Strassenart, 2025</v>
      </c>
    </row>
    <row r="43" spans="2:4" x14ac:dyDescent="0.2">
      <c r="B43" s="10" t="str">
        <f>HYPERLINK("#'T18'!A1", "Tabelle 18:")</f>
        <v>Tabelle 18:</v>
      </c>
      <c r="C43" t="s">
        <v>11</v>
      </c>
      <c r="D43" s="6" t="str">
        <f>HYPERLINK("#'T18'!A1", "Mängel und Einflüsse nach Unfalltyp, 2025")</f>
        <v>Mängel und Einflüsse nach Unfalltyp, 2025</v>
      </c>
    </row>
    <row r="45" spans="2:4" x14ac:dyDescent="0.2">
      <c r="B45" s="4" t="s">
        <v>34</v>
      </c>
    </row>
    <row r="46" spans="2:4" x14ac:dyDescent="0.2">
      <c r="B46" s="11" t="str">
        <f>HYPERLINK("#'T19'!A1", "Tabelle 19:")</f>
        <v>Tabelle 19:</v>
      </c>
      <c r="C46" t="s">
        <v>11</v>
      </c>
      <c r="D46" s="6" t="str">
        <f>HYPERLINK("#'T19'!A1", "Unfälle nach Unfallfolge und Unfallstelle, 2025")</f>
        <v>Unfälle nach Unfallfolge und Unfallstelle, 2025</v>
      </c>
    </row>
    <row r="47" spans="2:4" x14ac:dyDescent="0.2">
      <c r="B47" s="11" t="str">
        <f>HYPERLINK("#'T20'!A1", "Tabelle 20:")</f>
        <v>Tabelle 20:</v>
      </c>
      <c r="C47" t="s">
        <v>11</v>
      </c>
      <c r="D47" s="6" t="str">
        <f>HYPERLINK("#'T20'!A1", "Verunfallte Personen nach Unfallfolge und Unfallstelle, 2025")</f>
        <v>Verunfallte Personen nach Unfallfolge und Unfallstelle, 2025</v>
      </c>
    </row>
    <row r="48" spans="2:4" x14ac:dyDescent="0.2">
      <c r="B48" s="11" t="str">
        <f>HYPERLINK("#'T21'!A1", "Tabelle 21:")</f>
        <v>Tabelle 21:</v>
      </c>
      <c r="C48" t="s">
        <v>11</v>
      </c>
      <c r="D48" s="6" t="str">
        <f>HYPERLINK("#'T21'!A1", "Unfälle nach Unfallfolge und Strassenart, 2025")</f>
        <v>Unfälle nach Unfallfolge und Strassenart, 2025</v>
      </c>
    </row>
    <row r="49" spans="2:4" x14ac:dyDescent="0.2">
      <c r="B49" s="11" t="str">
        <f>HYPERLINK("#'T22'!A1", "Tabelle 22:")</f>
        <v>Tabelle 22:</v>
      </c>
      <c r="C49" t="s">
        <v>11</v>
      </c>
      <c r="D49" s="6" t="str">
        <f>HYPERLINK("#'T22'!A1", "Verunfallte Personen nach Unfallfolge und Strassenart, 2025")</f>
        <v>Verunfallte Personen nach Unfallfolge und Strassenart, 2025</v>
      </c>
    </row>
    <row r="51" spans="2:4" x14ac:dyDescent="0.2">
      <c r="B51" s="4" t="s">
        <v>37</v>
      </c>
    </row>
    <row r="52" spans="2:4" x14ac:dyDescent="0.2">
      <c r="B52" s="12" t="str">
        <f>HYPERLINK("#'T23'!A1", "Tabelle 23:")</f>
        <v>Tabelle 23:</v>
      </c>
      <c r="C52" t="s">
        <v>11</v>
      </c>
      <c r="D52" s="6" t="str">
        <f>HYPERLINK("#'T23'!A1", "Unfälle, verunfallte Personen und Sachschaden nach Gemeinde (ohne Autobahnen), 2025")</f>
        <v>Unfälle, verunfallte Personen und Sachschaden nach Gemeinde (ohne Autobahnen), 2025</v>
      </c>
    </row>
    <row r="53" spans="2:4" x14ac:dyDescent="0.2">
      <c r="B53" s="12" t="str">
        <f>HYPERLINK("#'T24'!A1", "Tabelle 24:")</f>
        <v>Tabelle 24:</v>
      </c>
      <c r="C53" t="s">
        <v>11</v>
      </c>
      <c r="D53" s="6" t="str">
        <f>HYPERLINK("#'T24'!A1", "Unfälle, verunfallte Personen und Sachschaden nach Gemeinde (alle Strassen), 2025")</f>
        <v>Unfälle, verunfallte Personen und Sachschaden nach Gemeinde (alle Strassen), 2025</v>
      </c>
    </row>
    <row r="55" spans="2:4" x14ac:dyDescent="0.2">
      <c r="B55" s="4" t="s">
        <v>39</v>
      </c>
    </row>
    <row r="56" spans="2:4" x14ac:dyDescent="0.2">
      <c r="B56" s="13" t="str">
        <f>HYPERLINK("#'T25'!A1", "Tabelle 25:")</f>
        <v>Tabelle 25:</v>
      </c>
      <c r="C56" t="s">
        <v>11</v>
      </c>
      <c r="D56" s="6" t="str">
        <f>HYPERLINK("#'T25'!A1", "Unfälle, verunfallte Personen und Sachschaden in der Schweiz nach Kanton (alle Unfälle), 2025")</f>
        <v>Unfälle, verunfallte Personen und Sachschaden in der Schweiz nach Kanton (alle Unfälle), 2025</v>
      </c>
    </row>
    <row r="58" spans="2:4" x14ac:dyDescent="0.2">
      <c r="B58" s="14" t="str">
        <f>HYPERLINK("#'Begriffe'!A1", "Definitionen und Begriffe")</f>
        <v>Definitionen und Begriffe</v>
      </c>
    </row>
    <row r="60" spans="2:4" x14ac:dyDescent="0.2">
      <c r="B60" s="15" t="str">
        <f>HYPERLINK("#'Methodische Hinweise'!A1", "Methodische Hinweise")</f>
        <v>Methodische Hinweise</v>
      </c>
    </row>
  </sheetData>
  <mergeCells count="1">
    <mergeCell ref="B6:D6"/>
  </mergeCells>
  <pageMargins left="0.70866141732283472" right="0.70866141732283472" top="0.74803149606299213" bottom="0.74803149606299213" header="0.31496062992125984" footer="0.31496062992125984"/>
  <pageSetup paperSize="9" scale="66" fitToHeight="0" orientation="portrait" horizontalDpi="300" verticalDpi="300" r:id="rId1"/>
  <headerFooter differentFirst="1" scaleWithDoc="0" alignWithMargins="0">
    <firstHeader>&amp;L&amp;C&amp;R&amp;B DEPARTEMENT FINANZEN UND RESSOURCEN
Statistik Aargau</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6D4FF"/>
  </sheetPr>
  <dimension ref="B1:J19"/>
  <sheetViews>
    <sheetView showGridLines="0" view="pageBreakPreview" zoomScaleNormal="100" zoomScaleSheetLayoutView="100" workbookViewId="0">
      <pane ySplit="5" topLeftCell="A6" activePane="bottomLeft" state="frozen"/>
      <selection activeCell="A3" sqref="A3"/>
      <selection pane="bottomLeft" activeCell="A3" sqref="A3"/>
    </sheetView>
  </sheetViews>
  <sheetFormatPr baseColWidth="10" defaultRowHeight="12.75" x14ac:dyDescent="0.2"/>
  <cols>
    <col min="1" max="1" width="2.5703125" customWidth="1"/>
    <col min="2" max="2" width="34.5703125" customWidth="1"/>
    <col min="3" max="10" width="10.140625" customWidth="1"/>
  </cols>
  <sheetData>
    <row r="1" spans="2:10" ht="18" x14ac:dyDescent="0.25">
      <c r="B1" s="3" t="s">
        <v>16</v>
      </c>
    </row>
    <row r="4" spans="2:10" ht="18.600000000000001" customHeight="1" x14ac:dyDescent="0.2">
      <c r="B4" s="45" t="s">
        <v>572</v>
      </c>
      <c r="C4" s="40" t="s">
        <v>46</v>
      </c>
      <c r="D4" s="40" t="s">
        <v>46</v>
      </c>
      <c r="E4" s="40" t="s">
        <v>573</v>
      </c>
      <c r="F4" s="40" t="s">
        <v>573</v>
      </c>
      <c r="G4" s="40" t="s">
        <v>574</v>
      </c>
      <c r="H4" s="40" t="s">
        <v>574</v>
      </c>
      <c r="I4" s="40" t="s">
        <v>575</v>
      </c>
      <c r="J4" s="40" t="s">
        <v>575</v>
      </c>
    </row>
    <row r="5" spans="2:10" x14ac:dyDescent="0.2">
      <c r="B5" s="45" t="s">
        <v>572</v>
      </c>
      <c r="C5" s="17" t="s">
        <v>332</v>
      </c>
      <c r="D5" s="17" t="s">
        <v>333</v>
      </c>
      <c r="E5" s="17" t="s">
        <v>332</v>
      </c>
      <c r="F5" s="17" t="s">
        <v>333</v>
      </c>
      <c r="G5" s="17" t="s">
        <v>332</v>
      </c>
      <c r="H5" s="17" t="s">
        <v>333</v>
      </c>
      <c r="I5" s="17" t="s">
        <v>332</v>
      </c>
      <c r="J5" s="17" t="s">
        <v>333</v>
      </c>
    </row>
    <row r="6" spans="2:10" x14ac:dyDescent="0.2">
      <c r="B6" s="25" t="s">
        <v>578</v>
      </c>
      <c r="C6" s="19">
        <v>358</v>
      </c>
      <c r="D6" s="19">
        <v>5</v>
      </c>
      <c r="E6" s="19">
        <v>199</v>
      </c>
      <c r="F6" s="19">
        <v>2</v>
      </c>
      <c r="G6" s="19">
        <v>132</v>
      </c>
      <c r="H6" s="19">
        <v>2</v>
      </c>
      <c r="I6" s="19">
        <v>27</v>
      </c>
      <c r="J6" s="19">
        <v>1</v>
      </c>
    </row>
    <row r="7" spans="2:10" x14ac:dyDescent="0.2">
      <c r="B7" s="25" t="s">
        <v>579</v>
      </c>
      <c r="C7" s="19">
        <v>38</v>
      </c>
      <c r="D7" s="19">
        <v>0</v>
      </c>
      <c r="E7" s="19">
        <v>21</v>
      </c>
      <c r="F7" s="19">
        <v>0</v>
      </c>
      <c r="G7" s="19">
        <v>12</v>
      </c>
      <c r="H7" s="19">
        <v>0</v>
      </c>
      <c r="I7" s="19">
        <v>5</v>
      </c>
      <c r="J7" s="19">
        <v>0</v>
      </c>
    </row>
    <row r="8" spans="2:10" x14ac:dyDescent="0.2">
      <c r="B8" s="25" t="s">
        <v>580</v>
      </c>
      <c r="C8" s="19">
        <v>269</v>
      </c>
      <c r="D8" s="19">
        <v>1</v>
      </c>
      <c r="E8" s="19">
        <v>105</v>
      </c>
      <c r="F8" s="19">
        <v>0</v>
      </c>
      <c r="G8" s="19">
        <v>52</v>
      </c>
      <c r="H8" s="19">
        <v>0</v>
      </c>
      <c r="I8" s="19">
        <v>112</v>
      </c>
      <c r="J8" s="19">
        <v>1</v>
      </c>
    </row>
    <row r="9" spans="2:10" x14ac:dyDescent="0.2">
      <c r="B9" s="25" t="s">
        <v>581</v>
      </c>
      <c r="C9" s="19">
        <v>83</v>
      </c>
      <c r="D9" s="19">
        <v>0</v>
      </c>
      <c r="E9" s="19">
        <v>58</v>
      </c>
      <c r="F9" s="19">
        <v>0</v>
      </c>
      <c r="G9" s="19">
        <v>25</v>
      </c>
      <c r="H9" s="19">
        <v>0</v>
      </c>
      <c r="I9" s="19">
        <v>0</v>
      </c>
      <c r="J9" s="19">
        <v>0</v>
      </c>
    </row>
    <row r="10" spans="2:10" x14ac:dyDescent="0.2">
      <c r="B10" s="25" t="s">
        <v>582</v>
      </c>
      <c r="C10" s="19">
        <v>199</v>
      </c>
      <c r="D10" s="19">
        <v>0</v>
      </c>
      <c r="E10" s="19">
        <v>147</v>
      </c>
      <c r="F10" s="19">
        <v>0</v>
      </c>
      <c r="G10" s="19">
        <v>52</v>
      </c>
      <c r="H10" s="19">
        <v>0</v>
      </c>
      <c r="I10" s="19">
        <v>0</v>
      </c>
      <c r="J10" s="19">
        <v>0</v>
      </c>
    </row>
    <row r="11" spans="2:10" x14ac:dyDescent="0.2">
      <c r="B11" s="25" t="s">
        <v>583</v>
      </c>
      <c r="C11" s="19">
        <v>76</v>
      </c>
      <c r="D11" s="19">
        <v>0</v>
      </c>
      <c r="E11" s="19">
        <v>46</v>
      </c>
      <c r="F11" s="19">
        <v>0</v>
      </c>
      <c r="G11" s="19">
        <v>30</v>
      </c>
      <c r="H11" s="19">
        <v>0</v>
      </c>
      <c r="I11" s="19">
        <v>0</v>
      </c>
      <c r="J11" s="19">
        <v>0</v>
      </c>
    </row>
    <row r="12" spans="2:10" x14ac:dyDescent="0.2">
      <c r="B12" s="25" t="s">
        <v>584</v>
      </c>
      <c r="C12" s="19">
        <v>98</v>
      </c>
      <c r="D12" s="19">
        <v>2</v>
      </c>
      <c r="E12" s="19">
        <v>36</v>
      </c>
      <c r="F12" s="19">
        <v>0</v>
      </c>
      <c r="G12" s="19">
        <v>61</v>
      </c>
      <c r="H12" s="19">
        <v>2</v>
      </c>
      <c r="I12" s="19">
        <v>1</v>
      </c>
      <c r="J12" s="19">
        <v>0</v>
      </c>
    </row>
    <row r="13" spans="2:10" x14ac:dyDescent="0.2">
      <c r="B13" s="25" t="s">
        <v>585</v>
      </c>
      <c r="C13" s="19">
        <v>20</v>
      </c>
      <c r="D13" s="19">
        <v>0</v>
      </c>
      <c r="E13" s="19">
        <v>19</v>
      </c>
      <c r="F13" s="19">
        <v>0</v>
      </c>
      <c r="G13" s="19">
        <v>0</v>
      </c>
      <c r="H13" s="19">
        <v>0</v>
      </c>
      <c r="I13" s="19">
        <v>1</v>
      </c>
      <c r="J13" s="19">
        <v>0</v>
      </c>
    </row>
    <row r="14" spans="2:10" x14ac:dyDescent="0.2">
      <c r="B14" s="25" t="s">
        <v>586</v>
      </c>
      <c r="C14" s="19">
        <v>118</v>
      </c>
      <c r="D14" s="19">
        <v>3</v>
      </c>
      <c r="E14" s="19">
        <v>107</v>
      </c>
      <c r="F14" s="19">
        <v>3</v>
      </c>
      <c r="G14" s="19">
        <v>10</v>
      </c>
      <c r="H14" s="19">
        <v>0</v>
      </c>
      <c r="I14" s="19">
        <v>1</v>
      </c>
      <c r="J14" s="19">
        <v>0</v>
      </c>
    </row>
    <row r="15" spans="2:10" x14ac:dyDescent="0.2">
      <c r="B15" s="25" t="s">
        <v>587</v>
      </c>
      <c r="C15" s="19">
        <v>2</v>
      </c>
      <c r="D15" s="19">
        <v>0</v>
      </c>
      <c r="E15" s="19">
        <v>1</v>
      </c>
      <c r="F15" s="19">
        <v>0</v>
      </c>
      <c r="G15" s="19">
        <v>1</v>
      </c>
      <c r="H15" s="19">
        <v>0</v>
      </c>
      <c r="I15" s="19">
        <v>0</v>
      </c>
      <c r="J15" s="19">
        <v>0</v>
      </c>
    </row>
    <row r="16" spans="2:10" x14ac:dyDescent="0.2">
      <c r="B16" s="25" t="s">
        <v>588</v>
      </c>
      <c r="C16" s="19">
        <v>0</v>
      </c>
      <c r="D16" s="19">
        <v>0</v>
      </c>
      <c r="E16" s="19">
        <v>0</v>
      </c>
      <c r="F16" s="19">
        <v>0</v>
      </c>
      <c r="G16" s="19">
        <v>0</v>
      </c>
      <c r="H16" s="19">
        <v>0</v>
      </c>
      <c r="I16" s="19">
        <v>0</v>
      </c>
      <c r="J16" s="19">
        <v>0</v>
      </c>
    </row>
    <row r="17" spans="2:10" x14ac:dyDescent="0.2">
      <c r="B17" s="28" t="s">
        <v>46</v>
      </c>
      <c r="C17" s="29">
        <v>1261</v>
      </c>
      <c r="D17" s="29">
        <v>11</v>
      </c>
      <c r="E17" s="29">
        <v>739</v>
      </c>
      <c r="F17" s="29">
        <v>5</v>
      </c>
      <c r="G17" s="29">
        <v>375</v>
      </c>
      <c r="H17" s="29">
        <v>4</v>
      </c>
      <c r="I17" s="29">
        <v>147</v>
      </c>
      <c r="J17" s="29">
        <v>2</v>
      </c>
    </row>
    <row r="19" spans="2:10" x14ac:dyDescent="0.2">
      <c r="B19" s="42" t="s">
        <v>619</v>
      </c>
      <c r="C19" s="43"/>
      <c r="D19" s="43"/>
      <c r="E19" s="43"/>
      <c r="F19" s="43"/>
      <c r="G19" s="43"/>
      <c r="H19" s="43"/>
      <c r="I19" s="43"/>
      <c r="J19" s="43"/>
    </row>
  </sheetData>
  <mergeCells count="6">
    <mergeCell ref="B19:J19"/>
    <mergeCell ref="B4:B5"/>
    <mergeCell ref="C4:D4"/>
    <mergeCell ref="E4:F4"/>
    <mergeCell ref="G4:H4"/>
    <mergeCell ref="I4:J4"/>
  </mergeCells>
  <pageMargins left="0.70866141732283472" right="0.70866141732283472" top="0.74803149606299213" bottom="0.74803149606299213" header="0.31496062992125984" footer="0.31496062992125984"/>
  <pageSetup paperSize="9" scale="78" fitToWidth="0" fitToHeight="0" orientation="landscape" horizontalDpi="300" verticalDpi="300" r:id="rId1"/>
  <headerFooter differentFirst="1" scaleWithDoc="0" alignWithMargins="0">
    <firstHeader>&amp;L&amp;C&amp;R&amp;B DEPARTEMENT FINANZEN UND RESSOURCEN
Statistik Aargau</first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A81F"/>
  </sheetPr>
  <dimension ref="B1:K42"/>
  <sheetViews>
    <sheetView showGridLines="0" view="pageBreakPreview" zoomScaleNormal="100" zoomScaleSheetLayoutView="100" workbookViewId="0">
      <pane ySplit="6" topLeftCell="A7" activePane="bottomLeft" state="frozen"/>
      <selection activeCell="A3" sqref="A3"/>
      <selection pane="bottomLeft" activeCell="A3" sqref="A3"/>
    </sheetView>
  </sheetViews>
  <sheetFormatPr baseColWidth="10" defaultRowHeight="12.75" x14ac:dyDescent="0.2"/>
  <cols>
    <col min="1" max="1" width="2.5703125" customWidth="1"/>
    <col min="2" max="2" width="30" customWidth="1"/>
    <col min="3" max="10" width="11.42578125" customWidth="1"/>
    <col min="11" max="11" width="12.7109375" customWidth="1"/>
  </cols>
  <sheetData>
    <row r="1" spans="2:11" ht="18" x14ac:dyDescent="0.25">
      <c r="B1" s="3" t="s">
        <v>18</v>
      </c>
    </row>
    <row r="4" spans="2:11" ht="18.600000000000001" customHeight="1" x14ac:dyDescent="0.2">
      <c r="B4" s="45" t="s">
        <v>620</v>
      </c>
      <c r="C4" s="40" t="s">
        <v>43</v>
      </c>
      <c r="D4" s="40" t="s">
        <v>43</v>
      </c>
      <c r="E4" s="40" t="s">
        <v>43</v>
      </c>
      <c r="F4" s="40" t="s">
        <v>44</v>
      </c>
      <c r="G4" s="40" t="s">
        <v>44</v>
      </c>
      <c r="H4" s="40" t="s">
        <v>44</v>
      </c>
      <c r="I4" s="40" t="s">
        <v>44</v>
      </c>
      <c r="J4" s="40" t="s">
        <v>44</v>
      </c>
      <c r="K4" s="40" t="s">
        <v>621</v>
      </c>
    </row>
    <row r="5" spans="2:11" ht="21" customHeight="1" x14ac:dyDescent="0.2">
      <c r="B5" s="45" t="s">
        <v>620</v>
      </c>
      <c r="C5" s="41" t="s">
        <v>46</v>
      </c>
      <c r="D5" s="41" t="s">
        <v>622</v>
      </c>
      <c r="E5" s="41" t="s">
        <v>623</v>
      </c>
      <c r="F5" s="41" t="s">
        <v>510</v>
      </c>
      <c r="G5" s="40" t="s">
        <v>624</v>
      </c>
      <c r="H5" s="40" t="s">
        <v>624</v>
      </c>
      <c r="I5" s="40" t="s">
        <v>624</v>
      </c>
      <c r="J5" s="41" t="s">
        <v>333</v>
      </c>
      <c r="K5" s="40" t="s">
        <v>621</v>
      </c>
    </row>
    <row r="6" spans="2:11" ht="27.95" customHeight="1" x14ac:dyDescent="0.2">
      <c r="B6" s="45" t="s">
        <v>620</v>
      </c>
      <c r="C6" s="41" t="s">
        <v>46</v>
      </c>
      <c r="D6" s="41" t="s">
        <v>622</v>
      </c>
      <c r="E6" s="41" t="s">
        <v>623</v>
      </c>
      <c r="F6" s="41" t="s">
        <v>510</v>
      </c>
      <c r="G6" s="17" t="s">
        <v>46</v>
      </c>
      <c r="H6" s="17" t="s">
        <v>52</v>
      </c>
      <c r="I6" s="17" t="s">
        <v>625</v>
      </c>
      <c r="J6" s="41" t="s">
        <v>333</v>
      </c>
      <c r="K6" s="40" t="s">
        <v>621</v>
      </c>
    </row>
    <row r="7" spans="2:11" x14ac:dyDescent="0.2">
      <c r="B7" s="46" t="s">
        <v>626</v>
      </c>
      <c r="C7" s="47"/>
      <c r="D7" s="47"/>
      <c r="E7" s="47"/>
      <c r="F7" s="47"/>
      <c r="G7" s="47"/>
      <c r="H7" s="47"/>
      <c r="I7" s="47"/>
      <c r="J7" s="47"/>
      <c r="K7" s="47"/>
    </row>
    <row r="8" spans="2:11" x14ac:dyDescent="0.2">
      <c r="B8" s="25" t="s">
        <v>627</v>
      </c>
      <c r="C8" s="19">
        <v>172</v>
      </c>
      <c r="D8" s="19">
        <v>54</v>
      </c>
      <c r="E8" s="19">
        <v>118</v>
      </c>
      <c r="F8" s="19">
        <v>48</v>
      </c>
      <c r="G8" s="19">
        <v>12</v>
      </c>
      <c r="H8" s="19">
        <v>12</v>
      </c>
      <c r="I8" s="19">
        <v>0</v>
      </c>
      <c r="J8" s="19">
        <v>0</v>
      </c>
      <c r="K8" s="19">
        <v>2082</v>
      </c>
    </row>
    <row r="9" spans="2:11" x14ac:dyDescent="0.2">
      <c r="B9" s="25" t="s">
        <v>628</v>
      </c>
      <c r="C9" s="19">
        <v>149</v>
      </c>
      <c r="D9" s="19">
        <v>56</v>
      </c>
      <c r="E9" s="19">
        <v>93</v>
      </c>
      <c r="F9" s="19">
        <v>59</v>
      </c>
      <c r="G9" s="19">
        <v>6</v>
      </c>
      <c r="H9" s="19">
        <v>6</v>
      </c>
      <c r="I9" s="19">
        <v>0</v>
      </c>
      <c r="J9" s="19">
        <v>1</v>
      </c>
      <c r="K9" s="19">
        <v>1687</v>
      </c>
    </row>
    <row r="10" spans="2:11" x14ac:dyDescent="0.2">
      <c r="B10" s="25" t="s">
        <v>629</v>
      </c>
      <c r="C10" s="19">
        <v>203</v>
      </c>
      <c r="D10" s="19">
        <v>80</v>
      </c>
      <c r="E10" s="19">
        <v>123</v>
      </c>
      <c r="F10" s="19">
        <v>79</v>
      </c>
      <c r="G10" s="19">
        <v>19</v>
      </c>
      <c r="H10" s="19">
        <v>18</v>
      </c>
      <c r="I10" s="19">
        <v>1</v>
      </c>
      <c r="J10" s="19">
        <v>0</v>
      </c>
      <c r="K10" s="19">
        <v>2704</v>
      </c>
    </row>
    <row r="11" spans="2:11" x14ac:dyDescent="0.2">
      <c r="B11" s="25" t="s">
        <v>630</v>
      </c>
      <c r="C11" s="19">
        <v>215</v>
      </c>
      <c r="D11" s="19">
        <v>95</v>
      </c>
      <c r="E11" s="19">
        <v>120</v>
      </c>
      <c r="F11" s="19">
        <v>92</v>
      </c>
      <c r="G11" s="19">
        <v>14</v>
      </c>
      <c r="H11" s="19">
        <v>14</v>
      </c>
      <c r="I11" s="19">
        <v>0</v>
      </c>
      <c r="J11" s="19">
        <v>1</v>
      </c>
      <c r="K11" s="19">
        <v>2498</v>
      </c>
    </row>
    <row r="12" spans="2:11" x14ac:dyDescent="0.2">
      <c r="B12" s="25" t="s">
        <v>631</v>
      </c>
      <c r="C12" s="19">
        <v>255</v>
      </c>
      <c r="D12" s="19">
        <v>107</v>
      </c>
      <c r="E12" s="19">
        <v>148</v>
      </c>
      <c r="F12" s="19">
        <v>105</v>
      </c>
      <c r="G12" s="19">
        <v>21</v>
      </c>
      <c r="H12" s="19">
        <v>21</v>
      </c>
      <c r="I12" s="19">
        <v>0</v>
      </c>
      <c r="J12" s="19">
        <v>0</v>
      </c>
      <c r="K12" s="19">
        <v>2860</v>
      </c>
    </row>
    <row r="13" spans="2:11" x14ac:dyDescent="0.2">
      <c r="B13" s="25" t="s">
        <v>632</v>
      </c>
      <c r="C13" s="19">
        <v>272</v>
      </c>
      <c r="D13" s="19">
        <v>138</v>
      </c>
      <c r="E13" s="19">
        <v>134</v>
      </c>
      <c r="F13" s="19">
        <v>120</v>
      </c>
      <c r="G13" s="19">
        <v>30</v>
      </c>
      <c r="H13" s="19">
        <v>28</v>
      </c>
      <c r="I13" s="19">
        <v>2</v>
      </c>
      <c r="J13" s="19">
        <v>0</v>
      </c>
      <c r="K13" s="19">
        <v>3344</v>
      </c>
    </row>
    <row r="14" spans="2:11" x14ac:dyDescent="0.2">
      <c r="B14" s="25" t="s">
        <v>633</v>
      </c>
      <c r="C14" s="19">
        <v>260</v>
      </c>
      <c r="D14" s="19">
        <v>98</v>
      </c>
      <c r="E14" s="19">
        <v>162</v>
      </c>
      <c r="F14" s="19">
        <v>88</v>
      </c>
      <c r="G14" s="19">
        <v>21</v>
      </c>
      <c r="H14" s="19">
        <v>20</v>
      </c>
      <c r="I14" s="19">
        <v>1</v>
      </c>
      <c r="J14" s="19">
        <v>1</v>
      </c>
      <c r="K14" s="19">
        <v>3356</v>
      </c>
    </row>
    <row r="15" spans="2:11" x14ac:dyDescent="0.2">
      <c r="B15" s="25" t="s">
        <v>634</v>
      </c>
      <c r="C15" s="19">
        <v>254</v>
      </c>
      <c r="D15" s="19">
        <v>118</v>
      </c>
      <c r="E15" s="19">
        <v>136</v>
      </c>
      <c r="F15" s="19">
        <v>115</v>
      </c>
      <c r="G15" s="19">
        <v>24</v>
      </c>
      <c r="H15" s="19">
        <v>22</v>
      </c>
      <c r="I15" s="19">
        <v>2</v>
      </c>
      <c r="J15" s="19">
        <v>2</v>
      </c>
      <c r="K15" s="19">
        <v>3019</v>
      </c>
    </row>
    <row r="16" spans="2:11" x14ac:dyDescent="0.2">
      <c r="B16" s="25" t="s">
        <v>635</v>
      </c>
      <c r="C16" s="19">
        <v>222</v>
      </c>
      <c r="D16" s="19">
        <v>111</v>
      </c>
      <c r="E16" s="19">
        <v>111</v>
      </c>
      <c r="F16" s="19">
        <v>115</v>
      </c>
      <c r="G16" s="19">
        <v>14</v>
      </c>
      <c r="H16" s="19">
        <v>14</v>
      </c>
      <c r="I16" s="19">
        <v>0</v>
      </c>
      <c r="J16" s="19">
        <v>2</v>
      </c>
      <c r="K16" s="19">
        <v>2979</v>
      </c>
    </row>
    <row r="17" spans="2:11" x14ac:dyDescent="0.2">
      <c r="B17" s="25" t="s">
        <v>636</v>
      </c>
      <c r="C17" s="19">
        <v>231</v>
      </c>
      <c r="D17" s="19">
        <v>94</v>
      </c>
      <c r="E17" s="19">
        <v>137</v>
      </c>
      <c r="F17" s="19">
        <v>93</v>
      </c>
      <c r="G17" s="19">
        <v>14</v>
      </c>
      <c r="H17" s="19">
        <v>13</v>
      </c>
      <c r="I17" s="19">
        <v>1</v>
      </c>
      <c r="J17" s="19">
        <v>1</v>
      </c>
      <c r="K17" s="19">
        <v>3220</v>
      </c>
    </row>
    <row r="18" spans="2:11" x14ac:dyDescent="0.2">
      <c r="B18" s="25" t="s">
        <v>637</v>
      </c>
      <c r="C18" s="19">
        <v>216</v>
      </c>
      <c r="D18" s="19">
        <v>88</v>
      </c>
      <c r="E18" s="19">
        <v>128</v>
      </c>
      <c r="F18" s="19">
        <v>97</v>
      </c>
      <c r="G18" s="19">
        <v>20</v>
      </c>
      <c r="H18" s="19">
        <v>19</v>
      </c>
      <c r="I18" s="19">
        <v>1</v>
      </c>
      <c r="J18" s="19">
        <v>2</v>
      </c>
      <c r="K18" s="19">
        <v>3209</v>
      </c>
    </row>
    <row r="19" spans="2:11" x14ac:dyDescent="0.2">
      <c r="B19" s="25" t="s">
        <v>638</v>
      </c>
      <c r="C19" s="19">
        <v>180</v>
      </c>
      <c r="D19" s="19">
        <v>51</v>
      </c>
      <c r="E19" s="19">
        <v>129</v>
      </c>
      <c r="F19" s="19">
        <v>43</v>
      </c>
      <c r="G19" s="19">
        <v>12</v>
      </c>
      <c r="H19" s="19">
        <v>11</v>
      </c>
      <c r="I19" s="19">
        <v>1</v>
      </c>
      <c r="J19" s="19">
        <v>1</v>
      </c>
      <c r="K19" s="19">
        <v>2553</v>
      </c>
    </row>
    <row r="20" spans="2:11" x14ac:dyDescent="0.2">
      <c r="B20" s="46" t="s">
        <v>639</v>
      </c>
      <c r="C20" s="47"/>
      <c r="D20" s="47"/>
      <c r="E20" s="47"/>
      <c r="F20" s="47"/>
      <c r="G20" s="47"/>
      <c r="H20" s="47"/>
      <c r="I20" s="47"/>
      <c r="J20" s="47"/>
      <c r="K20" s="47"/>
    </row>
    <row r="21" spans="2:11" x14ac:dyDescent="0.2">
      <c r="B21" s="25" t="s">
        <v>640</v>
      </c>
      <c r="C21" s="19">
        <v>388</v>
      </c>
      <c r="D21" s="19">
        <v>161</v>
      </c>
      <c r="E21" s="19">
        <v>227</v>
      </c>
      <c r="F21" s="19">
        <v>158</v>
      </c>
      <c r="G21" s="19">
        <v>25</v>
      </c>
      <c r="H21" s="19">
        <v>25</v>
      </c>
      <c r="I21" s="19">
        <v>0</v>
      </c>
      <c r="J21" s="19">
        <v>1</v>
      </c>
      <c r="K21" s="19">
        <v>5318</v>
      </c>
    </row>
    <row r="22" spans="2:11" x14ac:dyDescent="0.2">
      <c r="B22" s="25" t="s">
        <v>641</v>
      </c>
      <c r="C22" s="19">
        <v>366</v>
      </c>
      <c r="D22" s="19">
        <v>157</v>
      </c>
      <c r="E22" s="19">
        <v>209</v>
      </c>
      <c r="F22" s="19">
        <v>140</v>
      </c>
      <c r="G22" s="19">
        <v>32</v>
      </c>
      <c r="H22" s="19">
        <v>32</v>
      </c>
      <c r="I22" s="19">
        <v>0</v>
      </c>
      <c r="J22" s="19">
        <v>1</v>
      </c>
      <c r="K22" s="19">
        <v>3670</v>
      </c>
    </row>
    <row r="23" spans="2:11" x14ac:dyDescent="0.2">
      <c r="B23" s="25" t="s">
        <v>642</v>
      </c>
      <c r="C23" s="19">
        <v>380</v>
      </c>
      <c r="D23" s="19">
        <v>159</v>
      </c>
      <c r="E23" s="19">
        <v>221</v>
      </c>
      <c r="F23" s="19">
        <v>166</v>
      </c>
      <c r="G23" s="19">
        <v>20</v>
      </c>
      <c r="H23" s="19">
        <v>19</v>
      </c>
      <c r="I23" s="19">
        <v>1</v>
      </c>
      <c r="J23" s="19">
        <v>1</v>
      </c>
      <c r="K23" s="19">
        <v>4527</v>
      </c>
    </row>
    <row r="24" spans="2:11" x14ac:dyDescent="0.2">
      <c r="B24" s="25" t="s">
        <v>643</v>
      </c>
      <c r="C24" s="19">
        <v>418</v>
      </c>
      <c r="D24" s="19">
        <v>175</v>
      </c>
      <c r="E24" s="19">
        <v>243</v>
      </c>
      <c r="F24" s="19">
        <v>159</v>
      </c>
      <c r="G24" s="19">
        <v>33</v>
      </c>
      <c r="H24" s="19">
        <v>31</v>
      </c>
      <c r="I24" s="19">
        <v>2</v>
      </c>
      <c r="J24" s="19">
        <v>0</v>
      </c>
      <c r="K24" s="19">
        <v>5434</v>
      </c>
    </row>
    <row r="25" spans="2:11" x14ac:dyDescent="0.2">
      <c r="B25" s="25" t="s">
        <v>644</v>
      </c>
      <c r="C25" s="19">
        <v>434</v>
      </c>
      <c r="D25" s="19">
        <v>185</v>
      </c>
      <c r="E25" s="19">
        <v>249</v>
      </c>
      <c r="F25" s="19">
        <v>162</v>
      </c>
      <c r="G25" s="19">
        <v>40</v>
      </c>
      <c r="H25" s="19">
        <v>38</v>
      </c>
      <c r="I25" s="19">
        <v>2</v>
      </c>
      <c r="J25" s="19">
        <v>5</v>
      </c>
      <c r="K25" s="19">
        <v>5011</v>
      </c>
    </row>
    <row r="26" spans="2:11" x14ac:dyDescent="0.2">
      <c r="B26" s="25" t="s">
        <v>645</v>
      </c>
      <c r="C26" s="19">
        <v>366</v>
      </c>
      <c r="D26" s="19">
        <v>152</v>
      </c>
      <c r="E26" s="19">
        <v>214</v>
      </c>
      <c r="F26" s="19">
        <v>160</v>
      </c>
      <c r="G26" s="19">
        <v>36</v>
      </c>
      <c r="H26" s="19">
        <v>35</v>
      </c>
      <c r="I26" s="19">
        <v>1</v>
      </c>
      <c r="J26" s="19">
        <v>2</v>
      </c>
      <c r="K26" s="19">
        <v>5072</v>
      </c>
    </row>
    <row r="27" spans="2:11" x14ac:dyDescent="0.2">
      <c r="B27" s="25" t="s">
        <v>646</v>
      </c>
      <c r="C27" s="19">
        <v>277</v>
      </c>
      <c r="D27" s="19">
        <v>101</v>
      </c>
      <c r="E27" s="19">
        <v>176</v>
      </c>
      <c r="F27" s="19">
        <v>109</v>
      </c>
      <c r="G27" s="19">
        <v>21</v>
      </c>
      <c r="H27" s="19">
        <v>18</v>
      </c>
      <c r="I27" s="19">
        <v>3</v>
      </c>
      <c r="J27" s="19">
        <v>1</v>
      </c>
      <c r="K27" s="19">
        <v>4482</v>
      </c>
    </row>
    <row r="28" spans="2:11" x14ac:dyDescent="0.2">
      <c r="B28" s="46" t="s">
        <v>647</v>
      </c>
      <c r="C28" s="47"/>
      <c r="D28" s="47"/>
      <c r="E28" s="47"/>
      <c r="F28" s="47"/>
      <c r="G28" s="47"/>
      <c r="H28" s="47"/>
      <c r="I28" s="47"/>
      <c r="J28" s="47"/>
      <c r="K28" s="47"/>
    </row>
    <row r="29" spans="2:11" x14ac:dyDescent="0.2">
      <c r="B29" s="25" t="s">
        <v>648</v>
      </c>
      <c r="C29" s="19">
        <v>2051</v>
      </c>
      <c r="D29" s="19">
        <v>871</v>
      </c>
      <c r="E29" s="19">
        <v>1180</v>
      </c>
      <c r="F29" s="19">
        <v>837</v>
      </c>
      <c r="G29" s="19">
        <v>170</v>
      </c>
      <c r="H29" s="19">
        <v>161</v>
      </c>
      <c r="I29" s="19">
        <v>9</v>
      </c>
      <c r="J29" s="19">
        <v>8</v>
      </c>
      <c r="K29" s="19">
        <v>24974</v>
      </c>
    </row>
    <row r="30" spans="2:11" x14ac:dyDescent="0.2">
      <c r="B30" s="25" t="s">
        <v>649</v>
      </c>
      <c r="C30" s="19">
        <v>226</v>
      </c>
      <c r="D30" s="19">
        <v>93</v>
      </c>
      <c r="E30" s="19">
        <v>133</v>
      </c>
      <c r="F30" s="19">
        <v>93</v>
      </c>
      <c r="G30" s="19">
        <v>16</v>
      </c>
      <c r="H30" s="19">
        <v>16</v>
      </c>
      <c r="I30" s="19">
        <v>0</v>
      </c>
      <c r="J30" s="19">
        <v>1</v>
      </c>
      <c r="K30" s="19">
        <v>3574</v>
      </c>
    </row>
    <row r="31" spans="2:11" x14ac:dyDescent="0.2">
      <c r="B31" s="25" t="s">
        <v>650</v>
      </c>
      <c r="C31" s="19">
        <v>332</v>
      </c>
      <c r="D31" s="19">
        <v>120</v>
      </c>
      <c r="E31" s="19">
        <v>212</v>
      </c>
      <c r="F31" s="19">
        <v>120</v>
      </c>
      <c r="G31" s="19">
        <v>18</v>
      </c>
      <c r="H31" s="19">
        <v>18</v>
      </c>
      <c r="I31" s="19">
        <v>0</v>
      </c>
      <c r="J31" s="19">
        <v>1</v>
      </c>
      <c r="K31" s="19">
        <v>4678</v>
      </c>
    </row>
    <row r="32" spans="2:11" x14ac:dyDescent="0.2">
      <c r="B32" s="25" t="s">
        <v>651</v>
      </c>
      <c r="C32" s="19">
        <v>10</v>
      </c>
      <c r="D32" s="19">
        <v>4</v>
      </c>
      <c r="E32" s="19">
        <v>6</v>
      </c>
      <c r="F32" s="19">
        <v>3</v>
      </c>
      <c r="G32" s="19">
        <v>2</v>
      </c>
      <c r="H32" s="19">
        <v>2</v>
      </c>
      <c r="I32" s="19">
        <v>0</v>
      </c>
      <c r="J32" s="19">
        <v>1</v>
      </c>
      <c r="K32" s="19">
        <v>231</v>
      </c>
    </row>
    <row r="33" spans="2:11" x14ac:dyDescent="0.2">
      <c r="B33" s="25" t="s">
        <v>652</v>
      </c>
      <c r="C33" s="19">
        <v>5</v>
      </c>
      <c r="D33" s="19">
        <v>1</v>
      </c>
      <c r="E33" s="19">
        <v>4</v>
      </c>
      <c r="F33" s="19">
        <v>0</v>
      </c>
      <c r="G33" s="19">
        <v>1</v>
      </c>
      <c r="H33" s="19">
        <v>1</v>
      </c>
      <c r="I33" s="19">
        <v>0</v>
      </c>
      <c r="J33" s="19">
        <v>0</v>
      </c>
      <c r="K33" s="19">
        <v>35</v>
      </c>
    </row>
    <row r="34" spans="2:11" x14ac:dyDescent="0.2">
      <c r="B34" s="25" t="s">
        <v>653</v>
      </c>
      <c r="C34" s="19">
        <v>5</v>
      </c>
      <c r="D34" s="19">
        <v>1</v>
      </c>
      <c r="E34" s="19">
        <v>4</v>
      </c>
      <c r="F34" s="19">
        <v>1</v>
      </c>
      <c r="G34" s="19">
        <v>0</v>
      </c>
      <c r="H34" s="19">
        <v>0</v>
      </c>
      <c r="I34" s="19">
        <v>0</v>
      </c>
      <c r="J34" s="19">
        <v>0</v>
      </c>
      <c r="K34" s="19">
        <v>21</v>
      </c>
    </row>
    <row r="35" spans="2:11" x14ac:dyDescent="0.2">
      <c r="B35" s="46" t="s">
        <v>654</v>
      </c>
      <c r="C35" s="47"/>
      <c r="D35" s="47"/>
      <c r="E35" s="47"/>
      <c r="F35" s="47"/>
      <c r="G35" s="47"/>
      <c r="H35" s="47"/>
      <c r="I35" s="47"/>
      <c r="J35" s="47"/>
      <c r="K35" s="47"/>
    </row>
    <row r="36" spans="2:11" x14ac:dyDescent="0.2">
      <c r="B36" s="25" t="s">
        <v>655</v>
      </c>
      <c r="C36" s="19">
        <v>1494</v>
      </c>
      <c r="D36" s="19">
        <v>683</v>
      </c>
      <c r="E36" s="19">
        <v>811</v>
      </c>
      <c r="F36" s="19">
        <v>649</v>
      </c>
      <c r="G36" s="19">
        <v>134</v>
      </c>
      <c r="H36" s="19">
        <v>128</v>
      </c>
      <c r="I36" s="19">
        <v>6</v>
      </c>
      <c r="J36" s="19">
        <v>3</v>
      </c>
      <c r="K36" s="19">
        <v>18087</v>
      </c>
    </row>
    <row r="37" spans="2:11" x14ac:dyDescent="0.2">
      <c r="B37" s="25" t="s">
        <v>656</v>
      </c>
      <c r="C37" s="19">
        <v>845</v>
      </c>
      <c r="D37" s="19">
        <v>301</v>
      </c>
      <c r="E37" s="19">
        <v>544</v>
      </c>
      <c r="F37" s="19">
        <v>298</v>
      </c>
      <c r="G37" s="19">
        <v>53</v>
      </c>
      <c r="H37" s="19">
        <v>50</v>
      </c>
      <c r="I37" s="19">
        <v>3</v>
      </c>
      <c r="J37" s="19">
        <v>6</v>
      </c>
      <c r="K37" s="19">
        <v>11452</v>
      </c>
    </row>
    <row r="38" spans="2:11" x14ac:dyDescent="0.2">
      <c r="B38" s="25" t="s">
        <v>657</v>
      </c>
      <c r="C38" s="19">
        <v>272</v>
      </c>
      <c r="D38" s="19">
        <v>103</v>
      </c>
      <c r="E38" s="19">
        <v>169</v>
      </c>
      <c r="F38" s="19">
        <v>104</v>
      </c>
      <c r="G38" s="19">
        <v>19</v>
      </c>
      <c r="H38" s="19">
        <v>19</v>
      </c>
      <c r="I38" s="19">
        <v>0</v>
      </c>
      <c r="J38" s="19">
        <v>1</v>
      </c>
      <c r="K38" s="19">
        <v>3683</v>
      </c>
    </row>
    <row r="39" spans="2:11" x14ac:dyDescent="0.2">
      <c r="B39" s="25" t="s">
        <v>658</v>
      </c>
      <c r="C39" s="19">
        <v>8</v>
      </c>
      <c r="D39" s="19">
        <v>2</v>
      </c>
      <c r="E39" s="19">
        <v>6</v>
      </c>
      <c r="F39" s="19">
        <v>2</v>
      </c>
      <c r="G39" s="19">
        <v>1</v>
      </c>
      <c r="H39" s="19">
        <v>1</v>
      </c>
      <c r="I39" s="19">
        <v>0</v>
      </c>
      <c r="J39" s="19">
        <v>1</v>
      </c>
      <c r="K39" s="19">
        <v>152</v>
      </c>
    </row>
    <row r="40" spans="2:11" x14ac:dyDescent="0.2">
      <c r="B40" s="25" t="s">
        <v>659</v>
      </c>
      <c r="C40" s="19">
        <v>5</v>
      </c>
      <c r="D40" s="19">
        <v>0</v>
      </c>
      <c r="E40" s="19">
        <v>5</v>
      </c>
      <c r="F40" s="19">
        <v>0</v>
      </c>
      <c r="G40" s="19">
        <v>0</v>
      </c>
      <c r="H40" s="19">
        <v>0</v>
      </c>
      <c r="I40" s="19">
        <v>0</v>
      </c>
      <c r="J40" s="19">
        <v>0</v>
      </c>
      <c r="K40" s="19">
        <v>111</v>
      </c>
    </row>
    <row r="41" spans="2:11" x14ac:dyDescent="0.2">
      <c r="B41" s="25" t="s">
        <v>660</v>
      </c>
      <c r="C41" s="19">
        <v>1</v>
      </c>
      <c r="D41" s="19">
        <v>1</v>
      </c>
      <c r="E41" s="19">
        <v>0</v>
      </c>
      <c r="F41" s="19">
        <v>1</v>
      </c>
      <c r="G41" s="19">
        <v>0</v>
      </c>
      <c r="H41" s="19">
        <v>0</v>
      </c>
      <c r="I41" s="19">
        <v>0</v>
      </c>
      <c r="J41" s="19">
        <v>0</v>
      </c>
      <c r="K41" s="19">
        <v>10</v>
      </c>
    </row>
    <row r="42" spans="2:11" x14ac:dyDescent="0.2">
      <c r="B42" s="32" t="s">
        <v>653</v>
      </c>
      <c r="C42" s="21">
        <v>4</v>
      </c>
      <c r="D42" s="21">
        <v>0</v>
      </c>
      <c r="E42" s="21">
        <v>4</v>
      </c>
      <c r="F42" s="21">
        <v>0</v>
      </c>
      <c r="G42" s="21">
        <v>0</v>
      </c>
      <c r="H42" s="21">
        <v>0</v>
      </c>
      <c r="I42" s="21">
        <v>0</v>
      </c>
      <c r="J42" s="21">
        <v>0</v>
      </c>
      <c r="K42" s="21">
        <v>17</v>
      </c>
    </row>
  </sheetData>
  <mergeCells count="14">
    <mergeCell ref="B7:K7"/>
    <mergeCell ref="B20:K20"/>
    <mergeCell ref="B28:K28"/>
    <mergeCell ref="B35:K35"/>
    <mergeCell ref="B4:B6"/>
    <mergeCell ref="C4:E4"/>
    <mergeCell ref="F4:J4"/>
    <mergeCell ref="K4:K6"/>
    <mergeCell ref="C5:C6"/>
    <mergeCell ref="D5:D6"/>
    <mergeCell ref="E5:E6"/>
    <mergeCell ref="F5:F6"/>
    <mergeCell ref="G5:I5"/>
    <mergeCell ref="J5:J6"/>
  </mergeCells>
  <pageMargins left="0.70866141732283472" right="0.70866141732283472" top="0.74803149606299213" bottom="0.74803149606299213" header="0.31496062992125984" footer="0.31496062992125984"/>
  <pageSetup paperSize="9" scale="51" fitToWidth="0" fitToHeight="0" orientation="portrait" horizontalDpi="300" verticalDpi="300" r:id="rId1"/>
  <headerFooter differentFirst="1" scaleWithDoc="0" alignWithMargins="0">
    <firstHeader>&amp;L&amp;C&amp;R&amp;B DEPARTEMENT FINANZEN UND RESSOURCEN
Statistik Aargau</firstHeader>
  </headerFooter>
  <rowBreaks count="1" manualBreakCount="1">
    <brk id="112"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A81F"/>
  </sheetPr>
  <dimension ref="B1:J16"/>
  <sheetViews>
    <sheetView showGridLines="0" view="pageBreakPreview" zoomScaleNormal="100" zoomScaleSheetLayoutView="100" workbookViewId="0">
      <selection activeCell="A3" sqref="A3"/>
    </sheetView>
  </sheetViews>
  <sheetFormatPr baseColWidth="10" defaultRowHeight="12.75" x14ac:dyDescent="0.2"/>
  <cols>
    <col min="1" max="1" width="2.5703125" customWidth="1"/>
    <col min="2" max="2" width="11.85546875" customWidth="1"/>
    <col min="3" max="5" width="10.140625" customWidth="1"/>
    <col min="6" max="6" width="3.140625" customWidth="1"/>
    <col min="7" max="7" width="11.85546875" customWidth="1"/>
    <col min="8" max="10" width="10.140625" customWidth="1"/>
  </cols>
  <sheetData>
    <row r="1" spans="2:10" ht="18" x14ac:dyDescent="0.25">
      <c r="B1" s="3" t="s">
        <v>19</v>
      </c>
    </row>
    <row r="4" spans="2:10" x14ac:dyDescent="0.2">
      <c r="B4" s="16" t="s">
        <v>661</v>
      </c>
      <c r="C4" s="17" t="s">
        <v>43</v>
      </c>
      <c r="D4" s="17" t="s">
        <v>332</v>
      </c>
      <c r="E4" s="17" t="s">
        <v>662</v>
      </c>
      <c r="F4" t="s">
        <v>11</v>
      </c>
      <c r="G4" s="16" t="s">
        <v>661</v>
      </c>
      <c r="H4" s="17" t="s">
        <v>43</v>
      </c>
      <c r="I4" s="17" t="s">
        <v>332</v>
      </c>
      <c r="J4" s="17" t="s">
        <v>662</v>
      </c>
    </row>
    <row r="5" spans="2:10" x14ac:dyDescent="0.2">
      <c r="B5" s="33" t="s">
        <v>663</v>
      </c>
      <c r="C5" s="19">
        <v>35</v>
      </c>
      <c r="D5" s="19">
        <v>10</v>
      </c>
      <c r="E5" s="19">
        <v>0</v>
      </c>
      <c r="F5" s="19" t="s">
        <v>11</v>
      </c>
      <c r="G5" s="33" t="s">
        <v>675</v>
      </c>
      <c r="H5" s="19">
        <v>145</v>
      </c>
      <c r="I5" s="19">
        <v>71</v>
      </c>
      <c r="J5" s="19">
        <v>0</v>
      </c>
    </row>
    <row r="6" spans="2:10" x14ac:dyDescent="0.2">
      <c r="B6" s="33" t="s">
        <v>664</v>
      </c>
      <c r="C6" s="19">
        <v>36</v>
      </c>
      <c r="D6" s="19">
        <v>13</v>
      </c>
      <c r="E6" s="19">
        <v>1</v>
      </c>
      <c r="F6" s="19" t="s">
        <v>11</v>
      </c>
      <c r="G6" s="33" t="s">
        <v>676</v>
      </c>
      <c r="H6" s="19">
        <v>169</v>
      </c>
      <c r="I6" s="19">
        <v>97</v>
      </c>
      <c r="J6" s="19">
        <v>0</v>
      </c>
    </row>
    <row r="7" spans="2:10" x14ac:dyDescent="0.2">
      <c r="B7" s="33" t="s">
        <v>665</v>
      </c>
      <c r="C7" s="19">
        <v>34</v>
      </c>
      <c r="D7" s="19">
        <v>9</v>
      </c>
      <c r="E7" s="19">
        <v>0</v>
      </c>
      <c r="F7" s="19" t="s">
        <v>11</v>
      </c>
      <c r="G7" s="33" t="s">
        <v>677</v>
      </c>
      <c r="H7" s="19">
        <v>160</v>
      </c>
      <c r="I7" s="19">
        <v>77</v>
      </c>
      <c r="J7" s="19">
        <v>0</v>
      </c>
    </row>
    <row r="8" spans="2:10" x14ac:dyDescent="0.2">
      <c r="B8" s="33" t="s">
        <v>666</v>
      </c>
      <c r="C8" s="19">
        <v>24</v>
      </c>
      <c r="D8" s="19">
        <v>6</v>
      </c>
      <c r="E8" s="19">
        <v>0</v>
      </c>
      <c r="F8" s="19" t="s">
        <v>11</v>
      </c>
      <c r="G8" s="33" t="s">
        <v>678</v>
      </c>
      <c r="H8" s="19">
        <v>182</v>
      </c>
      <c r="I8" s="19">
        <v>87</v>
      </c>
      <c r="J8" s="19">
        <v>1</v>
      </c>
    </row>
    <row r="9" spans="2:10" x14ac:dyDescent="0.2">
      <c r="B9" s="33" t="s">
        <v>667</v>
      </c>
      <c r="C9" s="19">
        <v>31</v>
      </c>
      <c r="D9" s="19">
        <v>13</v>
      </c>
      <c r="E9" s="19">
        <v>2</v>
      </c>
      <c r="F9" s="19" t="s">
        <v>11</v>
      </c>
      <c r="G9" s="33" t="s">
        <v>679</v>
      </c>
      <c r="H9" s="19">
        <v>231</v>
      </c>
      <c r="I9" s="19">
        <v>116</v>
      </c>
      <c r="J9" s="19">
        <v>0</v>
      </c>
    </row>
    <row r="10" spans="2:10" x14ac:dyDescent="0.2">
      <c r="B10" s="33" t="s">
        <v>668</v>
      </c>
      <c r="C10" s="19">
        <v>46</v>
      </c>
      <c r="D10" s="19">
        <v>20</v>
      </c>
      <c r="E10" s="19">
        <v>1</v>
      </c>
      <c r="F10" s="19" t="s">
        <v>11</v>
      </c>
      <c r="G10" s="33" t="s">
        <v>680</v>
      </c>
      <c r="H10" s="19">
        <v>230</v>
      </c>
      <c r="I10" s="19">
        <v>128</v>
      </c>
      <c r="J10" s="19">
        <v>1</v>
      </c>
    </row>
    <row r="11" spans="2:10" x14ac:dyDescent="0.2">
      <c r="B11" s="33" t="s">
        <v>669</v>
      </c>
      <c r="C11" s="19">
        <v>108</v>
      </c>
      <c r="D11" s="19">
        <v>52</v>
      </c>
      <c r="E11" s="19">
        <v>0</v>
      </c>
      <c r="F11" s="19" t="s">
        <v>11</v>
      </c>
      <c r="G11" s="33" t="s">
        <v>681</v>
      </c>
      <c r="H11" s="19">
        <v>169</v>
      </c>
      <c r="I11" s="19">
        <v>90</v>
      </c>
      <c r="J11" s="19">
        <v>1</v>
      </c>
    </row>
    <row r="12" spans="2:10" x14ac:dyDescent="0.2">
      <c r="B12" s="33" t="s">
        <v>670</v>
      </c>
      <c r="C12" s="19">
        <v>153</v>
      </c>
      <c r="D12" s="19">
        <v>87</v>
      </c>
      <c r="E12" s="19">
        <v>1</v>
      </c>
      <c r="F12" s="19" t="s">
        <v>11</v>
      </c>
      <c r="G12" s="33" t="s">
        <v>682</v>
      </c>
      <c r="H12" s="19">
        <v>115</v>
      </c>
      <c r="I12" s="19">
        <v>49</v>
      </c>
      <c r="J12" s="19">
        <v>0</v>
      </c>
    </row>
    <row r="13" spans="2:10" x14ac:dyDescent="0.2">
      <c r="B13" s="33" t="s">
        <v>671</v>
      </c>
      <c r="C13" s="19">
        <v>103</v>
      </c>
      <c r="D13" s="19">
        <v>54</v>
      </c>
      <c r="E13" s="19">
        <v>1</v>
      </c>
      <c r="F13" s="19" t="s">
        <v>11</v>
      </c>
      <c r="G13" s="33" t="s">
        <v>683</v>
      </c>
      <c r="H13" s="19">
        <v>86</v>
      </c>
      <c r="I13" s="19">
        <v>34</v>
      </c>
      <c r="J13" s="19">
        <v>0</v>
      </c>
    </row>
    <row r="14" spans="2:10" x14ac:dyDescent="0.2">
      <c r="B14" s="33" t="s">
        <v>672</v>
      </c>
      <c r="C14" s="19">
        <v>97</v>
      </c>
      <c r="D14" s="19">
        <v>35</v>
      </c>
      <c r="E14" s="19">
        <v>0</v>
      </c>
      <c r="F14" s="19" t="s">
        <v>11</v>
      </c>
      <c r="G14" s="33" t="s">
        <v>684</v>
      </c>
      <c r="H14" s="19">
        <v>83</v>
      </c>
      <c r="I14" s="19">
        <v>37</v>
      </c>
      <c r="J14" s="19">
        <v>0</v>
      </c>
    </row>
    <row r="15" spans="2:10" x14ac:dyDescent="0.2">
      <c r="B15" s="33" t="s">
        <v>673</v>
      </c>
      <c r="C15" s="19">
        <v>108</v>
      </c>
      <c r="D15" s="19">
        <v>56</v>
      </c>
      <c r="E15" s="19">
        <v>0</v>
      </c>
      <c r="F15" s="19" t="s">
        <v>11</v>
      </c>
      <c r="G15" s="33" t="s">
        <v>685</v>
      </c>
      <c r="H15" s="19">
        <v>86</v>
      </c>
      <c r="I15" s="19">
        <v>36</v>
      </c>
      <c r="J15" s="19">
        <v>1</v>
      </c>
    </row>
    <row r="16" spans="2:10" x14ac:dyDescent="0.2">
      <c r="B16" s="34" t="s">
        <v>674</v>
      </c>
      <c r="C16" s="21">
        <v>140</v>
      </c>
      <c r="D16" s="21">
        <v>65</v>
      </c>
      <c r="E16" s="21">
        <v>0</v>
      </c>
      <c r="F16" s="21" t="s">
        <v>11</v>
      </c>
      <c r="G16" s="34" t="s">
        <v>686</v>
      </c>
      <c r="H16" s="21">
        <v>58</v>
      </c>
      <c r="I16" s="21">
        <v>19</v>
      </c>
      <c r="J16" s="21">
        <v>1</v>
      </c>
    </row>
  </sheetData>
  <pageMargins left="0.70866141732283472" right="0.70866141732283472" top="0.74803149606299213" bottom="0.74803149606299213" header="0.31496062992125984" footer="0.31496062992125984"/>
  <pageSetup paperSize="9" scale="84" fitToWidth="0" fitToHeight="0" orientation="portrait" horizontalDpi="300" verticalDpi="300" r:id="rId1"/>
  <headerFooter differentFirst="1" scaleWithDoc="0" alignWithMargins="0">
    <firstHeader>&amp;L&amp;C&amp;R&amp;B DEPARTEMENT FINANZEN UND RESSOURCEN
Statistik Aargau</first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E562"/>
  </sheetPr>
  <dimension ref="B1:L48"/>
  <sheetViews>
    <sheetView showGridLines="0" view="pageBreakPreview" zoomScaleNormal="100" zoomScaleSheetLayoutView="100" workbookViewId="0">
      <pane ySplit="5" topLeftCell="A6" activePane="bottomLeft" state="frozen"/>
      <selection activeCell="A3" sqref="A3"/>
      <selection pane="bottomLeft" activeCell="A3" sqref="A3"/>
    </sheetView>
  </sheetViews>
  <sheetFormatPr baseColWidth="10" defaultRowHeight="12.75" x14ac:dyDescent="0.2"/>
  <cols>
    <col min="1" max="1" width="2.5703125" customWidth="1"/>
    <col min="2" max="2" width="20.7109375" customWidth="1"/>
    <col min="3" max="10" width="10.42578125" customWidth="1"/>
    <col min="11" max="12" width="10.140625" customWidth="1"/>
  </cols>
  <sheetData>
    <row r="1" spans="2:12" ht="18" x14ac:dyDescent="0.25">
      <c r="B1" s="3" t="s">
        <v>21</v>
      </c>
    </row>
    <row r="4" spans="2:12" x14ac:dyDescent="0.2">
      <c r="B4" s="45" t="s">
        <v>687</v>
      </c>
      <c r="C4" s="40" t="s">
        <v>688</v>
      </c>
      <c r="D4" s="40" t="s">
        <v>688</v>
      </c>
      <c r="E4" s="40" t="s">
        <v>688</v>
      </c>
      <c r="F4" s="40" t="s">
        <v>688</v>
      </c>
      <c r="G4" s="40" t="s">
        <v>688</v>
      </c>
      <c r="H4" s="40" t="s">
        <v>688</v>
      </c>
      <c r="I4" s="40" t="s">
        <v>688</v>
      </c>
      <c r="J4" s="40" t="s">
        <v>688</v>
      </c>
      <c r="K4" s="40" t="s">
        <v>46</v>
      </c>
      <c r="L4" s="40" t="s">
        <v>689</v>
      </c>
    </row>
    <row r="5" spans="2:12" ht="27.95" customHeight="1" x14ac:dyDescent="0.2">
      <c r="B5" s="45" t="s">
        <v>687</v>
      </c>
      <c r="C5" s="17" t="s">
        <v>690</v>
      </c>
      <c r="D5" s="17" t="s">
        <v>691</v>
      </c>
      <c r="E5" s="17" t="s">
        <v>692</v>
      </c>
      <c r="F5" s="17" t="s">
        <v>693</v>
      </c>
      <c r="G5" s="17" t="s">
        <v>694</v>
      </c>
      <c r="H5" s="17" t="s">
        <v>695</v>
      </c>
      <c r="I5" s="17" t="s">
        <v>696</v>
      </c>
      <c r="J5" s="17" t="s">
        <v>653</v>
      </c>
      <c r="K5" s="40" t="s">
        <v>46</v>
      </c>
      <c r="L5" s="40" t="s">
        <v>689</v>
      </c>
    </row>
    <row r="6" spans="2:12" x14ac:dyDescent="0.2">
      <c r="B6" s="46" t="s">
        <v>46</v>
      </c>
      <c r="C6" s="47"/>
      <c r="D6" s="47"/>
      <c r="E6" s="47"/>
      <c r="F6" s="47"/>
      <c r="G6" s="47"/>
      <c r="H6" s="47"/>
      <c r="I6" s="47"/>
      <c r="J6" s="47"/>
      <c r="K6" s="47"/>
      <c r="L6" s="48"/>
    </row>
    <row r="7" spans="2:12" x14ac:dyDescent="0.2">
      <c r="B7" s="25" t="s">
        <v>43</v>
      </c>
      <c r="C7" s="19" t="s">
        <v>698</v>
      </c>
      <c r="D7" s="19">
        <v>638</v>
      </c>
      <c r="E7" s="19">
        <v>414</v>
      </c>
      <c r="F7" s="19">
        <v>111</v>
      </c>
      <c r="G7" s="19">
        <v>16</v>
      </c>
      <c r="H7" s="19">
        <v>83</v>
      </c>
      <c r="I7" s="19">
        <v>8</v>
      </c>
      <c r="J7" s="19">
        <v>5</v>
      </c>
      <c r="K7" s="19" t="s">
        <v>702</v>
      </c>
      <c r="L7" s="22" t="s">
        <v>54</v>
      </c>
    </row>
    <row r="8" spans="2:12" x14ac:dyDescent="0.2">
      <c r="B8" s="25" t="s">
        <v>333</v>
      </c>
      <c r="C8" s="19">
        <v>6</v>
      </c>
      <c r="D8" s="19">
        <v>5</v>
      </c>
      <c r="E8" s="19">
        <v>0</v>
      </c>
      <c r="F8" s="19">
        <v>0</v>
      </c>
      <c r="G8" s="19">
        <v>0</v>
      </c>
      <c r="H8" s="19">
        <v>0</v>
      </c>
      <c r="I8" s="19">
        <v>0</v>
      </c>
      <c r="J8" s="19">
        <v>0</v>
      </c>
      <c r="K8" s="19">
        <v>11</v>
      </c>
      <c r="L8" s="22">
        <v>0.42</v>
      </c>
    </row>
    <row r="9" spans="2:12" x14ac:dyDescent="0.2">
      <c r="B9" s="25" t="s">
        <v>332</v>
      </c>
      <c r="C9" s="19">
        <v>667</v>
      </c>
      <c r="D9" s="19">
        <v>270</v>
      </c>
      <c r="E9" s="19">
        <v>224</v>
      </c>
      <c r="F9" s="19">
        <v>65</v>
      </c>
      <c r="G9" s="19">
        <v>10</v>
      </c>
      <c r="H9" s="19">
        <v>22</v>
      </c>
      <c r="I9" s="19">
        <v>2</v>
      </c>
      <c r="J9" s="19">
        <v>1</v>
      </c>
      <c r="K9" s="19" t="s">
        <v>703</v>
      </c>
      <c r="L9" s="22">
        <v>47.97</v>
      </c>
    </row>
    <row r="10" spans="2:12" x14ac:dyDescent="0.2">
      <c r="B10" s="25" t="s">
        <v>697</v>
      </c>
      <c r="C10" s="19" t="s">
        <v>699</v>
      </c>
      <c r="D10" s="19" t="s">
        <v>700</v>
      </c>
      <c r="E10" s="19" t="s">
        <v>701</v>
      </c>
      <c r="F10" s="19">
        <v>598</v>
      </c>
      <c r="G10" s="19">
        <v>81</v>
      </c>
      <c r="H10" s="19">
        <v>615</v>
      </c>
      <c r="I10" s="19">
        <v>72</v>
      </c>
      <c r="J10" s="19">
        <v>23</v>
      </c>
      <c r="K10" s="19" t="s">
        <v>704</v>
      </c>
      <c r="L10" s="22">
        <v>12747.05</v>
      </c>
    </row>
    <row r="11" spans="2:12" x14ac:dyDescent="0.2">
      <c r="B11" s="46" t="s">
        <v>573</v>
      </c>
      <c r="C11" s="47"/>
      <c r="D11" s="47"/>
      <c r="E11" s="47"/>
      <c r="F11" s="47"/>
      <c r="G11" s="47"/>
      <c r="H11" s="47"/>
      <c r="I11" s="47"/>
      <c r="J11" s="47"/>
      <c r="K11" s="47"/>
      <c r="L11" s="48"/>
    </row>
    <row r="12" spans="2:12" x14ac:dyDescent="0.2">
      <c r="B12" s="25" t="s">
        <v>43</v>
      </c>
      <c r="C12" s="19">
        <v>668</v>
      </c>
      <c r="D12" s="19">
        <v>311</v>
      </c>
      <c r="E12" s="19">
        <v>277</v>
      </c>
      <c r="F12" s="19">
        <v>93</v>
      </c>
      <c r="G12" s="19">
        <v>15</v>
      </c>
      <c r="H12" s="19">
        <v>79</v>
      </c>
      <c r="I12" s="19">
        <v>0</v>
      </c>
      <c r="J12" s="19">
        <v>5</v>
      </c>
      <c r="K12" s="19" t="s">
        <v>708</v>
      </c>
      <c r="L12" s="22" t="s">
        <v>54</v>
      </c>
    </row>
    <row r="13" spans="2:12" x14ac:dyDescent="0.2">
      <c r="B13" s="25" t="s">
        <v>333</v>
      </c>
      <c r="C13" s="19">
        <v>3</v>
      </c>
      <c r="D13" s="19">
        <v>2</v>
      </c>
      <c r="E13" s="19">
        <v>0</v>
      </c>
      <c r="F13" s="19">
        <v>0</v>
      </c>
      <c r="G13" s="19">
        <v>0</v>
      </c>
      <c r="H13" s="19">
        <v>0</v>
      </c>
      <c r="I13" s="19">
        <v>0</v>
      </c>
      <c r="J13" s="19">
        <v>0</v>
      </c>
      <c r="K13" s="19">
        <v>5</v>
      </c>
      <c r="L13" s="22">
        <v>0.35</v>
      </c>
    </row>
    <row r="14" spans="2:12" x14ac:dyDescent="0.2">
      <c r="B14" s="25" t="s">
        <v>332</v>
      </c>
      <c r="C14" s="19">
        <v>365</v>
      </c>
      <c r="D14" s="19">
        <v>139</v>
      </c>
      <c r="E14" s="19">
        <v>145</v>
      </c>
      <c r="F14" s="19">
        <v>58</v>
      </c>
      <c r="G14" s="19">
        <v>10</v>
      </c>
      <c r="H14" s="19">
        <v>21</v>
      </c>
      <c r="I14" s="19">
        <v>0</v>
      </c>
      <c r="J14" s="19">
        <v>1</v>
      </c>
      <c r="K14" s="19">
        <v>739</v>
      </c>
      <c r="L14" s="22">
        <v>51.04</v>
      </c>
    </row>
    <row r="15" spans="2:12" x14ac:dyDescent="0.2">
      <c r="B15" s="25" t="s">
        <v>697</v>
      </c>
      <c r="C15" s="19" t="s">
        <v>705</v>
      </c>
      <c r="D15" s="19" t="s">
        <v>706</v>
      </c>
      <c r="E15" s="19" t="s">
        <v>707</v>
      </c>
      <c r="F15" s="19">
        <v>459</v>
      </c>
      <c r="G15" s="19">
        <v>79</v>
      </c>
      <c r="H15" s="19">
        <v>602</v>
      </c>
      <c r="I15" s="19">
        <v>0</v>
      </c>
      <c r="J15" s="19">
        <v>23</v>
      </c>
      <c r="K15" s="19" t="s">
        <v>709</v>
      </c>
      <c r="L15" s="22">
        <v>8824.68</v>
      </c>
    </row>
    <row r="16" spans="2:12" x14ac:dyDescent="0.2">
      <c r="B16" s="46" t="s">
        <v>574</v>
      </c>
      <c r="C16" s="47"/>
      <c r="D16" s="47"/>
      <c r="E16" s="47"/>
      <c r="F16" s="47"/>
      <c r="G16" s="47"/>
      <c r="H16" s="47"/>
      <c r="I16" s="47"/>
      <c r="J16" s="47"/>
      <c r="K16" s="47"/>
      <c r="L16" s="48"/>
    </row>
    <row r="17" spans="2:12" x14ac:dyDescent="0.2">
      <c r="B17" s="25" t="s">
        <v>43</v>
      </c>
      <c r="C17" s="19">
        <v>306</v>
      </c>
      <c r="D17" s="19">
        <v>262</v>
      </c>
      <c r="E17" s="19">
        <v>136</v>
      </c>
      <c r="F17" s="19">
        <v>18</v>
      </c>
      <c r="G17" s="19">
        <v>1</v>
      </c>
      <c r="H17" s="19">
        <v>3</v>
      </c>
      <c r="I17" s="19">
        <v>0</v>
      </c>
      <c r="J17" s="19">
        <v>0</v>
      </c>
      <c r="K17" s="19">
        <v>726</v>
      </c>
      <c r="L17" s="22" t="s">
        <v>54</v>
      </c>
    </row>
    <row r="18" spans="2:12" x14ac:dyDescent="0.2">
      <c r="B18" s="25" t="s">
        <v>333</v>
      </c>
      <c r="C18" s="19">
        <v>2</v>
      </c>
      <c r="D18" s="19">
        <v>2</v>
      </c>
      <c r="E18" s="19">
        <v>0</v>
      </c>
      <c r="F18" s="19">
        <v>0</v>
      </c>
      <c r="G18" s="19">
        <v>0</v>
      </c>
      <c r="H18" s="19">
        <v>0</v>
      </c>
      <c r="I18" s="19">
        <v>0</v>
      </c>
      <c r="J18" s="19">
        <v>0</v>
      </c>
      <c r="K18" s="19">
        <v>4</v>
      </c>
      <c r="L18" s="22">
        <v>0.55000000000000004</v>
      </c>
    </row>
    <row r="19" spans="2:12" x14ac:dyDescent="0.2">
      <c r="B19" s="25" t="s">
        <v>332</v>
      </c>
      <c r="C19" s="19">
        <v>170</v>
      </c>
      <c r="D19" s="19">
        <v>118</v>
      </c>
      <c r="E19" s="19">
        <v>79</v>
      </c>
      <c r="F19" s="19">
        <v>7</v>
      </c>
      <c r="G19" s="19">
        <v>0</v>
      </c>
      <c r="H19" s="19">
        <v>1</v>
      </c>
      <c r="I19" s="19">
        <v>0</v>
      </c>
      <c r="J19" s="19">
        <v>0</v>
      </c>
      <c r="K19" s="19">
        <v>375</v>
      </c>
      <c r="L19" s="22">
        <v>51.65</v>
      </c>
    </row>
    <row r="20" spans="2:12" x14ac:dyDescent="0.2">
      <c r="B20" s="25" t="s">
        <v>697</v>
      </c>
      <c r="C20" s="19" t="s">
        <v>710</v>
      </c>
      <c r="D20" s="19" t="s">
        <v>711</v>
      </c>
      <c r="E20" s="19" t="s">
        <v>712</v>
      </c>
      <c r="F20" s="19">
        <v>139</v>
      </c>
      <c r="G20" s="19">
        <v>2</v>
      </c>
      <c r="H20" s="19">
        <v>12</v>
      </c>
      <c r="I20" s="19">
        <v>0</v>
      </c>
      <c r="J20" s="19">
        <v>0</v>
      </c>
      <c r="K20" s="19" t="s">
        <v>713</v>
      </c>
      <c r="L20" s="22">
        <v>15557.96</v>
      </c>
    </row>
    <row r="21" spans="2:12" x14ac:dyDescent="0.2">
      <c r="B21" s="46" t="s">
        <v>714</v>
      </c>
      <c r="C21" s="47"/>
      <c r="D21" s="47"/>
      <c r="E21" s="47"/>
      <c r="F21" s="47"/>
      <c r="G21" s="47"/>
      <c r="H21" s="47"/>
      <c r="I21" s="47"/>
      <c r="J21" s="47"/>
      <c r="K21" s="47"/>
      <c r="L21" s="48"/>
    </row>
    <row r="22" spans="2:12" x14ac:dyDescent="0.2">
      <c r="B22" s="25" t="s">
        <v>43</v>
      </c>
      <c r="C22" s="19">
        <v>380</v>
      </c>
      <c r="D22" s="19">
        <v>65</v>
      </c>
      <c r="E22" s="19">
        <v>1</v>
      </c>
      <c r="F22" s="19">
        <v>0</v>
      </c>
      <c r="G22" s="19">
        <v>0</v>
      </c>
      <c r="H22" s="19">
        <v>1</v>
      </c>
      <c r="I22" s="19">
        <v>8</v>
      </c>
      <c r="J22" s="19">
        <v>0</v>
      </c>
      <c r="K22" s="19">
        <v>455</v>
      </c>
      <c r="L22" s="22" t="s">
        <v>54</v>
      </c>
    </row>
    <row r="23" spans="2:12" x14ac:dyDescent="0.2">
      <c r="B23" s="25" t="s">
        <v>333</v>
      </c>
      <c r="C23" s="19">
        <v>1</v>
      </c>
      <c r="D23" s="19">
        <v>1</v>
      </c>
      <c r="E23" s="19">
        <v>0</v>
      </c>
      <c r="F23" s="19">
        <v>0</v>
      </c>
      <c r="G23" s="19">
        <v>0</v>
      </c>
      <c r="H23" s="19">
        <v>0</v>
      </c>
      <c r="I23" s="19">
        <v>0</v>
      </c>
      <c r="J23" s="19">
        <v>0</v>
      </c>
      <c r="K23" s="19">
        <v>2</v>
      </c>
      <c r="L23" s="22">
        <v>0.44</v>
      </c>
    </row>
    <row r="24" spans="2:12" x14ac:dyDescent="0.2">
      <c r="B24" s="25" t="s">
        <v>332</v>
      </c>
      <c r="C24" s="19">
        <v>132</v>
      </c>
      <c r="D24" s="19">
        <v>13</v>
      </c>
      <c r="E24" s="19">
        <v>0</v>
      </c>
      <c r="F24" s="19">
        <v>0</v>
      </c>
      <c r="G24" s="19">
        <v>0</v>
      </c>
      <c r="H24" s="19">
        <v>0</v>
      </c>
      <c r="I24" s="19">
        <v>2</v>
      </c>
      <c r="J24" s="19">
        <v>0</v>
      </c>
      <c r="K24" s="19">
        <v>147</v>
      </c>
      <c r="L24" s="22">
        <v>32.31</v>
      </c>
    </row>
    <row r="25" spans="2:12" x14ac:dyDescent="0.2">
      <c r="B25" s="25" t="s">
        <v>697</v>
      </c>
      <c r="C25" s="19" t="s">
        <v>715</v>
      </c>
      <c r="D25" s="19" t="s">
        <v>716</v>
      </c>
      <c r="E25" s="19">
        <v>2</v>
      </c>
      <c r="F25" s="19">
        <v>0</v>
      </c>
      <c r="G25" s="19">
        <v>0</v>
      </c>
      <c r="H25" s="19">
        <v>1</v>
      </c>
      <c r="I25" s="19">
        <v>72</v>
      </c>
      <c r="J25" s="19">
        <v>0</v>
      </c>
      <c r="K25" s="19" t="s">
        <v>717</v>
      </c>
      <c r="L25" s="22">
        <v>20744.310000000001</v>
      </c>
    </row>
    <row r="26" spans="2:12" x14ac:dyDescent="0.2">
      <c r="B26" s="46" t="s">
        <v>718</v>
      </c>
      <c r="C26" s="47"/>
      <c r="D26" s="47"/>
      <c r="E26" s="47"/>
      <c r="F26" s="47"/>
      <c r="G26" s="47"/>
      <c r="H26" s="47"/>
      <c r="I26" s="47"/>
      <c r="J26" s="47"/>
      <c r="K26" s="47"/>
      <c r="L26" s="48"/>
    </row>
    <row r="27" spans="2:12" x14ac:dyDescent="0.2">
      <c r="B27" s="25" t="s">
        <v>43</v>
      </c>
      <c r="C27" s="19" t="s">
        <v>719</v>
      </c>
      <c r="D27" s="19" t="s">
        <v>723</v>
      </c>
      <c r="E27" s="19" t="s">
        <v>727</v>
      </c>
      <c r="F27" s="19" t="s">
        <v>729</v>
      </c>
      <c r="G27" s="19" t="s">
        <v>732</v>
      </c>
      <c r="H27" s="19" t="s">
        <v>734</v>
      </c>
      <c r="I27" s="19" t="s">
        <v>736</v>
      </c>
      <c r="J27" s="19" t="s">
        <v>617</v>
      </c>
      <c r="K27" s="19">
        <v>100</v>
      </c>
      <c r="L27" s="22" t="s">
        <v>54</v>
      </c>
    </row>
    <row r="28" spans="2:12" x14ac:dyDescent="0.2">
      <c r="B28" s="25" t="s">
        <v>333</v>
      </c>
      <c r="C28" s="19" t="s">
        <v>720</v>
      </c>
      <c r="D28" s="19" t="s">
        <v>724</v>
      </c>
      <c r="E28" s="19" t="s">
        <v>613</v>
      </c>
      <c r="F28" s="19" t="s">
        <v>613</v>
      </c>
      <c r="G28" s="19" t="s">
        <v>613</v>
      </c>
      <c r="H28" s="19" t="s">
        <v>613</v>
      </c>
      <c r="I28" s="19" t="s">
        <v>613</v>
      </c>
      <c r="J28" s="19" t="s">
        <v>613</v>
      </c>
      <c r="K28" s="19">
        <v>100</v>
      </c>
      <c r="L28" s="22" t="s">
        <v>54</v>
      </c>
    </row>
    <row r="29" spans="2:12" x14ac:dyDescent="0.2">
      <c r="B29" s="25" t="s">
        <v>332</v>
      </c>
      <c r="C29" s="19" t="s">
        <v>721</v>
      </c>
      <c r="D29" s="19" t="s">
        <v>725</v>
      </c>
      <c r="E29" s="19" t="s">
        <v>602</v>
      </c>
      <c r="F29" s="19" t="s">
        <v>730</v>
      </c>
      <c r="G29" s="19" t="s">
        <v>733</v>
      </c>
      <c r="H29" s="19" t="s">
        <v>735</v>
      </c>
      <c r="I29" s="19" t="s">
        <v>617</v>
      </c>
      <c r="J29" s="19" t="s">
        <v>598</v>
      </c>
      <c r="K29" s="19">
        <v>100</v>
      </c>
      <c r="L29" s="22" t="s">
        <v>54</v>
      </c>
    </row>
    <row r="30" spans="2:12" x14ac:dyDescent="0.2">
      <c r="B30" s="25" t="s">
        <v>697</v>
      </c>
      <c r="C30" s="19" t="s">
        <v>722</v>
      </c>
      <c r="D30" s="19" t="s">
        <v>726</v>
      </c>
      <c r="E30" s="19" t="s">
        <v>728</v>
      </c>
      <c r="F30" s="19" t="s">
        <v>731</v>
      </c>
      <c r="G30" s="19" t="s">
        <v>617</v>
      </c>
      <c r="H30" s="19" t="s">
        <v>731</v>
      </c>
      <c r="I30" s="19" t="s">
        <v>617</v>
      </c>
      <c r="J30" s="19" t="s">
        <v>598</v>
      </c>
      <c r="K30" s="19">
        <v>100</v>
      </c>
      <c r="L30" s="22" t="s">
        <v>54</v>
      </c>
    </row>
    <row r="31" spans="2:12" x14ac:dyDescent="0.2">
      <c r="B31" s="46" t="s">
        <v>737</v>
      </c>
      <c r="C31" s="47"/>
      <c r="D31" s="47"/>
      <c r="E31" s="47"/>
      <c r="F31" s="47"/>
      <c r="G31" s="47"/>
      <c r="H31" s="47"/>
      <c r="I31" s="47"/>
      <c r="J31" s="47"/>
      <c r="K31" s="47"/>
      <c r="L31" s="48"/>
    </row>
    <row r="32" spans="2:12" x14ac:dyDescent="0.2">
      <c r="B32" s="25" t="s">
        <v>43</v>
      </c>
      <c r="C32" s="19" t="s">
        <v>738</v>
      </c>
      <c r="D32" s="19" t="s">
        <v>615</v>
      </c>
      <c r="E32" s="19" t="s">
        <v>745</v>
      </c>
      <c r="F32" s="19" t="s">
        <v>748</v>
      </c>
      <c r="G32" s="19" t="s">
        <v>751</v>
      </c>
      <c r="H32" s="19" t="s">
        <v>753</v>
      </c>
      <c r="I32" s="19" t="s">
        <v>613</v>
      </c>
      <c r="J32" s="19" t="s">
        <v>736</v>
      </c>
      <c r="K32" s="19">
        <v>100</v>
      </c>
      <c r="L32" s="22" t="s">
        <v>54</v>
      </c>
    </row>
    <row r="33" spans="2:12" x14ac:dyDescent="0.2">
      <c r="B33" s="25" t="s">
        <v>333</v>
      </c>
      <c r="C33" s="19" t="s">
        <v>739</v>
      </c>
      <c r="D33" s="19" t="s">
        <v>742</v>
      </c>
      <c r="E33" s="19" t="s">
        <v>613</v>
      </c>
      <c r="F33" s="19" t="s">
        <v>613</v>
      </c>
      <c r="G33" s="19" t="s">
        <v>613</v>
      </c>
      <c r="H33" s="19" t="s">
        <v>613</v>
      </c>
      <c r="I33" s="19" t="s">
        <v>613</v>
      </c>
      <c r="J33" s="19" t="s">
        <v>613</v>
      </c>
      <c r="K33" s="19">
        <v>100</v>
      </c>
      <c r="L33" s="22" t="s">
        <v>54</v>
      </c>
    </row>
    <row r="34" spans="2:12" x14ac:dyDescent="0.2">
      <c r="B34" s="25" t="s">
        <v>332</v>
      </c>
      <c r="C34" s="19" t="s">
        <v>740</v>
      </c>
      <c r="D34" s="19" t="s">
        <v>743</v>
      </c>
      <c r="E34" s="19" t="s">
        <v>746</v>
      </c>
      <c r="F34" s="19" t="s">
        <v>749</v>
      </c>
      <c r="G34" s="19" t="s">
        <v>752</v>
      </c>
      <c r="H34" s="19" t="s">
        <v>754</v>
      </c>
      <c r="I34" s="19" t="s">
        <v>613</v>
      </c>
      <c r="J34" s="19" t="s">
        <v>598</v>
      </c>
      <c r="K34" s="19">
        <v>100</v>
      </c>
      <c r="L34" s="22" t="s">
        <v>54</v>
      </c>
    </row>
    <row r="35" spans="2:12" x14ac:dyDescent="0.2">
      <c r="B35" s="25" t="s">
        <v>697</v>
      </c>
      <c r="C35" s="19" t="s">
        <v>741</v>
      </c>
      <c r="D35" s="19" t="s">
        <v>744</v>
      </c>
      <c r="E35" s="19" t="s">
        <v>747</v>
      </c>
      <c r="F35" s="19" t="s">
        <v>750</v>
      </c>
      <c r="G35" s="19" t="s">
        <v>732</v>
      </c>
      <c r="H35" s="19" t="s">
        <v>755</v>
      </c>
      <c r="I35" s="19" t="s">
        <v>613</v>
      </c>
      <c r="J35" s="19" t="s">
        <v>617</v>
      </c>
      <c r="K35" s="19">
        <v>100</v>
      </c>
      <c r="L35" s="22" t="s">
        <v>54</v>
      </c>
    </row>
    <row r="36" spans="2:12" x14ac:dyDescent="0.2">
      <c r="B36" s="46" t="s">
        <v>756</v>
      </c>
      <c r="C36" s="47"/>
      <c r="D36" s="47"/>
      <c r="E36" s="47"/>
      <c r="F36" s="47"/>
      <c r="G36" s="47"/>
      <c r="H36" s="47"/>
      <c r="I36" s="47"/>
      <c r="J36" s="47"/>
      <c r="K36" s="47"/>
      <c r="L36" s="48"/>
    </row>
    <row r="37" spans="2:12" x14ac:dyDescent="0.2">
      <c r="B37" s="25" t="s">
        <v>43</v>
      </c>
      <c r="C37" s="19" t="s">
        <v>757</v>
      </c>
      <c r="D37" s="19" t="s">
        <v>761</v>
      </c>
      <c r="E37" s="19" t="s">
        <v>764</v>
      </c>
      <c r="F37" s="19" t="s">
        <v>767</v>
      </c>
      <c r="G37" s="19" t="s">
        <v>598</v>
      </c>
      <c r="H37" s="19" t="s">
        <v>597</v>
      </c>
      <c r="I37" s="19" t="s">
        <v>613</v>
      </c>
      <c r="J37" s="19" t="s">
        <v>613</v>
      </c>
      <c r="K37" s="19">
        <v>100</v>
      </c>
      <c r="L37" s="22" t="s">
        <v>54</v>
      </c>
    </row>
    <row r="38" spans="2:12" x14ac:dyDescent="0.2">
      <c r="B38" s="25" t="s">
        <v>333</v>
      </c>
      <c r="C38" s="19" t="s">
        <v>758</v>
      </c>
      <c r="D38" s="19" t="s">
        <v>758</v>
      </c>
      <c r="E38" s="19" t="s">
        <v>613</v>
      </c>
      <c r="F38" s="19" t="s">
        <v>613</v>
      </c>
      <c r="G38" s="19" t="s">
        <v>613</v>
      </c>
      <c r="H38" s="19" t="s">
        <v>613</v>
      </c>
      <c r="I38" s="19" t="s">
        <v>613</v>
      </c>
      <c r="J38" s="19" t="s">
        <v>613</v>
      </c>
      <c r="K38" s="19">
        <v>100</v>
      </c>
      <c r="L38" s="22" t="s">
        <v>54</v>
      </c>
    </row>
    <row r="39" spans="2:12" x14ac:dyDescent="0.2">
      <c r="B39" s="25" t="s">
        <v>332</v>
      </c>
      <c r="C39" s="19" t="s">
        <v>759</v>
      </c>
      <c r="D39" s="19" t="s">
        <v>762</v>
      </c>
      <c r="E39" s="19" t="s">
        <v>765</v>
      </c>
      <c r="F39" s="19" t="s">
        <v>768</v>
      </c>
      <c r="G39" s="19" t="s">
        <v>613</v>
      </c>
      <c r="H39" s="19" t="s">
        <v>736</v>
      </c>
      <c r="I39" s="19" t="s">
        <v>613</v>
      </c>
      <c r="J39" s="19" t="s">
        <v>613</v>
      </c>
      <c r="K39" s="19">
        <v>100</v>
      </c>
      <c r="L39" s="22" t="s">
        <v>54</v>
      </c>
    </row>
    <row r="40" spans="2:12" x14ac:dyDescent="0.2">
      <c r="B40" s="25" t="s">
        <v>697</v>
      </c>
      <c r="C40" s="19" t="s">
        <v>760</v>
      </c>
      <c r="D40" s="19" t="s">
        <v>763</v>
      </c>
      <c r="E40" s="19" t="s">
        <v>766</v>
      </c>
      <c r="F40" s="19" t="s">
        <v>769</v>
      </c>
      <c r="G40" s="19" t="s">
        <v>613</v>
      </c>
      <c r="H40" s="19" t="s">
        <v>598</v>
      </c>
      <c r="I40" s="19" t="s">
        <v>613</v>
      </c>
      <c r="J40" s="19" t="s">
        <v>613</v>
      </c>
      <c r="K40" s="19">
        <v>100</v>
      </c>
      <c r="L40" s="22" t="s">
        <v>54</v>
      </c>
    </row>
    <row r="41" spans="2:12" x14ac:dyDescent="0.2">
      <c r="B41" s="46" t="s">
        <v>770</v>
      </c>
      <c r="C41" s="47"/>
      <c r="D41" s="47"/>
      <c r="E41" s="47"/>
      <c r="F41" s="47"/>
      <c r="G41" s="47"/>
      <c r="H41" s="47"/>
      <c r="I41" s="47"/>
      <c r="J41" s="47"/>
      <c r="K41" s="47"/>
      <c r="L41" s="48"/>
    </row>
    <row r="42" spans="2:12" x14ac:dyDescent="0.2">
      <c r="B42" s="25" t="s">
        <v>43</v>
      </c>
      <c r="C42" s="19" t="s">
        <v>771</v>
      </c>
      <c r="D42" s="19" t="s">
        <v>774</v>
      </c>
      <c r="E42" s="19" t="s">
        <v>617</v>
      </c>
      <c r="F42" s="19" t="s">
        <v>613</v>
      </c>
      <c r="G42" s="19" t="s">
        <v>613</v>
      </c>
      <c r="H42" s="19" t="s">
        <v>617</v>
      </c>
      <c r="I42" s="19" t="s">
        <v>731</v>
      </c>
      <c r="J42" s="19" t="s">
        <v>613</v>
      </c>
      <c r="K42" s="19">
        <v>100</v>
      </c>
      <c r="L42" s="22" t="s">
        <v>54</v>
      </c>
    </row>
    <row r="43" spans="2:12" x14ac:dyDescent="0.2">
      <c r="B43" s="25" t="s">
        <v>333</v>
      </c>
      <c r="C43" s="19" t="s">
        <v>758</v>
      </c>
      <c r="D43" s="19" t="s">
        <v>758</v>
      </c>
      <c r="E43" s="19" t="s">
        <v>613</v>
      </c>
      <c r="F43" s="19" t="s">
        <v>613</v>
      </c>
      <c r="G43" s="19" t="s">
        <v>613</v>
      </c>
      <c r="H43" s="19" t="s">
        <v>613</v>
      </c>
      <c r="I43" s="19" t="s">
        <v>613</v>
      </c>
      <c r="J43" s="19" t="s">
        <v>613</v>
      </c>
      <c r="K43" s="19">
        <v>100</v>
      </c>
      <c r="L43" s="22" t="s">
        <v>54</v>
      </c>
    </row>
    <row r="44" spans="2:12" x14ac:dyDescent="0.2">
      <c r="B44" s="25" t="s">
        <v>332</v>
      </c>
      <c r="C44" s="19" t="s">
        <v>772</v>
      </c>
      <c r="D44" s="19" t="s">
        <v>775</v>
      </c>
      <c r="E44" s="19" t="s">
        <v>613</v>
      </c>
      <c r="F44" s="19" t="s">
        <v>613</v>
      </c>
      <c r="G44" s="19" t="s">
        <v>613</v>
      </c>
      <c r="H44" s="19" t="s">
        <v>613</v>
      </c>
      <c r="I44" s="19" t="s">
        <v>752</v>
      </c>
      <c r="J44" s="19" t="s">
        <v>613</v>
      </c>
      <c r="K44" s="19">
        <v>100</v>
      </c>
      <c r="L44" s="22" t="s">
        <v>54</v>
      </c>
    </row>
    <row r="45" spans="2:12" x14ac:dyDescent="0.2">
      <c r="B45" s="32" t="s">
        <v>697</v>
      </c>
      <c r="C45" s="21" t="s">
        <v>773</v>
      </c>
      <c r="D45" s="21" t="s">
        <v>776</v>
      </c>
      <c r="E45" s="21" t="s">
        <v>613</v>
      </c>
      <c r="F45" s="21" t="s">
        <v>613</v>
      </c>
      <c r="G45" s="21" t="s">
        <v>613</v>
      </c>
      <c r="H45" s="21" t="s">
        <v>613</v>
      </c>
      <c r="I45" s="21" t="s">
        <v>733</v>
      </c>
      <c r="J45" s="21" t="s">
        <v>613</v>
      </c>
      <c r="K45" s="21">
        <v>100</v>
      </c>
      <c r="L45" s="23" t="s">
        <v>54</v>
      </c>
    </row>
    <row r="47" spans="2:12" x14ac:dyDescent="0.2">
      <c r="B47" s="42" t="s">
        <v>777</v>
      </c>
      <c r="C47" s="43"/>
      <c r="D47" s="43"/>
      <c r="E47" s="43"/>
      <c r="F47" s="43"/>
      <c r="G47" s="43"/>
      <c r="H47" s="43"/>
      <c r="I47" s="43"/>
      <c r="J47" s="43"/>
      <c r="K47" s="43"/>
      <c r="L47" s="43"/>
    </row>
    <row r="48" spans="2:12" x14ac:dyDescent="0.2">
      <c r="B48" s="42" t="s">
        <v>778</v>
      </c>
      <c r="C48" s="43"/>
      <c r="D48" s="43"/>
      <c r="E48" s="43"/>
      <c r="F48" s="43"/>
      <c r="G48" s="43"/>
      <c r="H48" s="43"/>
      <c r="I48" s="43"/>
      <c r="J48" s="43"/>
      <c r="K48" s="43"/>
      <c r="L48" s="43"/>
    </row>
  </sheetData>
  <mergeCells count="14">
    <mergeCell ref="B36:L36"/>
    <mergeCell ref="B41:L41"/>
    <mergeCell ref="B47:L47"/>
    <mergeCell ref="B48:L48"/>
    <mergeCell ref="B11:L11"/>
    <mergeCell ref="B16:L16"/>
    <mergeCell ref="B21:L21"/>
    <mergeCell ref="B26:L26"/>
    <mergeCell ref="B31:L31"/>
    <mergeCell ref="B4:B5"/>
    <mergeCell ref="C4:J4"/>
    <mergeCell ref="K4:K5"/>
    <mergeCell ref="L4:L5"/>
    <mergeCell ref="B6:L6"/>
  </mergeCells>
  <pageMargins left="0.70866141732283472" right="0.70866141732283472" top="0.74803149606299213" bottom="0.74803149606299213" header="0.31496062992125984" footer="0.31496062992125984"/>
  <pageSetup paperSize="9" scale="64" fitToWidth="0" fitToHeight="0" orientation="portrait" horizontalDpi="300" verticalDpi="300" r:id="rId1"/>
  <headerFooter differentFirst="1" scaleWithDoc="0" alignWithMargins="0">
    <firstHeader>&amp;L&amp;C&amp;R&amp;B DEPARTEMENT FINANZEN UND RESSOURCEN
Statistik Aargau</first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E562"/>
  </sheetPr>
  <dimension ref="B1:J13"/>
  <sheetViews>
    <sheetView showGridLines="0" view="pageBreakPreview" zoomScaleNormal="100" zoomScaleSheetLayoutView="100" workbookViewId="0">
      <pane ySplit="5" topLeftCell="A6" activePane="bottomLeft" state="frozen"/>
      <selection activeCell="A3" sqref="A3"/>
      <selection pane="bottomLeft" activeCell="A3" sqref="A3"/>
    </sheetView>
  </sheetViews>
  <sheetFormatPr baseColWidth="10" defaultRowHeight="12.75" x14ac:dyDescent="0.2"/>
  <cols>
    <col min="1" max="1" width="2.5703125" customWidth="1"/>
    <col min="2" max="2" width="15.5703125" customWidth="1"/>
    <col min="3" max="8" width="11.140625" customWidth="1"/>
    <col min="9" max="10" width="12.42578125" customWidth="1"/>
  </cols>
  <sheetData>
    <row r="1" spans="2:10" ht="18" x14ac:dyDescent="0.25">
      <c r="B1" s="3" t="s">
        <v>22</v>
      </c>
    </row>
    <row r="4" spans="2:10" ht="27.95" customHeight="1" x14ac:dyDescent="0.2">
      <c r="B4" s="45" t="s">
        <v>779</v>
      </c>
      <c r="C4" s="40" t="s">
        <v>43</v>
      </c>
      <c r="D4" s="40" t="s">
        <v>43</v>
      </c>
      <c r="E4" s="40" t="s">
        <v>780</v>
      </c>
      <c r="F4" s="40" t="s">
        <v>780</v>
      </c>
      <c r="G4" s="40" t="s">
        <v>781</v>
      </c>
      <c r="H4" s="40" t="s">
        <v>781</v>
      </c>
      <c r="I4" s="40" t="s">
        <v>782</v>
      </c>
      <c r="J4" s="40" t="s">
        <v>782</v>
      </c>
    </row>
    <row r="5" spans="2:10" x14ac:dyDescent="0.2">
      <c r="B5" s="45" t="s">
        <v>779</v>
      </c>
      <c r="C5" s="17" t="s">
        <v>576</v>
      </c>
      <c r="D5" s="17" t="s">
        <v>577</v>
      </c>
      <c r="E5" s="17" t="s">
        <v>576</v>
      </c>
      <c r="F5" s="17" t="s">
        <v>577</v>
      </c>
      <c r="G5" s="17" t="s">
        <v>576</v>
      </c>
      <c r="H5" s="17" t="s">
        <v>577</v>
      </c>
      <c r="I5" s="17" t="s">
        <v>576</v>
      </c>
      <c r="J5" s="17" t="s">
        <v>577</v>
      </c>
    </row>
    <row r="6" spans="2:10" ht="14.25" x14ac:dyDescent="0.2">
      <c r="B6" s="25" t="s">
        <v>783</v>
      </c>
      <c r="C6" s="19">
        <v>455</v>
      </c>
      <c r="D6" s="22" t="s">
        <v>788</v>
      </c>
      <c r="E6" s="19">
        <v>147</v>
      </c>
      <c r="F6" s="22" t="s">
        <v>791</v>
      </c>
      <c r="G6" s="19">
        <v>2</v>
      </c>
      <c r="H6" s="22" t="s">
        <v>794</v>
      </c>
      <c r="I6" s="19">
        <v>9439</v>
      </c>
      <c r="J6" s="22" t="s">
        <v>797</v>
      </c>
    </row>
    <row r="7" spans="2:10" x14ac:dyDescent="0.2">
      <c r="B7" s="25" t="s">
        <v>784</v>
      </c>
      <c r="C7" s="19">
        <v>4</v>
      </c>
      <c r="D7" s="22" t="s">
        <v>617</v>
      </c>
      <c r="E7" s="19">
        <v>0</v>
      </c>
      <c r="F7" s="22" t="s">
        <v>613</v>
      </c>
      <c r="G7" s="19">
        <v>0</v>
      </c>
      <c r="H7" s="22" t="s">
        <v>613</v>
      </c>
      <c r="I7" s="19">
        <v>115</v>
      </c>
      <c r="J7" s="22" t="s">
        <v>736</v>
      </c>
    </row>
    <row r="8" spans="2:10" x14ac:dyDescent="0.2">
      <c r="B8" s="25" t="s">
        <v>785</v>
      </c>
      <c r="C8" s="19">
        <v>1215</v>
      </c>
      <c r="D8" s="22" t="s">
        <v>789</v>
      </c>
      <c r="E8" s="19">
        <v>614</v>
      </c>
      <c r="F8" s="22" t="s">
        <v>792</v>
      </c>
      <c r="G8" s="19">
        <v>5</v>
      </c>
      <c r="H8" s="22" t="s">
        <v>724</v>
      </c>
      <c r="I8" s="19">
        <v>15300</v>
      </c>
      <c r="J8" s="22" t="s">
        <v>798</v>
      </c>
    </row>
    <row r="9" spans="2:10" x14ac:dyDescent="0.2">
      <c r="B9" s="25" t="s">
        <v>786</v>
      </c>
      <c r="C9" s="19">
        <v>794</v>
      </c>
      <c r="D9" s="22" t="s">
        <v>790</v>
      </c>
      <c r="E9" s="19">
        <v>402</v>
      </c>
      <c r="F9" s="22" t="s">
        <v>793</v>
      </c>
      <c r="G9" s="19">
        <v>3</v>
      </c>
      <c r="H9" s="22" t="s">
        <v>795</v>
      </c>
      <c r="I9" s="19">
        <v>7714</v>
      </c>
      <c r="J9" s="22" t="s">
        <v>799</v>
      </c>
    </row>
    <row r="10" spans="2:10" x14ac:dyDescent="0.2">
      <c r="B10" s="25" t="s">
        <v>787</v>
      </c>
      <c r="C10" s="19">
        <v>161</v>
      </c>
      <c r="D10" s="22" t="s">
        <v>274</v>
      </c>
      <c r="E10" s="19">
        <v>98</v>
      </c>
      <c r="F10" s="22" t="s">
        <v>749</v>
      </c>
      <c r="G10" s="19">
        <v>1</v>
      </c>
      <c r="H10" s="22" t="s">
        <v>796</v>
      </c>
      <c r="I10" s="19">
        <v>945</v>
      </c>
      <c r="J10" s="22" t="s">
        <v>754</v>
      </c>
    </row>
    <row r="11" spans="2:10" x14ac:dyDescent="0.2">
      <c r="B11" s="28" t="s">
        <v>46</v>
      </c>
      <c r="C11" s="29">
        <v>2629</v>
      </c>
      <c r="D11" s="31" t="s">
        <v>58</v>
      </c>
      <c r="E11" s="29">
        <v>1261</v>
      </c>
      <c r="F11" s="31" t="s">
        <v>58</v>
      </c>
      <c r="G11" s="29">
        <v>11</v>
      </c>
      <c r="H11" s="31" t="s">
        <v>58</v>
      </c>
      <c r="I11" s="29">
        <v>33513</v>
      </c>
      <c r="J11" s="31" t="s">
        <v>58</v>
      </c>
    </row>
    <row r="13" spans="2:10" x14ac:dyDescent="0.2">
      <c r="B13" s="42" t="s">
        <v>800</v>
      </c>
      <c r="C13" s="43"/>
      <c r="D13" s="43"/>
      <c r="E13" s="43"/>
      <c r="F13" s="43"/>
      <c r="G13" s="43"/>
      <c r="H13" s="43"/>
      <c r="I13" s="43"/>
      <c r="J13" s="43"/>
    </row>
  </sheetData>
  <mergeCells count="6">
    <mergeCell ref="B13:J13"/>
    <mergeCell ref="B4:B5"/>
    <mergeCell ref="C4:D4"/>
    <mergeCell ref="E4:F4"/>
    <mergeCell ref="G4:H4"/>
    <mergeCell ref="I4:J4"/>
  </mergeCells>
  <pageMargins left="0.70866141732283472" right="0.70866141732283472" top="0.74803149606299213" bottom="0.74803149606299213" header="0.31496062992125984" footer="0.31496062992125984"/>
  <pageSetup paperSize="9" scale="73" fitToWidth="0" fitToHeight="0" orientation="portrait" horizontalDpi="300" verticalDpi="300" r:id="rId1"/>
  <headerFooter differentFirst="1" scaleWithDoc="0" alignWithMargins="0">
    <firstHeader>&amp;L&amp;C&amp;R&amp;B DEPARTEMENT FINANZEN UND RESSOURCEN
Statistik Aargau</first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E562"/>
  </sheetPr>
  <dimension ref="B1:K22"/>
  <sheetViews>
    <sheetView showGridLines="0" view="pageBreakPreview" zoomScaleNormal="100" zoomScaleSheetLayoutView="100" workbookViewId="0">
      <pane ySplit="5" topLeftCell="A6" activePane="bottomLeft" state="frozen"/>
      <selection activeCell="A3" sqref="A3"/>
      <selection pane="bottomLeft" activeCell="A3" sqref="A3"/>
    </sheetView>
  </sheetViews>
  <sheetFormatPr baseColWidth="10" defaultRowHeight="12.75" x14ac:dyDescent="0.2"/>
  <cols>
    <col min="1" max="1" width="2.5703125" customWidth="1"/>
    <col min="2" max="2" width="14" customWidth="1"/>
    <col min="3" max="3" width="12.42578125" customWidth="1"/>
    <col min="4" max="11" width="11.7109375" customWidth="1"/>
  </cols>
  <sheetData>
    <row r="1" spans="2:11" ht="18" x14ac:dyDescent="0.25">
      <c r="B1" s="3" t="s">
        <v>23</v>
      </c>
    </row>
    <row r="4" spans="2:11" ht="27.95" customHeight="1" x14ac:dyDescent="0.2">
      <c r="B4" s="45" t="s">
        <v>801</v>
      </c>
      <c r="C4" s="40" t="s">
        <v>802</v>
      </c>
      <c r="D4" s="40" t="s">
        <v>43</v>
      </c>
      <c r="E4" s="40" t="s">
        <v>43</v>
      </c>
      <c r="F4" s="40" t="s">
        <v>781</v>
      </c>
      <c r="G4" s="40" t="s">
        <v>781</v>
      </c>
      <c r="H4" s="40" t="s">
        <v>780</v>
      </c>
      <c r="I4" s="40" t="s">
        <v>780</v>
      </c>
      <c r="J4" s="40" t="s">
        <v>697</v>
      </c>
      <c r="K4" s="40" t="s">
        <v>697</v>
      </c>
    </row>
    <row r="5" spans="2:11" ht="56.1" customHeight="1" x14ac:dyDescent="0.2">
      <c r="B5" s="45" t="s">
        <v>801</v>
      </c>
      <c r="C5" s="40" t="s">
        <v>802</v>
      </c>
      <c r="D5" s="17" t="s">
        <v>576</v>
      </c>
      <c r="E5" s="17" t="s">
        <v>803</v>
      </c>
      <c r="F5" s="17" t="s">
        <v>576</v>
      </c>
      <c r="G5" s="17" t="s">
        <v>804</v>
      </c>
      <c r="H5" s="17" t="s">
        <v>576</v>
      </c>
      <c r="I5" s="17" t="s">
        <v>803</v>
      </c>
      <c r="J5" s="17" t="s">
        <v>805</v>
      </c>
      <c r="K5" s="17" t="s">
        <v>806</v>
      </c>
    </row>
    <row r="6" spans="2:11" x14ac:dyDescent="0.2">
      <c r="B6" s="25" t="s">
        <v>807</v>
      </c>
      <c r="C6" s="19">
        <v>85515</v>
      </c>
      <c r="D6" s="19">
        <v>257</v>
      </c>
      <c r="E6" s="22" t="s">
        <v>820</v>
      </c>
      <c r="F6" s="19">
        <v>2</v>
      </c>
      <c r="G6" s="22" t="s">
        <v>828</v>
      </c>
      <c r="H6" s="19">
        <v>135</v>
      </c>
      <c r="I6" s="22" t="s">
        <v>831</v>
      </c>
      <c r="J6" s="19">
        <v>2751</v>
      </c>
      <c r="K6" s="22" t="s">
        <v>840</v>
      </c>
    </row>
    <row r="7" spans="2:11" x14ac:dyDescent="0.2">
      <c r="B7" s="25" t="s">
        <v>808</v>
      </c>
      <c r="C7" s="19">
        <v>155798</v>
      </c>
      <c r="D7" s="19">
        <v>407</v>
      </c>
      <c r="E7" s="22" t="s">
        <v>821</v>
      </c>
      <c r="F7" s="19">
        <v>1</v>
      </c>
      <c r="G7" s="22" t="s">
        <v>732</v>
      </c>
      <c r="H7" s="19">
        <v>195</v>
      </c>
      <c r="I7" s="22" t="s">
        <v>832</v>
      </c>
      <c r="J7" s="19">
        <v>4645</v>
      </c>
      <c r="K7" s="22" t="s">
        <v>826</v>
      </c>
    </row>
    <row r="8" spans="2:11" x14ac:dyDescent="0.2">
      <c r="B8" s="25" t="s">
        <v>809</v>
      </c>
      <c r="C8" s="19">
        <v>84874</v>
      </c>
      <c r="D8" s="19">
        <v>247</v>
      </c>
      <c r="E8" s="22" t="s">
        <v>261</v>
      </c>
      <c r="F8" s="19">
        <v>2</v>
      </c>
      <c r="G8" s="22" t="s">
        <v>829</v>
      </c>
      <c r="H8" s="19">
        <v>120</v>
      </c>
      <c r="I8" s="22" t="s">
        <v>601</v>
      </c>
      <c r="J8" s="19">
        <v>2791</v>
      </c>
      <c r="K8" s="22" t="s">
        <v>841</v>
      </c>
    </row>
    <row r="9" spans="2:11" x14ac:dyDescent="0.2">
      <c r="B9" s="25" t="s">
        <v>810</v>
      </c>
      <c r="C9" s="19">
        <v>53690</v>
      </c>
      <c r="D9" s="19">
        <v>136</v>
      </c>
      <c r="E9" s="22" t="s">
        <v>766</v>
      </c>
      <c r="F9" s="19">
        <v>0</v>
      </c>
      <c r="G9" s="22" t="s">
        <v>613</v>
      </c>
      <c r="H9" s="19">
        <v>68</v>
      </c>
      <c r="I9" s="22" t="s">
        <v>833</v>
      </c>
      <c r="J9" s="19">
        <v>1652</v>
      </c>
      <c r="K9" s="22" t="s">
        <v>842</v>
      </c>
    </row>
    <row r="10" spans="2:11" x14ac:dyDescent="0.2">
      <c r="B10" s="25" t="s">
        <v>811</v>
      </c>
      <c r="C10" s="19">
        <v>47235</v>
      </c>
      <c r="D10" s="19">
        <v>147</v>
      </c>
      <c r="E10" s="22" t="s">
        <v>255</v>
      </c>
      <c r="F10" s="19">
        <v>0</v>
      </c>
      <c r="G10" s="22" t="s">
        <v>613</v>
      </c>
      <c r="H10" s="19">
        <v>76</v>
      </c>
      <c r="I10" s="22" t="s">
        <v>834</v>
      </c>
      <c r="J10" s="19">
        <v>1525</v>
      </c>
      <c r="K10" s="22" t="s">
        <v>843</v>
      </c>
    </row>
    <row r="11" spans="2:11" x14ac:dyDescent="0.2">
      <c r="B11" s="25" t="s">
        <v>812</v>
      </c>
      <c r="C11" s="19">
        <v>37689</v>
      </c>
      <c r="D11" s="19">
        <v>112</v>
      </c>
      <c r="E11" s="22" t="s">
        <v>260</v>
      </c>
      <c r="F11" s="19">
        <v>1</v>
      </c>
      <c r="G11" s="22" t="s">
        <v>830</v>
      </c>
      <c r="H11" s="19">
        <v>71</v>
      </c>
      <c r="I11" s="22" t="s">
        <v>743</v>
      </c>
      <c r="J11" s="19">
        <v>1204</v>
      </c>
      <c r="K11" s="22" t="s">
        <v>793</v>
      </c>
    </row>
    <row r="12" spans="2:11" x14ac:dyDescent="0.2">
      <c r="B12" s="25" t="s">
        <v>813</v>
      </c>
      <c r="C12" s="19">
        <v>70750</v>
      </c>
      <c r="D12" s="19">
        <v>284</v>
      </c>
      <c r="E12" s="22" t="s">
        <v>822</v>
      </c>
      <c r="F12" s="19">
        <v>1</v>
      </c>
      <c r="G12" s="22" t="s">
        <v>752</v>
      </c>
      <c r="H12" s="19">
        <v>124</v>
      </c>
      <c r="I12" s="22" t="s">
        <v>835</v>
      </c>
      <c r="J12" s="19">
        <v>3133</v>
      </c>
      <c r="K12" s="22" t="s">
        <v>844</v>
      </c>
    </row>
    <row r="13" spans="2:11" x14ac:dyDescent="0.2">
      <c r="B13" s="25" t="s">
        <v>814</v>
      </c>
      <c r="C13" s="19">
        <v>40404</v>
      </c>
      <c r="D13" s="19">
        <v>106</v>
      </c>
      <c r="E13" s="22" t="s">
        <v>823</v>
      </c>
      <c r="F13" s="19">
        <v>0</v>
      </c>
      <c r="G13" s="22" t="s">
        <v>613</v>
      </c>
      <c r="H13" s="19">
        <v>58</v>
      </c>
      <c r="I13" s="22" t="s">
        <v>836</v>
      </c>
      <c r="J13" s="19">
        <v>1199</v>
      </c>
      <c r="K13" s="22" t="s">
        <v>260</v>
      </c>
    </row>
    <row r="14" spans="2:11" x14ac:dyDescent="0.2">
      <c r="B14" s="25" t="s">
        <v>815</v>
      </c>
      <c r="C14" s="19">
        <v>50357</v>
      </c>
      <c r="D14" s="19">
        <v>130</v>
      </c>
      <c r="E14" s="22" t="s">
        <v>824</v>
      </c>
      <c r="F14" s="19">
        <v>0</v>
      </c>
      <c r="G14" s="22" t="s">
        <v>613</v>
      </c>
      <c r="H14" s="19">
        <v>84</v>
      </c>
      <c r="I14" s="22" t="s">
        <v>837</v>
      </c>
      <c r="J14" s="19">
        <v>1261</v>
      </c>
      <c r="K14" s="22" t="s">
        <v>254</v>
      </c>
    </row>
    <row r="15" spans="2:11" x14ac:dyDescent="0.2">
      <c r="B15" s="25" t="s">
        <v>816</v>
      </c>
      <c r="C15" s="19">
        <v>79135</v>
      </c>
      <c r="D15" s="19">
        <v>234</v>
      </c>
      <c r="E15" s="22" t="s">
        <v>825</v>
      </c>
      <c r="F15" s="19">
        <v>0</v>
      </c>
      <c r="G15" s="22" t="s">
        <v>613</v>
      </c>
      <c r="H15" s="19">
        <v>123</v>
      </c>
      <c r="I15" s="22" t="s">
        <v>838</v>
      </c>
      <c r="J15" s="19">
        <v>2553</v>
      </c>
      <c r="K15" s="22" t="s">
        <v>843</v>
      </c>
    </row>
    <row r="16" spans="2:11" x14ac:dyDescent="0.2">
      <c r="B16" s="25" t="s">
        <v>817</v>
      </c>
      <c r="C16" s="19">
        <v>38196</v>
      </c>
      <c r="D16" s="19">
        <v>114</v>
      </c>
      <c r="E16" s="22" t="s">
        <v>826</v>
      </c>
      <c r="F16" s="19">
        <v>2</v>
      </c>
      <c r="G16" s="22" t="s">
        <v>730</v>
      </c>
      <c r="H16" s="19">
        <v>60</v>
      </c>
      <c r="I16" s="22" t="s">
        <v>727</v>
      </c>
      <c r="J16" s="19">
        <v>1359</v>
      </c>
      <c r="K16" s="22" t="s">
        <v>845</v>
      </c>
    </row>
    <row r="17" spans="2:11" x14ac:dyDescent="0.2">
      <c r="B17" s="26" t="s">
        <v>818</v>
      </c>
      <c r="C17" s="27">
        <v>743643</v>
      </c>
      <c r="D17" s="27">
        <v>2174</v>
      </c>
      <c r="E17" s="35" t="s">
        <v>827</v>
      </c>
      <c r="F17" s="27">
        <v>9</v>
      </c>
      <c r="G17" s="35" t="s">
        <v>769</v>
      </c>
      <c r="H17" s="27">
        <v>1114</v>
      </c>
      <c r="I17" s="35" t="s">
        <v>839</v>
      </c>
      <c r="J17" s="27">
        <v>24073</v>
      </c>
      <c r="K17" s="35" t="s">
        <v>846</v>
      </c>
    </row>
    <row r="18" spans="2:11" x14ac:dyDescent="0.2">
      <c r="B18" s="32" t="s">
        <v>819</v>
      </c>
      <c r="C18" s="21" t="s">
        <v>54</v>
      </c>
      <c r="D18" s="21">
        <v>455</v>
      </c>
      <c r="E18" s="23" t="s">
        <v>54</v>
      </c>
      <c r="F18" s="21">
        <v>2</v>
      </c>
      <c r="G18" s="23" t="s">
        <v>54</v>
      </c>
      <c r="H18" s="21">
        <v>147</v>
      </c>
      <c r="I18" s="23" t="s">
        <v>54</v>
      </c>
      <c r="J18" s="21">
        <v>9439</v>
      </c>
      <c r="K18" s="23" t="s">
        <v>54</v>
      </c>
    </row>
    <row r="20" spans="2:11" x14ac:dyDescent="0.2">
      <c r="B20" s="42" t="s">
        <v>847</v>
      </c>
      <c r="C20" s="43"/>
      <c r="D20" s="43"/>
      <c r="E20" s="43"/>
      <c r="F20" s="43"/>
      <c r="G20" s="43"/>
      <c r="H20" s="43"/>
      <c r="I20" s="43"/>
      <c r="J20" s="43"/>
      <c r="K20" s="43"/>
    </row>
    <row r="21" spans="2:11" x14ac:dyDescent="0.2">
      <c r="B21" s="42" t="s">
        <v>848</v>
      </c>
      <c r="C21" s="43"/>
      <c r="D21" s="43"/>
      <c r="E21" s="43"/>
      <c r="F21" s="43"/>
      <c r="G21" s="43"/>
      <c r="H21" s="43"/>
      <c r="I21" s="43"/>
      <c r="J21" s="43"/>
      <c r="K21" s="43"/>
    </row>
    <row r="22" spans="2:11" x14ac:dyDescent="0.2">
      <c r="B22" s="42" t="s">
        <v>849</v>
      </c>
      <c r="C22" s="43"/>
      <c r="D22" s="43"/>
      <c r="E22" s="43"/>
      <c r="F22" s="43"/>
      <c r="G22" s="43"/>
      <c r="H22" s="43"/>
      <c r="I22" s="43"/>
      <c r="J22" s="43"/>
      <c r="K22" s="43"/>
    </row>
  </sheetData>
  <mergeCells count="9">
    <mergeCell ref="J4:K4"/>
    <mergeCell ref="B20:K20"/>
    <mergeCell ref="B21:K21"/>
    <mergeCell ref="B22:K22"/>
    <mergeCell ref="B4:B5"/>
    <mergeCell ref="C4:C5"/>
    <mergeCell ref="D4:E4"/>
    <mergeCell ref="F4:G4"/>
    <mergeCell ref="H4:I4"/>
  </mergeCells>
  <pageMargins left="0.70866141732283472" right="0.70866141732283472" top="0.74803149606299213" bottom="0.74803149606299213" header="0.31496062992125984" footer="0.31496062992125984"/>
  <pageSetup paperSize="9" scale="66" fitToWidth="0" fitToHeight="0" orientation="portrait" horizontalDpi="300" verticalDpi="300" r:id="rId1"/>
  <headerFooter differentFirst="1" scaleWithDoc="0" alignWithMargins="0">
    <firstHeader>&amp;L&amp;C&amp;R&amp;B DEPARTEMENT FINANZEN UND RESSOURCEN
Statistik Aargau</first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A05388"/>
  </sheetPr>
  <dimension ref="B1:F48"/>
  <sheetViews>
    <sheetView showGridLines="0" view="pageBreakPreview" zoomScaleNormal="100" zoomScaleSheetLayoutView="100" workbookViewId="0">
      <pane ySplit="6" topLeftCell="A7" activePane="bottomLeft" state="frozen"/>
      <selection activeCell="A3" sqref="A3"/>
      <selection pane="bottomLeft" activeCell="A3" sqref="A3"/>
    </sheetView>
  </sheetViews>
  <sheetFormatPr baseColWidth="10" defaultRowHeight="12.75" x14ac:dyDescent="0.2"/>
  <cols>
    <col min="1" max="1" width="2.5703125" customWidth="1"/>
    <col min="2" max="2" width="43.85546875" customWidth="1"/>
    <col min="3" max="6" width="12" customWidth="1"/>
  </cols>
  <sheetData>
    <row r="1" spans="2:6" ht="18" x14ac:dyDescent="0.25">
      <c r="B1" s="3" t="s">
        <v>25</v>
      </c>
    </row>
    <row r="4" spans="2:6" x14ac:dyDescent="0.2">
      <c r="B4" s="45" t="s">
        <v>850</v>
      </c>
      <c r="C4" s="40" t="s">
        <v>43</v>
      </c>
      <c r="D4" s="40" t="s">
        <v>43</v>
      </c>
      <c r="E4" s="40" t="s">
        <v>43</v>
      </c>
      <c r="F4" s="40" t="s">
        <v>43</v>
      </c>
    </row>
    <row r="5" spans="2:6" ht="21" customHeight="1" x14ac:dyDescent="0.2">
      <c r="B5" s="45" t="s">
        <v>850</v>
      </c>
      <c r="C5" s="41" t="s">
        <v>46</v>
      </c>
      <c r="D5" s="41" t="s">
        <v>623</v>
      </c>
      <c r="E5" s="40" t="s">
        <v>851</v>
      </c>
      <c r="F5" s="40" t="s">
        <v>851</v>
      </c>
    </row>
    <row r="6" spans="2:6" ht="42" customHeight="1" x14ac:dyDescent="0.2">
      <c r="B6" s="45" t="s">
        <v>850</v>
      </c>
      <c r="C6" s="41" t="s">
        <v>46</v>
      </c>
      <c r="D6" s="41" t="s">
        <v>623</v>
      </c>
      <c r="E6" s="17" t="s">
        <v>46</v>
      </c>
      <c r="F6" s="17" t="s">
        <v>852</v>
      </c>
    </row>
    <row r="7" spans="2:6" x14ac:dyDescent="0.2">
      <c r="B7" s="46" t="s">
        <v>46</v>
      </c>
      <c r="C7" s="47"/>
      <c r="D7" s="47"/>
      <c r="E7" s="47"/>
      <c r="F7" s="47"/>
    </row>
    <row r="8" spans="2:6" x14ac:dyDescent="0.2">
      <c r="B8" s="26" t="s">
        <v>46</v>
      </c>
      <c r="C8" s="27">
        <v>2629</v>
      </c>
      <c r="D8" s="27">
        <v>1539</v>
      </c>
      <c r="E8" s="27">
        <v>1090</v>
      </c>
      <c r="F8" s="27">
        <v>10</v>
      </c>
    </row>
    <row r="9" spans="2:6" x14ac:dyDescent="0.2">
      <c r="B9" s="46" t="s">
        <v>853</v>
      </c>
      <c r="C9" s="47"/>
      <c r="D9" s="47"/>
      <c r="E9" s="47"/>
      <c r="F9" s="47"/>
    </row>
    <row r="10" spans="2:6" x14ac:dyDescent="0.2">
      <c r="B10" s="26" t="s">
        <v>854</v>
      </c>
      <c r="C10" s="27">
        <v>514</v>
      </c>
      <c r="D10" s="27">
        <v>354</v>
      </c>
      <c r="E10" s="27">
        <v>160</v>
      </c>
      <c r="F10" s="27">
        <v>3</v>
      </c>
    </row>
    <row r="11" spans="2:6" x14ac:dyDescent="0.2">
      <c r="B11" s="25" t="s">
        <v>855</v>
      </c>
      <c r="C11" s="19" t="s">
        <v>11</v>
      </c>
      <c r="D11" s="19" t="s">
        <v>11</v>
      </c>
      <c r="E11" s="19" t="s">
        <v>11</v>
      </c>
      <c r="F11" s="19" t="s">
        <v>11</v>
      </c>
    </row>
    <row r="12" spans="2:6" x14ac:dyDescent="0.2">
      <c r="B12" s="25" t="s">
        <v>856</v>
      </c>
      <c r="C12" s="19">
        <v>237</v>
      </c>
      <c r="D12" s="19">
        <v>155</v>
      </c>
      <c r="E12" s="19">
        <v>82</v>
      </c>
      <c r="F12" s="19">
        <v>3</v>
      </c>
    </row>
    <row r="13" spans="2:6" x14ac:dyDescent="0.2">
      <c r="B13" s="25" t="s">
        <v>857</v>
      </c>
      <c r="C13" s="19">
        <v>42</v>
      </c>
      <c r="D13" s="19">
        <v>22</v>
      </c>
      <c r="E13" s="19">
        <v>20</v>
      </c>
      <c r="F13" s="19">
        <v>0</v>
      </c>
    </row>
    <row r="14" spans="2:6" x14ac:dyDescent="0.2">
      <c r="B14" s="25" t="s">
        <v>858</v>
      </c>
      <c r="C14" s="19">
        <v>9</v>
      </c>
      <c r="D14" s="19">
        <v>7</v>
      </c>
      <c r="E14" s="19">
        <v>2</v>
      </c>
      <c r="F14" s="19">
        <v>0</v>
      </c>
    </row>
    <row r="15" spans="2:6" x14ac:dyDescent="0.2">
      <c r="B15" s="25" t="s">
        <v>859</v>
      </c>
      <c r="C15" s="19">
        <v>31</v>
      </c>
      <c r="D15" s="19">
        <v>12</v>
      </c>
      <c r="E15" s="19">
        <v>19</v>
      </c>
      <c r="F15" s="19">
        <v>0</v>
      </c>
    </row>
    <row r="16" spans="2:6" x14ac:dyDescent="0.2">
      <c r="B16" s="25" t="s">
        <v>860</v>
      </c>
      <c r="C16" s="19">
        <v>160</v>
      </c>
      <c r="D16" s="19">
        <v>137</v>
      </c>
      <c r="E16" s="19">
        <v>23</v>
      </c>
      <c r="F16" s="19">
        <v>0</v>
      </c>
    </row>
    <row r="17" spans="2:6" x14ac:dyDescent="0.2">
      <c r="B17" s="25" t="s">
        <v>861</v>
      </c>
      <c r="C17" s="19">
        <v>2</v>
      </c>
      <c r="D17" s="19">
        <v>1</v>
      </c>
      <c r="E17" s="19">
        <v>1</v>
      </c>
      <c r="F17" s="19">
        <v>0</v>
      </c>
    </row>
    <row r="18" spans="2:6" x14ac:dyDescent="0.2">
      <c r="B18" s="25" t="s">
        <v>862</v>
      </c>
      <c r="C18" s="19">
        <v>13</v>
      </c>
      <c r="D18" s="19">
        <v>10</v>
      </c>
      <c r="E18" s="19">
        <v>3</v>
      </c>
      <c r="F18" s="19">
        <v>0</v>
      </c>
    </row>
    <row r="19" spans="2:6" x14ac:dyDescent="0.2">
      <c r="B19" s="25" t="s">
        <v>863</v>
      </c>
      <c r="C19" s="19">
        <v>1</v>
      </c>
      <c r="D19" s="19">
        <v>1</v>
      </c>
      <c r="E19" s="19">
        <v>0</v>
      </c>
      <c r="F19" s="19">
        <v>0</v>
      </c>
    </row>
    <row r="20" spans="2:6" x14ac:dyDescent="0.2">
      <c r="B20" s="25" t="s">
        <v>864</v>
      </c>
      <c r="C20" s="19">
        <v>1</v>
      </c>
      <c r="D20" s="19">
        <v>0</v>
      </c>
      <c r="E20" s="19">
        <v>1</v>
      </c>
      <c r="F20" s="19">
        <v>0</v>
      </c>
    </row>
    <row r="21" spans="2:6" x14ac:dyDescent="0.2">
      <c r="B21" s="25" t="s">
        <v>865</v>
      </c>
      <c r="C21" s="19">
        <v>18</v>
      </c>
      <c r="D21" s="19">
        <v>9</v>
      </c>
      <c r="E21" s="19">
        <v>9</v>
      </c>
      <c r="F21" s="19">
        <v>0</v>
      </c>
    </row>
    <row r="22" spans="2:6" x14ac:dyDescent="0.2">
      <c r="B22" s="46" t="s">
        <v>866</v>
      </c>
      <c r="C22" s="47"/>
      <c r="D22" s="47"/>
      <c r="E22" s="47"/>
      <c r="F22" s="47"/>
    </row>
    <row r="23" spans="2:6" x14ac:dyDescent="0.2">
      <c r="B23" s="26" t="s">
        <v>867</v>
      </c>
      <c r="C23" s="27">
        <v>1995</v>
      </c>
      <c r="D23" s="27">
        <v>1110</v>
      </c>
      <c r="E23" s="27">
        <v>885</v>
      </c>
      <c r="F23" s="27">
        <v>7</v>
      </c>
    </row>
    <row r="24" spans="2:6" x14ac:dyDescent="0.2">
      <c r="B24" s="25" t="s">
        <v>855</v>
      </c>
      <c r="C24" s="19" t="s">
        <v>11</v>
      </c>
      <c r="D24" s="19" t="s">
        <v>11</v>
      </c>
      <c r="E24" s="19" t="s">
        <v>11</v>
      </c>
      <c r="F24" s="19" t="s">
        <v>11</v>
      </c>
    </row>
    <row r="25" spans="2:6" x14ac:dyDescent="0.2">
      <c r="B25" s="25" t="s">
        <v>868</v>
      </c>
      <c r="C25" s="19">
        <v>215</v>
      </c>
      <c r="D25" s="19">
        <v>135</v>
      </c>
      <c r="E25" s="19">
        <v>80</v>
      </c>
      <c r="F25" s="19">
        <v>1</v>
      </c>
    </row>
    <row r="26" spans="2:6" x14ac:dyDescent="0.2">
      <c r="B26" s="25" t="s">
        <v>869</v>
      </c>
      <c r="C26" s="19">
        <v>468</v>
      </c>
      <c r="D26" s="19">
        <v>303</v>
      </c>
      <c r="E26" s="19">
        <v>165</v>
      </c>
      <c r="F26" s="19">
        <v>1</v>
      </c>
    </row>
    <row r="27" spans="2:6" x14ac:dyDescent="0.2">
      <c r="B27" s="25" t="s">
        <v>870</v>
      </c>
      <c r="C27" s="19">
        <v>85</v>
      </c>
      <c r="D27" s="19">
        <v>52</v>
      </c>
      <c r="E27" s="19">
        <v>33</v>
      </c>
      <c r="F27" s="19">
        <v>0</v>
      </c>
    </row>
    <row r="28" spans="2:6" x14ac:dyDescent="0.2">
      <c r="B28" s="25" t="s">
        <v>871</v>
      </c>
      <c r="C28" s="19">
        <v>536</v>
      </c>
      <c r="D28" s="19">
        <v>227</v>
      </c>
      <c r="E28" s="19">
        <v>309</v>
      </c>
      <c r="F28" s="19">
        <v>1</v>
      </c>
    </row>
    <row r="29" spans="2:6" x14ac:dyDescent="0.2">
      <c r="B29" s="25" t="s">
        <v>872</v>
      </c>
      <c r="C29" s="19">
        <v>45</v>
      </c>
      <c r="D29" s="19">
        <v>32</v>
      </c>
      <c r="E29" s="19">
        <v>13</v>
      </c>
      <c r="F29" s="19">
        <v>0</v>
      </c>
    </row>
    <row r="30" spans="2:6" x14ac:dyDescent="0.2">
      <c r="B30" s="25" t="s">
        <v>873</v>
      </c>
      <c r="C30" s="19">
        <v>22</v>
      </c>
      <c r="D30" s="19">
        <v>21</v>
      </c>
      <c r="E30" s="19">
        <v>1</v>
      </c>
      <c r="F30" s="19">
        <v>0</v>
      </c>
    </row>
    <row r="31" spans="2:6" x14ac:dyDescent="0.2">
      <c r="B31" s="25" t="s">
        <v>874</v>
      </c>
      <c r="C31" s="19">
        <v>405</v>
      </c>
      <c r="D31" s="19">
        <v>232</v>
      </c>
      <c r="E31" s="19">
        <v>173</v>
      </c>
      <c r="F31" s="19">
        <v>2</v>
      </c>
    </row>
    <row r="32" spans="2:6" x14ac:dyDescent="0.2">
      <c r="B32" s="25" t="s">
        <v>875</v>
      </c>
      <c r="C32" s="19">
        <v>153</v>
      </c>
      <c r="D32" s="19">
        <v>103</v>
      </c>
      <c r="E32" s="19">
        <v>50</v>
      </c>
      <c r="F32" s="19">
        <v>1</v>
      </c>
    </row>
    <row r="33" spans="2:6" x14ac:dyDescent="0.2">
      <c r="B33" s="25" t="s">
        <v>876</v>
      </c>
      <c r="C33" s="19">
        <v>48</v>
      </c>
      <c r="D33" s="19">
        <v>5</v>
      </c>
      <c r="E33" s="19">
        <v>43</v>
      </c>
      <c r="F33" s="19">
        <v>0</v>
      </c>
    </row>
    <row r="34" spans="2:6" x14ac:dyDescent="0.2">
      <c r="B34" s="25" t="s">
        <v>877</v>
      </c>
      <c r="C34" s="19">
        <v>18</v>
      </c>
      <c r="D34" s="19">
        <v>0</v>
      </c>
      <c r="E34" s="19">
        <v>18</v>
      </c>
      <c r="F34" s="19">
        <v>1</v>
      </c>
    </row>
    <row r="35" spans="2:6" x14ac:dyDescent="0.2">
      <c r="B35" s="46" t="s">
        <v>878</v>
      </c>
      <c r="C35" s="47"/>
      <c r="D35" s="47"/>
      <c r="E35" s="47"/>
      <c r="F35" s="47"/>
    </row>
    <row r="36" spans="2:6" x14ac:dyDescent="0.2">
      <c r="B36" s="26" t="s">
        <v>879</v>
      </c>
      <c r="C36" s="27">
        <v>26</v>
      </c>
      <c r="D36" s="27">
        <v>18</v>
      </c>
      <c r="E36" s="27">
        <v>8</v>
      </c>
      <c r="F36" s="27">
        <v>0</v>
      </c>
    </row>
    <row r="37" spans="2:6" x14ac:dyDescent="0.2">
      <c r="B37" s="25" t="s">
        <v>855</v>
      </c>
      <c r="C37" s="19" t="s">
        <v>11</v>
      </c>
      <c r="D37" s="19" t="s">
        <v>11</v>
      </c>
      <c r="E37" s="19" t="s">
        <v>11</v>
      </c>
      <c r="F37" s="19" t="s">
        <v>11</v>
      </c>
    </row>
    <row r="38" spans="2:6" x14ac:dyDescent="0.2">
      <c r="B38" s="25" t="s">
        <v>880</v>
      </c>
      <c r="C38" s="19">
        <v>6</v>
      </c>
      <c r="D38" s="19">
        <v>4</v>
      </c>
      <c r="E38" s="19">
        <v>2</v>
      </c>
      <c r="F38" s="19">
        <v>0</v>
      </c>
    </row>
    <row r="39" spans="2:6" x14ac:dyDescent="0.2">
      <c r="B39" s="25" t="s">
        <v>881</v>
      </c>
      <c r="C39" s="19">
        <v>12</v>
      </c>
      <c r="D39" s="19">
        <v>9</v>
      </c>
      <c r="E39" s="19">
        <v>3</v>
      </c>
      <c r="F39" s="19">
        <v>0</v>
      </c>
    </row>
    <row r="40" spans="2:6" x14ac:dyDescent="0.2">
      <c r="B40" s="25" t="s">
        <v>882</v>
      </c>
      <c r="C40" s="19">
        <v>8</v>
      </c>
      <c r="D40" s="19">
        <v>5</v>
      </c>
      <c r="E40" s="19">
        <v>3</v>
      </c>
      <c r="F40" s="19">
        <v>0</v>
      </c>
    </row>
    <row r="41" spans="2:6" x14ac:dyDescent="0.2">
      <c r="B41" s="46" t="s">
        <v>883</v>
      </c>
      <c r="C41" s="47"/>
      <c r="D41" s="47"/>
      <c r="E41" s="47"/>
      <c r="F41" s="47"/>
    </row>
    <row r="42" spans="2:6" x14ac:dyDescent="0.2">
      <c r="B42" s="26" t="s">
        <v>884</v>
      </c>
      <c r="C42" s="27">
        <v>66</v>
      </c>
      <c r="D42" s="27">
        <v>32</v>
      </c>
      <c r="E42" s="27">
        <v>34</v>
      </c>
      <c r="F42" s="27">
        <v>0</v>
      </c>
    </row>
    <row r="43" spans="2:6" x14ac:dyDescent="0.2">
      <c r="B43" s="25" t="s">
        <v>855</v>
      </c>
      <c r="C43" s="19" t="s">
        <v>11</v>
      </c>
      <c r="D43" s="19" t="s">
        <v>11</v>
      </c>
      <c r="E43" s="19" t="s">
        <v>11</v>
      </c>
      <c r="F43" s="19" t="s">
        <v>11</v>
      </c>
    </row>
    <row r="44" spans="2:6" x14ac:dyDescent="0.2">
      <c r="B44" s="25" t="s">
        <v>885</v>
      </c>
      <c r="C44" s="19">
        <v>16</v>
      </c>
      <c r="D44" s="19">
        <v>3</v>
      </c>
      <c r="E44" s="19">
        <v>13</v>
      </c>
      <c r="F44" s="19">
        <v>0</v>
      </c>
    </row>
    <row r="45" spans="2:6" x14ac:dyDescent="0.2">
      <c r="B45" s="25" t="s">
        <v>886</v>
      </c>
      <c r="C45" s="19">
        <v>19</v>
      </c>
      <c r="D45" s="19">
        <v>8</v>
      </c>
      <c r="E45" s="19">
        <v>11</v>
      </c>
      <c r="F45" s="19">
        <v>0</v>
      </c>
    </row>
    <row r="46" spans="2:6" x14ac:dyDescent="0.2">
      <c r="B46" s="25" t="s">
        <v>887</v>
      </c>
      <c r="C46" s="19">
        <v>31</v>
      </c>
      <c r="D46" s="19">
        <v>21</v>
      </c>
      <c r="E46" s="19">
        <v>10</v>
      </c>
      <c r="F46" s="19">
        <v>0</v>
      </c>
    </row>
    <row r="47" spans="2:6" x14ac:dyDescent="0.2">
      <c r="B47" s="46" t="s">
        <v>888</v>
      </c>
      <c r="C47" s="47"/>
      <c r="D47" s="47"/>
      <c r="E47" s="47"/>
      <c r="F47" s="47"/>
    </row>
    <row r="48" spans="2:6" x14ac:dyDescent="0.2">
      <c r="B48" s="28" t="s">
        <v>888</v>
      </c>
      <c r="C48" s="29">
        <v>28</v>
      </c>
      <c r="D48" s="29">
        <v>25</v>
      </c>
      <c r="E48" s="29">
        <v>3</v>
      </c>
      <c r="F48" s="29">
        <v>0</v>
      </c>
    </row>
  </sheetData>
  <mergeCells count="11">
    <mergeCell ref="B47:F47"/>
    <mergeCell ref="B7:F7"/>
    <mergeCell ref="B9:F9"/>
    <mergeCell ref="B22:F22"/>
    <mergeCell ref="B35:F35"/>
    <mergeCell ref="B41:F41"/>
    <mergeCell ref="B4:B6"/>
    <mergeCell ref="C4:F4"/>
    <mergeCell ref="C5:C6"/>
    <mergeCell ref="D5:D6"/>
    <mergeCell ref="E5:F5"/>
  </mergeCells>
  <pageMargins left="0.70866141732283472" right="0.70866141732283472" top="0.74803149606299213" bottom="0.74803149606299213" header="0.31496062992125984" footer="0.31496062992125984"/>
  <pageSetup paperSize="9" scale="72" fitToWidth="0" fitToHeight="0" orientation="portrait" horizontalDpi="300" verticalDpi="300" r:id="rId1"/>
  <headerFooter differentFirst="1" scaleWithDoc="0" alignWithMargins="0">
    <firstHeader>&amp;L&amp;C&amp;R&amp;B DEPARTEMENT FINANZEN UND RESSOURCEN
Statistik Aargau</first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A05388"/>
  </sheetPr>
  <dimension ref="B1:F50"/>
  <sheetViews>
    <sheetView showGridLines="0" view="pageBreakPreview" zoomScaleNormal="100" zoomScaleSheetLayoutView="100" workbookViewId="0">
      <pane ySplit="5" topLeftCell="A6" activePane="bottomLeft" state="frozen"/>
      <selection activeCell="A3" sqref="A3"/>
      <selection pane="bottomLeft" activeCell="A3" sqref="A3"/>
    </sheetView>
  </sheetViews>
  <sheetFormatPr baseColWidth="10" defaultRowHeight="12.75" x14ac:dyDescent="0.2"/>
  <cols>
    <col min="1" max="1" width="2.5703125" customWidth="1"/>
    <col min="2" max="2" width="43.85546875" customWidth="1"/>
    <col min="3" max="3" width="11.42578125" customWidth="1"/>
    <col min="4" max="6" width="10.7109375" customWidth="1"/>
  </cols>
  <sheetData>
    <row r="1" spans="2:6" ht="18" x14ac:dyDescent="0.25">
      <c r="B1" s="3" t="s">
        <v>26</v>
      </c>
    </row>
    <row r="4" spans="2:6" x14ac:dyDescent="0.2">
      <c r="B4" s="45" t="s">
        <v>889</v>
      </c>
      <c r="C4" s="40" t="s">
        <v>890</v>
      </c>
      <c r="D4" s="40" t="s">
        <v>891</v>
      </c>
      <c r="E4" s="40" t="s">
        <v>891</v>
      </c>
      <c r="F4" s="40" t="s">
        <v>891</v>
      </c>
    </row>
    <row r="5" spans="2:6" ht="42" customHeight="1" x14ac:dyDescent="0.2">
      <c r="B5" s="45" t="s">
        <v>889</v>
      </c>
      <c r="C5" s="40" t="s">
        <v>890</v>
      </c>
      <c r="D5" s="17" t="s">
        <v>892</v>
      </c>
      <c r="E5" s="17" t="s">
        <v>893</v>
      </c>
      <c r="F5" s="17" t="s">
        <v>894</v>
      </c>
    </row>
    <row r="6" spans="2:6" x14ac:dyDescent="0.2">
      <c r="B6" s="46" t="s">
        <v>853</v>
      </c>
      <c r="C6" s="47"/>
      <c r="D6" s="47"/>
      <c r="E6" s="47"/>
      <c r="F6" s="47"/>
    </row>
    <row r="7" spans="2:6" x14ac:dyDescent="0.2">
      <c r="B7" s="26" t="s">
        <v>854</v>
      </c>
      <c r="C7" s="27">
        <v>575</v>
      </c>
      <c r="D7" s="27">
        <v>392</v>
      </c>
      <c r="E7" s="27">
        <v>178</v>
      </c>
      <c r="F7" s="27">
        <v>5</v>
      </c>
    </row>
    <row r="8" spans="2:6" x14ac:dyDescent="0.2">
      <c r="B8" s="25" t="s">
        <v>855</v>
      </c>
      <c r="C8" s="19" t="s">
        <v>11</v>
      </c>
      <c r="D8" s="19" t="s">
        <v>11</v>
      </c>
      <c r="E8" s="19" t="s">
        <v>11</v>
      </c>
      <c r="F8" s="19" t="s">
        <v>11</v>
      </c>
    </row>
    <row r="9" spans="2:6" x14ac:dyDescent="0.2">
      <c r="B9" s="25" t="s">
        <v>856</v>
      </c>
      <c r="C9" s="19">
        <v>255</v>
      </c>
      <c r="D9" s="19">
        <v>169</v>
      </c>
      <c r="E9" s="19">
        <v>83</v>
      </c>
      <c r="F9" s="19">
        <v>3</v>
      </c>
    </row>
    <row r="10" spans="2:6" x14ac:dyDescent="0.2">
      <c r="B10" s="25" t="s">
        <v>857</v>
      </c>
      <c r="C10" s="19">
        <v>63</v>
      </c>
      <c r="D10" s="19">
        <v>29</v>
      </c>
      <c r="E10" s="19">
        <v>32</v>
      </c>
      <c r="F10" s="19">
        <v>2</v>
      </c>
    </row>
    <row r="11" spans="2:6" x14ac:dyDescent="0.2">
      <c r="B11" s="25" t="s">
        <v>858</v>
      </c>
      <c r="C11" s="19">
        <v>19</v>
      </c>
      <c r="D11" s="19">
        <v>13</v>
      </c>
      <c r="E11" s="19">
        <v>6</v>
      </c>
      <c r="F11" s="19">
        <v>0</v>
      </c>
    </row>
    <row r="12" spans="2:6" x14ac:dyDescent="0.2">
      <c r="B12" s="25" t="s">
        <v>859</v>
      </c>
      <c r="C12" s="19">
        <v>31</v>
      </c>
      <c r="D12" s="19">
        <v>12</v>
      </c>
      <c r="E12" s="19">
        <v>19</v>
      </c>
      <c r="F12" s="19">
        <v>0</v>
      </c>
    </row>
    <row r="13" spans="2:6" x14ac:dyDescent="0.2">
      <c r="B13" s="25" t="s">
        <v>860</v>
      </c>
      <c r="C13" s="19">
        <v>171</v>
      </c>
      <c r="D13" s="19">
        <v>147</v>
      </c>
      <c r="E13" s="19">
        <v>24</v>
      </c>
      <c r="F13" s="19">
        <v>0</v>
      </c>
    </row>
    <row r="14" spans="2:6" x14ac:dyDescent="0.2">
      <c r="B14" s="25" t="s">
        <v>861</v>
      </c>
      <c r="C14" s="19">
        <v>2</v>
      </c>
      <c r="D14" s="19">
        <v>1</v>
      </c>
      <c r="E14" s="19">
        <v>1</v>
      </c>
      <c r="F14" s="19">
        <v>0</v>
      </c>
    </row>
    <row r="15" spans="2:6" x14ac:dyDescent="0.2">
      <c r="B15" s="25" t="s">
        <v>862</v>
      </c>
      <c r="C15" s="19">
        <v>14</v>
      </c>
      <c r="D15" s="19">
        <v>11</v>
      </c>
      <c r="E15" s="19">
        <v>3</v>
      </c>
      <c r="F15" s="19">
        <v>0</v>
      </c>
    </row>
    <row r="16" spans="2:6" x14ac:dyDescent="0.2">
      <c r="B16" s="25" t="s">
        <v>863</v>
      </c>
      <c r="C16" s="19">
        <v>1</v>
      </c>
      <c r="D16" s="19">
        <v>1</v>
      </c>
      <c r="E16" s="19">
        <v>0</v>
      </c>
      <c r="F16" s="19">
        <v>0</v>
      </c>
    </row>
    <row r="17" spans="2:6" x14ac:dyDescent="0.2">
      <c r="B17" s="25" t="s">
        <v>864</v>
      </c>
      <c r="C17" s="19">
        <v>1</v>
      </c>
      <c r="D17" s="19">
        <v>0</v>
      </c>
      <c r="E17" s="19">
        <v>1</v>
      </c>
      <c r="F17" s="19">
        <v>0</v>
      </c>
    </row>
    <row r="18" spans="2:6" x14ac:dyDescent="0.2">
      <c r="B18" s="25" t="s">
        <v>865</v>
      </c>
      <c r="C18" s="19">
        <v>18</v>
      </c>
      <c r="D18" s="19">
        <v>9</v>
      </c>
      <c r="E18" s="19">
        <v>9</v>
      </c>
      <c r="F18" s="19">
        <v>0</v>
      </c>
    </row>
    <row r="19" spans="2:6" x14ac:dyDescent="0.2">
      <c r="B19" s="46" t="s">
        <v>866</v>
      </c>
      <c r="C19" s="47"/>
      <c r="D19" s="47"/>
      <c r="E19" s="47"/>
      <c r="F19" s="47"/>
    </row>
    <row r="20" spans="2:6" x14ac:dyDescent="0.2">
      <c r="B20" s="26" t="s">
        <v>867</v>
      </c>
      <c r="C20" s="27">
        <v>2638</v>
      </c>
      <c r="D20" s="27">
        <v>1470</v>
      </c>
      <c r="E20" s="27">
        <v>1154</v>
      </c>
      <c r="F20" s="27">
        <v>14</v>
      </c>
    </row>
    <row r="21" spans="2:6" x14ac:dyDescent="0.2">
      <c r="B21" s="25" t="s">
        <v>855</v>
      </c>
      <c r="C21" s="19" t="s">
        <v>11</v>
      </c>
      <c r="D21" s="19" t="s">
        <v>11</v>
      </c>
      <c r="E21" s="19" t="s">
        <v>11</v>
      </c>
      <c r="F21" s="19" t="s">
        <v>11</v>
      </c>
    </row>
    <row r="22" spans="2:6" x14ac:dyDescent="0.2">
      <c r="B22" s="25" t="s">
        <v>868</v>
      </c>
      <c r="C22" s="19">
        <v>290</v>
      </c>
      <c r="D22" s="19">
        <v>191</v>
      </c>
      <c r="E22" s="19">
        <v>96</v>
      </c>
      <c r="F22" s="19">
        <v>3</v>
      </c>
    </row>
    <row r="23" spans="2:6" x14ac:dyDescent="0.2">
      <c r="B23" s="25" t="s">
        <v>869</v>
      </c>
      <c r="C23" s="19">
        <v>524</v>
      </c>
      <c r="D23" s="19">
        <v>349</v>
      </c>
      <c r="E23" s="19">
        <v>174</v>
      </c>
      <c r="F23" s="19">
        <v>1</v>
      </c>
    </row>
    <row r="24" spans="2:6" x14ac:dyDescent="0.2">
      <c r="B24" s="25" t="s">
        <v>870</v>
      </c>
      <c r="C24" s="19">
        <v>98</v>
      </c>
      <c r="D24" s="19">
        <v>62</v>
      </c>
      <c r="E24" s="19">
        <v>36</v>
      </c>
      <c r="F24" s="19">
        <v>0</v>
      </c>
    </row>
    <row r="25" spans="2:6" x14ac:dyDescent="0.2">
      <c r="B25" s="25" t="s">
        <v>871</v>
      </c>
      <c r="C25" s="19">
        <v>564</v>
      </c>
      <c r="D25" s="19">
        <v>242</v>
      </c>
      <c r="E25" s="19">
        <v>321</v>
      </c>
      <c r="F25" s="19">
        <v>1</v>
      </c>
    </row>
    <row r="26" spans="2:6" x14ac:dyDescent="0.2">
      <c r="B26" s="25" t="s">
        <v>872</v>
      </c>
      <c r="C26" s="19">
        <v>49</v>
      </c>
      <c r="D26" s="19">
        <v>33</v>
      </c>
      <c r="E26" s="19">
        <v>16</v>
      </c>
      <c r="F26" s="19">
        <v>0</v>
      </c>
    </row>
    <row r="27" spans="2:6" x14ac:dyDescent="0.2">
      <c r="B27" s="25" t="s">
        <v>873</v>
      </c>
      <c r="C27" s="19">
        <v>35</v>
      </c>
      <c r="D27" s="19">
        <v>30</v>
      </c>
      <c r="E27" s="19">
        <v>5</v>
      </c>
      <c r="F27" s="19">
        <v>0</v>
      </c>
    </row>
    <row r="28" spans="2:6" x14ac:dyDescent="0.2">
      <c r="B28" s="25" t="s">
        <v>874</v>
      </c>
      <c r="C28" s="19">
        <v>807</v>
      </c>
      <c r="D28" s="19">
        <v>435</v>
      </c>
      <c r="E28" s="19">
        <v>366</v>
      </c>
      <c r="F28" s="19">
        <v>6</v>
      </c>
    </row>
    <row r="29" spans="2:6" x14ac:dyDescent="0.2">
      <c r="B29" s="25" t="s">
        <v>875</v>
      </c>
      <c r="C29" s="19">
        <v>175</v>
      </c>
      <c r="D29" s="19">
        <v>121</v>
      </c>
      <c r="E29" s="19">
        <v>53</v>
      </c>
      <c r="F29" s="19">
        <v>1</v>
      </c>
    </row>
    <row r="30" spans="2:6" x14ac:dyDescent="0.2">
      <c r="B30" s="25" t="s">
        <v>876</v>
      </c>
      <c r="C30" s="19">
        <v>72</v>
      </c>
      <c r="D30" s="19">
        <v>7</v>
      </c>
      <c r="E30" s="19">
        <v>65</v>
      </c>
      <c r="F30" s="19">
        <v>0</v>
      </c>
    </row>
    <row r="31" spans="2:6" x14ac:dyDescent="0.2">
      <c r="B31" s="25" t="s">
        <v>877</v>
      </c>
      <c r="C31" s="19">
        <v>24</v>
      </c>
      <c r="D31" s="19">
        <v>0</v>
      </c>
      <c r="E31" s="19">
        <v>22</v>
      </c>
      <c r="F31" s="19">
        <v>2</v>
      </c>
    </row>
    <row r="32" spans="2:6" x14ac:dyDescent="0.2">
      <c r="B32" s="46" t="s">
        <v>878</v>
      </c>
      <c r="C32" s="47"/>
      <c r="D32" s="47"/>
      <c r="E32" s="47"/>
      <c r="F32" s="47"/>
    </row>
    <row r="33" spans="2:6" x14ac:dyDescent="0.2">
      <c r="B33" s="26" t="s">
        <v>879</v>
      </c>
      <c r="C33" s="27">
        <v>39</v>
      </c>
      <c r="D33" s="27">
        <v>22</v>
      </c>
      <c r="E33" s="27">
        <v>17</v>
      </c>
      <c r="F33" s="27">
        <v>0</v>
      </c>
    </row>
    <row r="34" spans="2:6" x14ac:dyDescent="0.2">
      <c r="B34" s="25" t="s">
        <v>855</v>
      </c>
      <c r="C34" s="19" t="s">
        <v>11</v>
      </c>
      <c r="D34" s="19" t="s">
        <v>11</v>
      </c>
      <c r="E34" s="19" t="s">
        <v>11</v>
      </c>
      <c r="F34" s="19" t="s">
        <v>11</v>
      </c>
    </row>
    <row r="35" spans="2:6" x14ac:dyDescent="0.2">
      <c r="B35" s="25" t="s">
        <v>880</v>
      </c>
      <c r="C35" s="19">
        <v>7</v>
      </c>
      <c r="D35" s="19">
        <v>4</v>
      </c>
      <c r="E35" s="19">
        <v>3</v>
      </c>
      <c r="F35" s="19">
        <v>0</v>
      </c>
    </row>
    <row r="36" spans="2:6" x14ac:dyDescent="0.2">
      <c r="B36" s="25" t="s">
        <v>881</v>
      </c>
      <c r="C36" s="19">
        <v>23</v>
      </c>
      <c r="D36" s="19">
        <v>12</v>
      </c>
      <c r="E36" s="19">
        <v>11</v>
      </c>
      <c r="F36" s="19">
        <v>0</v>
      </c>
    </row>
    <row r="37" spans="2:6" x14ac:dyDescent="0.2">
      <c r="B37" s="25" t="s">
        <v>882</v>
      </c>
      <c r="C37" s="19">
        <v>9</v>
      </c>
      <c r="D37" s="19">
        <v>6</v>
      </c>
      <c r="E37" s="19">
        <v>3</v>
      </c>
      <c r="F37" s="19">
        <v>0</v>
      </c>
    </row>
    <row r="38" spans="2:6" x14ac:dyDescent="0.2">
      <c r="B38" s="46" t="s">
        <v>883</v>
      </c>
      <c r="C38" s="47"/>
      <c r="D38" s="47"/>
      <c r="E38" s="47"/>
      <c r="F38" s="47"/>
    </row>
    <row r="39" spans="2:6" x14ac:dyDescent="0.2">
      <c r="B39" s="26" t="s">
        <v>884</v>
      </c>
      <c r="C39" s="27">
        <v>79</v>
      </c>
      <c r="D39" s="27">
        <v>40</v>
      </c>
      <c r="E39" s="27">
        <v>39</v>
      </c>
      <c r="F39" s="27">
        <v>0</v>
      </c>
    </row>
    <row r="40" spans="2:6" x14ac:dyDescent="0.2">
      <c r="B40" s="25" t="s">
        <v>855</v>
      </c>
      <c r="C40" s="19" t="s">
        <v>11</v>
      </c>
      <c r="D40" s="19" t="s">
        <v>11</v>
      </c>
      <c r="E40" s="19" t="s">
        <v>11</v>
      </c>
      <c r="F40" s="19" t="s">
        <v>11</v>
      </c>
    </row>
    <row r="41" spans="2:6" x14ac:dyDescent="0.2">
      <c r="B41" s="25" t="s">
        <v>885</v>
      </c>
      <c r="C41" s="19">
        <v>18</v>
      </c>
      <c r="D41" s="19">
        <v>4</v>
      </c>
      <c r="E41" s="19">
        <v>14</v>
      </c>
      <c r="F41" s="19">
        <v>0</v>
      </c>
    </row>
    <row r="42" spans="2:6" x14ac:dyDescent="0.2">
      <c r="B42" s="25" t="s">
        <v>886</v>
      </c>
      <c r="C42" s="19">
        <v>27</v>
      </c>
      <c r="D42" s="19">
        <v>13</v>
      </c>
      <c r="E42" s="19">
        <v>14</v>
      </c>
      <c r="F42" s="19">
        <v>0</v>
      </c>
    </row>
    <row r="43" spans="2:6" x14ac:dyDescent="0.2">
      <c r="B43" s="25" t="s">
        <v>887</v>
      </c>
      <c r="C43" s="19">
        <v>34</v>
      </c>
      <c r="D43" s="19">
        <v>23</v>
      </c>
      <c r="E43" s="19">
        <v>11</v>
      </c>
      <c r="F43" s="19">
        <v>0</v>
      </c>
    </row>
    <row r="44" spans="2:6" x14ac:dyDescent="0.2">
      <c r="B44" s="46" t="s">
        <v>888</v>
      </c>
      <c r="C44" s="47"/>
      <c r="D44" s="47"/>
      <c r="E44" s="47"/>
      <c r="F44" s="47"/>
    </row>
    <row r="45" spans="2:6" x14ac:dyDescent="0.2">
      <c r="B45" s="26" t="s">
        <v>888</v>
      </c>
      <c r="C45" s="27">
        <v>28</v>
      </c>
      <c r="D45" s="27">
        <v>25</v>
      </c>
      <c r="E45" s="27">
        <v>3</v>
      </c>
      <c r="F45" s="27">
        <v>0</v>
      </c>
    </row>
    <row r="46" spans="2:6" x14ac:dyDescent="0.2">
      <c r="B46" s="46" t="s">
        <v>46</v>
      </c>
      <c r="C46" s="47"/>
      <c r="D46" s="47"/>
      <c r="E46" s="47"/>
      <c r="F46" s="47"/>
    </row>
    <row r="47" spans="2:6" x14ac:dyDescent="0.2">
      <c r="B47" s="26" t="s">
        <v>895</v>
      </c>
      <c r="C47" s="27">
        <v>3359</v>
      </c>
      <c r="D47" s="27">
        <v>1949</v>
      </c>
      <c r="E47" s="27">
        <v>1391</v>
      </c>
      <c r="F47" s="27">
        <v>19</v>
      </c>
    </row>
    <row r="48" spans="2:6" x14ac:dyDescent="0.2">
      <c r="B48" s="28" t="s">
        <v>43</v>
      </c>
      <c r="C48" s="29">
        <v>2629</v>
      </c>
      <c r="D48" s="29">
        <v>1539</v>
      </c>
      <c r="E48" s="29">
        <v>1080</v>
      </c>
      <c r="F48" s="29">
        <v>10</v>
      </c>
    </row>
    <row r="50" spans="2:6" ht="36.200000000000003" customHeight="1" x14ac:dyDescent="0.2">
      <c r="B50" s="42" t="s">
        <v>896</v>
      </c>
      <c r="C50" s="43"/>
      <c r="D50" s="43"/>
      <c r="E50" s="43"/>
      <c r="F50" s="43"/>
    </row>
  </sheetData>
  <mergeCells count="10">
    <mergeCell ref="B32:F32"/>
    <mergeCell ref="B38:F38"/>
    <mergeCell ref="B44:F44"/>
    <mergeCell ref="B46:F46"/>
    <mergeCell ref="B50:F50"/>
    <mergeCell ref="B4:B5"/>
    <mergeCell ref="C4:C5"/>
    <mergeCell ref="D4:F4"/>
    <mergeCell ref="B6:F6"/>
    <mergeCell ref="B19:F19"/>
  </mergeCells>
  <pageMargins left="0.70866141732283472" right="0.70866141732283472" top="0.74803149606299213" bottom="0.74803149606299213" header="0.31496062992125984" footer="0.31496062992125984"/>
  <pageSetup paperSize="9" scale="70" fitToWidth="0" fitToHeight="0" orientation="portrait" horizontalDpi="300" verticalDpi="300" r:id="rId1"/>
  <headerFooter differentFirst="1" scaleWithDoc="0" alignWithMargins="0">
    <firstHeader>&amp;L&amp;C&amp;R&amp;B DEPARTEMENT FINANZEN UND RESSOURCEN
Statistik Aargau</first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A05388"/>
  </sheetPr>
  <dimension ref="B1:K52"/>
  <sheetViews>
    <sheetView showGridLines="0" view="pageBreakPreview" zoomScaleNormal="100" zoomScaleSheetLayoutView="100" workbookViewId="0">
      <pane ySplit="6" topLeftCell="A7" activePane="bottomLeft" state="frozen"/>
      <selection activeCell="A3" sqref="A3"/>
      <selection pane="bottomLeft" activeCell="A3" sqref="A3"/>
    </sheetView>
  </sheetViews>
  <sheetFormatPr baseColWidth="10" defaultRowHeight="12.75" x14ac:dyDescent="0.2"/>
  <cols>
    <col min="1" max="1" width="2.5703125" customWidth="1"/>
    <col min="2" max="2" width="43.85546875" customWidth="1"/>
    <col min="3" max="11" width="11.42578125" customWidth="1"/>
  </cols>
  <sheetData>
    <row r="1" spans="2:11" ht="18" x14ac:dyDescent="0.25">
      <c r="B1" s="3" t="s">
        <v>27</v>
      </c>
    </row>
    <row r="4" spans="2:11" x14ac:dyDescent="0.2">
      <c r="B4" s="45" t="s">
        <v>889</v>
      </c>
      <c r="C4" s="40" t="s">
        <v>891</v>
      </c>
      <c r="D4" s="40" t="s">
        <v>891</v>
      </c>
      <c r="E4" s="40" t="s">
        <v>891</v>
      </c>
      <c r="F4" s="40" t="s">
        <v>891</v>
      </c>
      <c r="G4" s="40" t="s">
        <v>891</v>
      </c>
      <c r="H4" s="40" t="s">
        <v>891</v>
      </c>
      <c r="I4" s="40" t="s">
        <v>891</v>
      </c>
      <c r="J4" s="40" t="s">
        <v>891</v>
      </c>
      <c r="K4" s="40" t="s">
        <v>891</v>
      </c>
    </row>
    <row r="5" spans="2:11" x14ac:dyDescent="0.2">
      <c r="B5" s="45" t="s">
        <v>889</v>
      </c>
      <c r="C5" s="41" t="s">
        <v>51</v>
      </c>
      <c r="D5" s="40" t="s">
        <v>897</v>
      </c>
      <c r="E5" s="40" t="s">
        <v>897</v>
      </c>
      <c r="F5" s="40" t="s">
        <v>897</v>
      </c>
      <c r="G5" s="40" t="s">
        <v>897</v>
      </c>
      <c r="H5" s="40" t="s">
        <v>898</v>
      </c>
      <c r="I5" s="40" t="s">
        <v>898</v>
      </c>
      <c r="J5" s="40" t="s">
        <v>898</v>
      </c>
      <c r="K5" s="40" t="s">
        <v>898</v>
      </c>
    </row>
    <row r="6" spans="2:11" ht="27.95" customHeight="1" x14ac:dyDescent="0.2">
      <c r="B6" s="45" t="s">
        <v>889</v>
      </c>
      <c r="C6" s="41" t="s">
        <v>51</v>
      </c>
      <c r="D6" s="17" t="s">
        <v>714</v>
      </c>
      <c r="E6" s="17" t="s">
        <v>899</v>
      </c>
      <c r="F6" s="17" t="s">
        <v>900</v>
      </c>
      <c r="G6" s="17" t="s">
        <v>588</v>
      </c>
      <c r="H6" s="17" t="s">
        <v>714</v>
      </c>
      <c r="I6" s="17" t="s">
        <v>899</v>
      </c>
      <c r="J6" s="17" t="s">
        <v>900</v>
      </c>
      <c r="K6" s="17" t="s">
        <v>588</v>
      </c>
    </row>
    <row r="7" spans="2:11" x14ac:dyDescent="0.2">
      <c r="B7" s="46" t="s">
        <v>853</v>
      </c>
      <c r="C7" s="47"/>
      <c r="D7" s="47"/>
      <c r="E7" s="47"/>
      <c r="F7" s="47"/>
      <c r="G7" s="47"/>
      <c r="H7" s="47"/>
      <c r="I7" s="47"/>
      <c r="J7" s="47"/>
      <c r="K7" s="47"/>
    </row>
    <row r="8" spans="2:11" x14ac:dyDescent="0.2">
      <c r="B8" s="26" t="s">
        <v>854</v>
      </c>
      <c r="C8" s="27">
        <v>183</v>
      </c>
      <c r="D8" s="27">
        <v>0</v>
      </c>
      <c r="E8" s="27">
        <v>3</v>
      </c>
      <c r="F8" s="27">
        <v>2</v>
      </c>
      <c r="G8" s="27">
        <v>0</v>
      </c>
      <c r="H8" s="27">
        <v>21</v>
      </c>
      <c r="I8" s="27">
        <v>69</v>
      </c>
      <c r="J8" s="27">
        <v>64</v>
      </c>
      <c r="K8" s="27">
        <v>24</v>
      </c>
    </row>
    <row r="9" spans="2:11" x14ac:dyDescent="0.2">
      <c r="B9" s="25" t="s">
        <v>855</v>
      </c>
      <c r="C9" s="19" t="s">
        <v>11</v>
      </c>
      <c r="D9" s="19" t="s">
        <v>11</v>
      </c>
      <c r="E9" s="19" t="s">
        <v>11</v>
      </c>
      <c r="F9" s="19" t="s">
        <v>11</v>
      </c>
      <c r="G9" s="19" t="s">
        <v>11</v>
      </c>
      <c r="H9" s="19" t="s">
        <v>11</v>
      </c>
      <c r="I9" s="19" t="s">
        <v>11</v>
      </c>
      <c r="J9" s="19" t="s">
        <v>11</v>
      </c>
      <c r="K9" s="19" t="s">
        <v>11</v>
      </c>
    </row>
    <row r="10" spans="2:11" x14ac:dyDescent="0.2">
      <c r="B10" s="25" t="s">
        <v>856</v>
      </c>
      <c r="C10" s="19">
        <v>86</v>
      </c>
      <c r="D10" s="19">
        <v>0</v>
      </c>
      <c r="E10" s="19">
        <v>2</v>
      </c>
      <c r="F10" s="19">
        <v>1</v>
      </c>
      <c r="G10" s="19">
        <v>0</v>
      </c>
      <c r="H10" s="19">
        <v>5</v>
      </c>
      <c r="I10" s="19">
        <v>30</v>
      </c>
      <c r="J10" s="19">
        <v>33</v>
      </c>
      <c r="K10" s="19">
        <v>15</v>
      </c>
    </row>
    <row r="11" spans="2:11" x14ac:dyDescent="0.2">
      <c r="B11" s="25" t="s">
        <v>857</v>
      </c>
      <c r="C11" s="19">
        <v>34</v>
      </c>
      <c r="D11" s="19">
        <v>0</v>
      </c>
      <c r="E11" s="19">
        <v>1</v>
      </c>
      <c r="F11" s="19">
        <v>1</v>
      </c>
      <c r="G11" s="19">
        <v>0</v>
      </c>
      <c r="H11" s="19">
        <v>4</v>
      </c>
      <c r="I11" s="19">
        <v>6</v>
      </c>
      <c r="J11" s="19">
        <v>16</v>
      </c>
      <c r="K11" s="19">
        <v>6</v>
      </c>
    </row>
    <row r="12" spans="2:11" x14ac:dyDescent="0.2">
      <c r="B12" s="25" t="s">
        <v>858</v>
      </c>
      <c r="C12" s="19">
        <v>6</v>
      </c>
      <c r="D12" s="19">
        <v>0</v>
      </c>
      <c r="E12" s="19">
        <v>0</v>
      </c>
      <c r="F12" s="19">
        <v>0</v>
      </c>
      <c r="G12" s="19">
        <v>0</v>
      </c>
      <c r="H12" s="19">
        <v>0</v>
      </c>
      <c r="I12" s="19">
        <v>3</v>
      </c>
      <c r="J12" s="19">
        <v>2</v>
      </c>
      <c r="K12" s="19">
        <v>1</v>
      </c>
    </row>
    <row r="13" spans="2:11" x14ac:dyDescent="0.2">
      <c r="B13" s="25" t="s">
        <v>859</v>
      </c>
      <c r="C13" s="19">
        <v>19</v>
      </c>
      <c r="D13" s="19">
        <v>0</v>
      </c>
      <c r="E13" s="19">
        <v>0</v>
      </c>
      <c r="F13" s="19">
        <v>0</v>
      </c>
      <c r="G13" s="19">
        <v>0</v>
      </c>
      <c r="H13" s="19">
        <v>4</v>
      </c>
      <c r="I13" s="19">
        <v>9</v>
      </c>
      <c r="J13" s="19">
        <v>4</v>
      </c>
      <c r="K13" s="19">
        <v>2</v>
      </c>
    </row>
    <row r="14" spans="2:11" x14ac:dyDescent="0.2">
      <c r="B14" s="25" t="s">
        <v>860</v>
      </c>
      <c r="C14" s="19">
        <v>24</v>
      </c>
      <c r="D14" s="19">
        <v>0</v>
      </c>
      <c r="E14" s="19">
        <v>0</v>
      </c>
      <c r="F14" s="19">
        <v>0</v>
      </c>
      <c r="G14" s="19">
        <v>0</v>
      </c>
      <c r="H14" s="19">
        <v>7</v>
      </c>
      <c r="I14" s="19">
        <v>10</v>
      </c>
      <c r="J14" s="19">
        <v>7</v>
      </c>
      <c r="K14" s="19">
        <v>0</v>
      </c>
    </row>
    <row r="15" spans="2:11" x14ac:dyDescent="0.2">
      <c r="B15" s="25" t="s">
        <v>861</v>
      </c>
      <c r="C15" s="19">
        <v>1</v>
      </c>
      <c r="D15" s="19">
        <v>0</v>
      </c>
      <c r="E15" s="19">
        <v>0</v>
      </c>
      <c r="F15" s="19">
        <v>0</v>
      </c>
      <c r="G15" s="19">
        <v>0</v>
      </c>
      <c r="H15" s="19">
        <v>0</v>
      </c>
      <c r="I15" s="19">
        <v>1</v>
      </c>
      <c r="J15" s="19">
        <v>0</v>
      </c>
      <c r="K15" s="19">
        <v>0</v>
      </c>
    </row>
    <row r="16" spans="2:11" x14ac:dyDescent="0.2">
      <c r="B16" s="25" t="s">
        <v>862</v>
      </c>
      <c r="C16" s="19">
        <v>3</v>
      </c>
      <c r="D16" s="19">
        <v>0</v>
      </c>
      <c r="E16" s="19">
        <v>0</v>
      </c>
      <c r="F16" s="19">
        <v>0</v>
      </c>
      <c r="G16" s="19">
        <v>0</v>
      </c>
      <c r="H16" s="19">
        <v>1</v>
      </c>
      <c r="I16" s="19">
        <v>2</v>
      </c>
      <c r="J16" s="19">
        <v>0</v>
      </c>
      <c r="K16" s="19">
        <v>0</v>
      </c>
    </row>
    <row r="17" spans="2:11" x14ac:dyDescent="0.2">
      <c r="B17" s="25" t="s">
        <v>863</v>
      </c>
      <c r="C17" s="19">
        <v>0</v>
      </c>
      <c r="D17" s="19">
        <v>0</v>
      </c>
      <c r="E17" s="19">
        <v>0</v>
      </c>
      <c r="F17" s="19">
        <v>0</v>
      </c>
      <c r="G17" s="19">
        <v>0</v>
      </c>
      <c r="H17" s="19">
        <v>0</v>
      </c>
      <c r="I17" s="19">
        <v>0</v>
      </c>
      <c r="J17" s="19">
        <v>0</v>
      </c>
      <c r="K17" s="19">
        <v>0</v>
      </c>
    </row>
    <row r="18" spans="2:11" x14ac:dyDescent="0.2">
      <c r="B18" s="25" t="s">
        <v>864</v>
      </c>
      <c r="C18" s="19">
        <v>1</v>
      </c>
      <c r="D18" s="19">
        <v>0</v>
      </c>
      <c r="E18" s="19">
        <v>0</v>
      </c>
      <c r="F18" s="19">
        <v>0</v>
      </c>
      <c r="G18" s="19">
        <v>0</v>
      </c>
      <c r="H18" s="19">
        <v>0</v>
      </c>
      <c r="I18" s="19">
        <v>1</v>
      </c>
      <c r="J18" s="19">
        <v>0</v>
      </c>
      <c r="K18" s="19">
        <v>0</v>
      </c>
    </row>
    <row r="19" spans="2:11" x14ac:dyDescent="0.2">
      <c r="B19" s="25" t="s">
        <v>865</v>
      </c>
      <c r="C19" s="19">
        <v>9</v>
      </c>
      <c r="D19" s="19">
        <v>0</v>
      </c>
      <c r="E19" s="19">
        <v>0</v>
      </c>
      <c r="F19" s="19">
        <v>0</v>
      </c>
      <c r="G19" s="19">
        <v>0</v>
      </c>
      <c r="H19" s="19">
        <v>0</v>
      </c>
      <c r="I19" s="19">
        <v>7</v>
      </c>
      <c r="J19" s="19">
        <v>2</v>
      </c>
      <c r="K19" s="19">
        <v>0</v>
      </c>
    </row>
    <row r="20" spans="2:11" x14ac:dyDescent="0.2">
      <c r="B20" s="46" t="s">
        <v>866</v>
      </c>
      <c r="C20" s="47"/>
      <c r="D20" s="47"/>
      <c r="E20" s="47"/>
      <c r="F20" s="47"/>
      <c r="G20" s="47"/>
      <c r="H20" s="47"/>
      <c r="I20" s="47"/>
      <c r="J20" s="47"/>
      <c r="K20" s="47"/>
    </row>
    <row r="21" spans="2:11" x14ac:dyDescent="0.2">
      <c r="B21" s="26" t="s">
        <v>867</v>
      </c>
      <c r="C21" s="27">
        <v>1168</v>
      </c>
      <c r="D21" s="27">
        <v>3</v>
      </c>
      <c r="E21" s="27">
        <v>7</v>
      </c>
      <c r="F21" s="27">
        <v>3</v>
      </c>
      <c r="G21" s="27">
        <v>1</v>
      </c>
      <c r="H21" s="27">
        <v>100</v>
      </c>
      <c r="I21" s="27">
        <v>611</v>
      </c>
      <c r="J21" s="27">
        <v>376</v>
      </c>
      <c r="K21" s="27">
        <v>67</v>
      </c>
    </row>
    <row r="22" spans="2:11" x14ac:dyDescent="0.2">
      <c r="B22" s="25" t="s">
        <v>855</v>
      </c>
      <c r="C22" s="19" t="s">
        <v>11</v>
      </c>
      <c r="D22" s="19" t="s">
        <v>11</v>
      </c>
      <c r="E22" s="19" t="s">
        <v>11</v>
      </c>
      <c r="F22" s="19" t="s">
        <v>11</v>
      </c>
      <c r="G22" s="19" t="s">
        <v>11</v>
      </c>
      <c r="H22" s="19" t="s">
        <v>11</v>
      </c>
      <c r="I22" s="19" t="s">
        <v>11</v>
      </c>
      <c r="J22" s="19" t="s">
        <v>11</v>
      </c>
      <c r="K22" s="19" t="s">
        <v>11</v>
      </c>
    </row>
    <row r="23" spans="2:11" x14ac:dyDescent="0.2">
      <c r="B23" s="25" t="s">
        <v>868</v>
      </c>
      <c r="C23" s="19">
        <v>99</v>
      </c>
      <c r="D23" s="19">
        <v>0</v>
      </c>
      <c r="E23" s="19">
        <v>2</v>
      </c>
      <c r="F23" s="19">
        <v>1</v>
      </c>
      <c r="G23" s="19">
        <v>0</v>
      </c>
      <c r="H23" s="19">
        <v>10</v>
      </c>
      <c r="I23" s="19">
        <v>29</v>
      </c>
      <c r="J23" s="19">
        <v>49</v>
      </c>
      <c r="K23" s="19">
        <v>8</v>
      </c>
    </row>
    <row r="24" spans="2:11" x14ac:dyDescent="0.2">
      <c r="B24" s="25" t="s">
        <v>869</v>
      </c>
      <c r="C24" s="19">
        <v>175</v>
      </c>
      <c r="D24" s="19">
        <v>0</v>
      </c>
      <c r="E24" s="19">
        <v>0</v>
      </c>
      <c r="F24" s="19">
        <v>0</v>
      </c>
      <c r="G24" s="19">
        <v>1</v>
      </c>
      <c r="H24" s="19">
        <v>54</v>
      </c>
      <c r="I24" s="19">
        <v>63</v>
      </c>
      <c r="J24" s="19">
        <v>41</v>
      </c>
      <c r="K24" s="19">
        <v>16</v>
      </c>
    </row>
    <row r="25" spans="2:11" x14ac:dyDescent="0.2">
      <c r="B25" s="25" t="s">
        <v>870</v>
      </c>
      <c r="C25" s="19">
        <v>36</v>
      </c>
      <c r="D25" s="19">
        <v>0</v>
      </c>
      <c r="E25" s="19">
        <v>0</v>
      </c>
      <c r="F25" s="19">
        <v>0</v>
      </c>
      <c r="G25" s="19">
        <v>0</v>
      </c>
      <c r="H25" s="19">
        <v>1</v>
      </c>
      <c r="I25" s="19">
        <v>22</v>
      </c>
      <c r="J25" s="19">
        <v>12</v>
      </c>
      <c r="K25" s="19">
        <v>1</v>
      </c>
    </row>
    <row r="26" spans="2:11" x14ac:dyDescent="0.2">
      <c r="B26" s="25" t="s">
        <v>871</v>
      </c>
      <c r="C26" s="19">
        <v>322</v>
      </c>
      <c r="D26" s="19">
        <v>0</v>
      </c>
      <c r="E26" s="19">
        <v>1</v>
      </c>
      <c r="F26" s="19">
        <v>0</v>
      </c>
      <c r="G26" s="19">
        <v>0</v>
      </c>
      <c r="H26" s="19">
        <v>1</v>
      </c>
      <c r="I26" s="19">
        <v>223</v>
      </c>
      <c r="J26" s="19">
        <v>94</v>
      </c>
      <c r="K26" s="19">
        <v>3</v>
      </c>
    </row>
    <row r="27" spans="2:11" x14ac:dyDescent="0.2">
      <c r="B27" s="25" t="s">
        <v>872</v>
      </c>
      <c r="C27" s="19">
        <v>16</v>
      </c>
      <c r="D27" s="19">
        <v>0</v>
      </c>
      <c r="E27" s="19">
        <v>0</v>
      </c>
      <c r="F27" s="19">
        <v>0</v>
      </c>
      <c r="G27" s="19">
        <v>0</v>
      </c>
      <c r="H27" s="19">
        <v>0</v>
      </c>
      <c r="I27" s="19">
        <v>15</v>
      </c>
      <c r="J27" s="19">
        <v>1</v>
      </c>
      <c r="K27" s="19">
        <v>0</v>
      </c>
    </row>
    <row r="28" spans="2:11" x14ac:dyDescent="0.2">
      <c r="B28" s="25" t="s">
        <v>873</v>
      </c>
      <c r="C28" s="19">
        <v>5</v>
      </c>
      <c r="D28" s="19">
        <v>0</v>
      </c>
      <c r="E28" s="19">
        <v>0</v>
      </c>
      <c r="F28" s="19">
        <v>0</v>
      </c>
      <c r="G28" s="19">
        <v>0</v>
      </c>
      <c r="H28" s="19">
        <v>1</v>
      </c>
      <c r="I28" s="19">
        <v>2</v>
      </c>
      <c r="J28" s="19">
        <v>2</v>
      </c>
      <c r="K28" s="19">
        <v>0</v>
      </c>
    </row>
    <row r="29" spans="2:11" x14ac:dyDescent="0.2">
      <c r="B29" s="25" t="s">
        <v>874</v>
      </c>
      <c r="C29" s="19">
        <v>372</v>
      </c>
      <c r="D29" s="19">
        <v>2</v>
      </c>
      <c r="E29" s="19">
        <v>3</v>
      </c>
      <c r="F29" s="19">
        <v>1</v>
      </c>
      <c r="G29" s="19">
        <v>0</v>
      </c>
      <c r="H29" s="19">
        <v>31</v>
      </c>
      <c r="I29" s="19">
        <v>194</v>
      </c>
      <c r="J29" s="19">
        <v>121</v>
      </c>
      <c r="K29" s="19">
        <v>20</v>
      </c>
    </row>
    <row r="30" spans="2:11" x14ac:dyDescent="0.2">
      <c r="B30" s="25" t="s">
        <v>875</v>
      </c>
      <c r="C30" s="19">
        <v>54</v>
      </c>
      <c r="D30" s="19">
        <v>1</v>
      </c>
      <c r="E30" s="19">
        <v>0</v>
      </c>
      <c r="F30" s="19">
        <v>0</v>
      </c>
      <c r="G30" s="19">
        <v>0</v>
      </c>
      <c r="H30" s="19">
        <v>2</v>
      </c>
      <c r="I30" s="19">
        <v>20</v>
      </c>
      <c r="J30" s="19">
        <v>24</v>
      </c>
      <c r="K30" s="19">
        <v>7</v>
      </c>
    </row>
    <row r="31" spans="2:11" x14ac:dyDescent="0.2">
      <c r="B31" s="25" t="s">
        <v>876</v>
      </c>
      <c r="C31" s="19">
        <v>65</v>
      </c>
      <c r="D31" s="19">
        <v>0</v>
      </c>
      <c r="E31" s="19">
        <v>0</v>
      </c>
      <c r="F31" s="19">
        <v>0</v>
      </c>
      <c r="G31" s="19">
        <v>0</v>
      </c>
      <c r="H31" s="19">
        <v>0</v>
      </c>
      <c r="I31" s="19">
        <v>33</v>
      </c>
      <c r="J31" s="19">
        <v>22</v>
      </c>
      <c r="K31" s="19">
        <v>10</v>
      </c>
    </row>
    <row r="32" spans="2:11" x14ac:dyDescent="0.2">
      <c r="B32" s="25" t="s">
        <v>877</v>
      </c>
      <c r="C32" s="19">
        <v>24</v>
      </c>
      <c r="D32" s="19">
        <v>0</v>
      </c>
      <c r="E32" s="19">
        <v>1</v>
      </c>
      <c r="F32" s="19">
        <v>1</v>
      </c>
      <c r="G32" s="19">
        <v>0</v>
      </c>
      <c r="H32" s="19">
        <v>0</v>
      </c>
      <c r="I32" s="19">
        <v>10</v>
      </c>
      <c r="J32" s="19">
        <v>10</v>
      </c>
      <c r="K32" s="19">
        <v>2</v>
      </c>
    </row>
    <row r="33" spans="2:11" x14ac:dyDescent="0.2">
      <c r="B33" s="46" t="s">
        <v>878</v>
      </c>
      <c r="C33" s="47"/>
      <c r="D33" s="47"/>
      <c r="E33" s="47"/>
      <c r="F33" s="47"/>
      <c r="G33" s="47"/>
      <c r="H33" s="47"/>
      <c r="I33" s="47"/>
      <c r="J33" s="47"/>
      <c r="K33" s="47"/>
    </row>
    <row r="34" spans="2:11" x14ac:dyDescent="0.2">
      <c r="B34" s="26" t="s">
        <v>879</v>
      </c>
      <c r="C34" s="27">
        <v>17</v>
      </c>
      <c r="D34" s="27">
        <v>0</v>
      </c>
      <c r="E34" s="27">
        <v>0</v>
      </c>
      <c r="F34" s="27">
        <v>0</v>
      </c>
      <c r="G34" s="27">
        <v>0</v>
      </c>
      <c r="H34" s="27">
        <v>2</v>
      </c>
      <c r="I34" s="27">
        <v>6</v>
      </c>
      <c r="J34" s="27">
        <v>6</v>
      </c>
      <c r="K34" s="27">
        <v>3</v>
      </c>
    </row>
    <row r="35" spans="2:11" x14ac:dyDescent="0.2">
      <c r="B35" s="25" t="s">
        <v>855</v>
      </c>
      <c r="C35" s="19" t="s">
        <v>11</v>
      </c>
      <c r="D35" s="19" t="s">
        <v>11</v>
      </c>
      <c r="E35" s="19" t="s">
        <v>11</v>
      </c>
      <c r="F35" s="19" t="s">
        <v>11</v>
      </c>
      <c r="G35" s="19" t="s">
        <v>11</v>
      </c>
      <c r="H35" s="19" t="s">
        <v>11</v>
      </c>
      <c r="I35" s="19" t="s">
        <v>11</v>
      </c>
      <c r="J35" s="19" t="s">
        <v>11</v>
      </c>
      <c r="K35" s="19" t="s">
        <v>11</v>
      </c>
    </row>
    <row r="36" spans="2:11" x14ac:dyDescent="0.2">
      <c r="B36" s="25" t="s">
        <v>880</v>
      </c>
      <c r="C36" s="19">
        <v>3</v>
      </c>
      <c r="D36" s="19">
        <v>0</v>
      </c>
      <c r="E36" s="19">
        <v>0</v>
      </c>
      <c r="F36" s="19">
        <v>0</v>
      </c>
      <c r="G36" s="19">
        <v>0</v>
      </c>
      <c r="H36" s="19">
        <v>1</v>
      </c>
      <c r="I36" s="19">
        <v>2</v>
      </c>
      <c r="J36" s="19">
        <v>0</v>
      </c>
      <c r="K36" s="19">
        <v>0</v>
      </c>
    </row>
    <row r="37" spans="2:11" x14ac:dyDescent="0.2">
      <c r="B37" s="25" t="s">
        <v>881</v>
      </c>
      <c r="C37" s="19">
        <v>11</v>
      </c>
      <c r="D37" s="19">
        <v>0</v>
      </c>
      <c r="E37" s="19">
        <v>0</v>
      </c>
      <c r="F37" s="19">
        <v>0</v>
      </c>
      <c r="G37" s="19">
        <v>0</v>
      </c>
      <c r="H37" s="19">
        <v>1</v>
      </c>
      <c r="I37" s="19">
        <v>3</v>
      </c>
      <c r="J37" s="19">
        <v>4</v>
      </c>
      <c r="K37" s="19">
        <v>3</v>
      </c>
    </row>
    <row r="38" spans="2:11" x14ac:dyDescent="0.2">
      <c r="B38" s="25" t="s">
        <v>882</v>
      </c>
      <c r="C38" s="19">
        <v>3</v>
      </c>
      <c r="D38" s="19">
        <v>0</v>
      </c>
      <c r="E38" s="19">
        <v>0</v>
      </c>
      <c r="F38" s="19">
        <v>0</v>
      </c>
      <c r="G38" s="19">
        <v>0</v>
      </c>
      <c r="H38" s="19">
        <v>0</v>
      </c>
      <c r="I38" s="19">
        <v>1</v>
      </c>
      <c r="J38" s="19">
        <v>2</v>
      </c>
      <c r="K38" s="19">
        <v>0</v>
      </c>
    </row>
    <row r="39" spans="2:11" x14ac:dyDescent="0.2">
      <c r="B39" s="46" t="s">
        <v>883</v>
      </c>
      <c r="C39" s="47"/>
      <c r="D39" s="47"/>
      <c r="E39" s="47"/>
      <c r="F39" s="47"/>
      <c r="G39" s="47"/>
      <c r="H39" s="47"/>
      <c r="I39" s="47"/>
      <c r="J39" s="47"/>
      <c r="K39" s="47"/>
    </row>
    <row r="40" spans="2:11" x14ac:dyDescent="0.2">
      <c r="B40" s="26" t="s">
        <v>884</v>
      </c>
      <c r="C40" s="27">
        <v>39</v>
      </c>
      <c r="D40" s="27">
        <v>0</v>
      </c>
      <c r="E40" s="27">
        <v>0</v>
      </c>
      <c r="F40" s="27">
        <v>0</v>
      </c>
      <c r="G40" s="27">
        <v>0</v>
      </c>
      <c r="H40" s="27">
        <v>3</v>
      </c>
      <c r="I40" s="27">
        <v>11</v>
      </c>
      <c r="J40" s="27">
        <v>17</v>
      </c>
      <c r="K40" s="27">
        <v>8</v>
      </c>
    </row>
    <row r="41" spans="2:11" x14ac:dyDescent="0.2">
      <c r="B41" s="25" t="s">
        <v>855</v>
      </c>
      <c r="C41" s="19" t="s">
        <v>11</v>
      </c>
      <c r="D41" s="19" t="s">
        <v>11</v>
      </c>
      <c r="E41" s="19" t="s">
        <v>11</v>
      </c>
      <c r="F41" s="19" t="s">
        <v>11</v>
      </c>
      <c r="G41" s="19" t="s">
        <v>11</v>
      </c>
      <c r="H41" s="19" t="s">
        <v>11</v>
      </c>
      <c r="I41" s="19" t="s">
        <v>11</v>
      </c>
      <c r="J41" s="19" t="s">
        <v>11</v>
      </c>
      <c r="K41" s="19" t="s">
        <v>11</v>
      </c>
    </row>
    <row r="42" spans="2:11" x14ac:dyDescent="0.2">
      <c r="B42" s="25" t="s">
        <v>885</v>
      </c>
      <c r="C42" s="19">
        <v>14</v>
      </c>
      <c r="D42" s="19">
        <v>0</v>
      </c>
      <c r="E42" s="19">
        <v>0</v>
      </c>
      <c r="F42" s="19">
        <v>0</v>
      </c>
      <c r="G42" s="19">
        <v>0</v>
      </c>
      <c r="H42" s="19">
        <v>1</v>
      </c>
      <c r="I42" s="19">
        <v>1</v>
      </c>
      <c r="J42" s="19">
        <v>6</v>
      </c>
      <c r="K42" s="19">
        <v>6</v>
      </c>
    </row>
    <row r="43" spans="2:11" x14ac:dyDescent="0.2">
      <c r="B43" s="25" t="s">
        <v>886</v>
      </c>
      <c r="C43" s="19">
        <v>14</v>
      </c>
      <c r="D43" s="19">
        <v>0</v>
      </c>
      <c r="E43" s="19">
        <v>0</v>
      </c>
      <c r="F43" s="19">
        <v>0</v>
      </c>
      <c r="G43" s="19">
        <v>0</v>
      </c>
      <c r="H43" s="19">
        <v>1</v>
      </c>
      <c r="I43" s="19">
        <v>6</v>
      </c>
      <c r="J43" s="19">
        <v>6</v>
      </c>
      <c r="K43" s="19">
        <v>1</v>
      </c>
    </row>
    <row r="44" spans="2:11" x14ac:dyDescent="0.2">
      <c r="B44" s="25" t="s">
        <v>887</v>
      </c>
      <c r="C44" s="19">
        <v>11</v>
      </c>
      <c r="D44" s="19">
        <v>0</v>
      </c>
      <c r="E44" s="19">
        <v>0</v>
      </c>
      <c r="F44" s="19">
        <v>0</v>
      </c>
      <c r="G44" s="19">
        <v>0</v>
      </c>
      <c r="H44" s="19">
        <v>1</v>
      </c>
      <c r="I44" s="19">
        <v>4</v>
      </c>
      <c r="J44" s="19">
        <v>5</v>
      </c>
      <c r="K44" s="19">
        <v>1</v>
      </c>
    </row>
    <row r="45" spans="2:11" x14ac:dyDescent="0.2">
      <c r="B45" s="46" t="s">
        <v>888</v>
      </c>
      <c r="C45" s="47"/>
      <c r="D45" s="47"/>
      <c r="E45" s="47"/>
      <c r="F45" s="47"/>
      <c r="G45" s="47"/>
      <c r="H45" s="47"/>
      <c r="I45" s="47"/>
      <c r="J45" s="47"/>
      <c r="K45" s="47"/>
    </row>
    <row r="46" spans="2:11" x14ac:dyDescent="0.2">
      <c r="B46" s="26" t="s">
        <v>888</v>
      </c>
      <c r="C46" s="27">
        <v>3</v>
      </c>
      <c r="D46" s="27">
        <v>0</v>
      </c>
      <c r="E46" s="27">
        <v>0</v>
      </c>
      <c r="F46" s="27">
        <v>0</v>
      </c>
      <c r="G46" s="27">
        <v>0</v>
      </c>
      <c r="H46" s="27">
        <v>0</v>
      </c>
      <c r="I46" s="27">
        <v>1</v>
      </c>
      <c r="J46" s="27">
        <v>1</v>
      </c>
      <c r="K46" s="27">
        <v>1</v>
      </c>
    </row>
    <row r="47" spans="2:11" x14ac:dyDescent="0.2">
      <c r="B47" s="46" t="s">
        <v>46</v>
      </c>
      <c r="C47" s="47"/>
      <c r="D47" s="47"/>
      <c r="E47" s="47"/>
      <c r="F47" s="47"/>
      <c r="G47" s="47"/>
      <c r="H47" s="47"/>
      <c r="I47" s="47"/>
      <c r="J47" s="47"/>
      <c r="K47" s="47"/>
    </row>
    <row r="48" spans="2:11" x14ac:dyDescent="0.2">
      <c r="B48" s="26" t="s">
        <v>895</v>
      </c>
      <c r="C48" s="27">
        <v>1410</v>
      </c>
      <c r="D48" s="27">
        <v>3</v>
      </c>
      <c r="E48" s="27">
        <v>10</v>
      </c>
      <c r="F48" s="27">
        <v>5</v>
      </c>
      <c r="G48" s="27">
        <v>1</v>
      </c>
      <c r="H48" s="27">
        <v>126</v>
      </c>
      <c r="I48" s="27">
        <v>698</v>
      </c>
      <c r="J48" s="27">
        <v>464</v>
      </c>
      <c r="K48" s="27">
        <v>103</v>
      </c>
    </row>
    <row r="49" spans="2:11" x14ac:dyDescent="0.2">
      <c r="B49" s="28" t="s">
        <v>43</v>
      </c>
      <c r="C49" s="29">
        <v>1090</v>
      </c>
      <c r="D49" s="29">
        <v>2</v>
      </c>
      <c r="E49" s="29">
        <v>5</v>
      </c>
      <c r="F49" s="29">
        <v>2</v>
      </c>
      <c r="G49" s="29">
        <v>1</v>
      </c>
      <c r="H49" s="29">
        <v>100</v>
      </c>
      <c r="I49" s="29">
        <v>530</v>
      </c>
      <c r="J49" s="29">
        <v>365</v>
      </c>
      <c r="K49" s="29">
        <v>85</v>
      </c>
    </row>
    <row r="51" spans="2:11" ht="21.75" customHeight="1" x14ac:dyDescent="0.2">
      <c r="B51" s="42" t="s">
        <v>896</v>
      </c>
      <c r="C51" s="43"/>
      <c r="D51" s="43"/>
      <c r="E51" s="43"/>
      <c r="F51" s="43"/>
      <c r="G51" s="43"/>
      <c r="H51" s="43"/>
      <c r="I51" s="43"/>
      <c r="J51" s="43"/>
      <c r="K51" s="43"/>
    </row>
    <row r="52" spans="2:11" x14ac:dyDescent="0.2">
      <c r="B52" s="42" t="s">
        <v>901</v>
      </c>
      <c r="C52" s="43"/>
      <c r="D52" s="43"/>
      <c r="E52" s="43"/>
      <c r="F52" s="43"/>
      <c r="G52" s="43"/>
      <c r="H52" s="43"/>
      <c r="I52" s="43"/>
      <c r="J52" s="43"/>
      <c r="K52" s="43"/>
    </row>
  </sheetData>
  <mergeCells count="13">
    <mergeCell ref="B47:K47"/>
    <mergeCell ref="B51:K51"/>
    <mergeCell ref="B52:K52"/>
    <mergeCell ref="B7:K7"/>
    <mergeCell ref="B20:K20"/>
    <mergeCell ref="B33:K33"/>
    <mergeCell ref="B39:K39"/>
    <mergeCell ref="B45:K45"/>
    <mergeCell ref="B4:B6"/>
    <mergeCell ref="C4:K4"/>
    <mergeCell ref="C5:C6"/>
    <mergeCell ref="D5:G5"/>
    <mergeCell ref="H5:K5"/>
  </mergeCells>
  <pageMargins left="0.70866141732283472" right="0.70866141732283472" top="0.74803149606299213" bottom="0.74803149606299213" header="0.31496062992125984" footer="0.31496062992125984"/>
  <pageSetup paperSize="9" scale="71" fitToWidth="0" fitToHeight="0" orientation="landscape" horizontalDpi="300" verticalDpi="300" r:id="rId1"/>
  <headerFooter differentFirst="1" scaleWithDoc="0" alignWithMargins="0">
    <firstHeader>&amp;L&amp;C&amp;R&amp;B DEPARTEMENT FINANZEN UND RESSOURCEN
Statistik Aargau</firstHeader>
  </headerFooter>
  <rowBreaks count="1" manualBreakCount="1">
    <brk id="53"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A05388"/>
  </sheetPr>
  <dimension ref="B1:N48"/>
  <sheetViews>
    <sheetView showGridLines="0" view="pageBreakPreview" zoomScaleNormal="100" zoomScaleSheetLayoutView="100" workbookViewId="0">
      <pane ySplit="4" topLeftCell="A5" activePane="bottomLeft" state="frozen"/>
      <selection activeCell="A3" sqref="A3"/>
      <selection pane="bottomLeft" activeCell="A3" sqref="A3"/>
    </sheetView>
  </sheetViews>
  <sheetFormatPr baseColWidth="10" defaultRowHeight="12.75" x14ac:dyDescent="0.2"/>
  <cols>
    <col min="1" max="1" width="2.5703125" customWidth="1"/>
    <col min="2" max="2" width="43.85546875" customWidth="1"/>
    <col min="3" max="3" width="10.140625" customWidth="1"/>
    <col min="4" max="4" width="13.28515625" customWidth="1"/>
    <col min="5" max="5" width="13.5703125" customWidth="1"/>
    <col min="6" max="7" width="10.140625" customWidth="1"/>
    <col min="8" max="8" width="10.5703125" customWidth="1"/>
    <col min="9" max="9" width="12" customWidth="1"/>
    <col min="10" max="12" width="10.140625" customWidth="1"/>
    <col min="13" max="13" width="10.28515625" customWidth="1"/>
    <col min="14" max="14" width="10.140625" customWidth="1"/>
  </cols>
  <sheetData>
    <row r="1" spans="2:14" ht="18" x14ac:dyDescent="0.25">
      <c r="B1" s="3" t="s">
        <v>28</v>
      </c>
    </row>
    <row r="4" spans="2:14" ht="56.1" customHeight="1" x14ac:dyDescent="0.2">
      <c r="B4" s="24" t="s">
        <v>889</v>
      </c>
      <c r="C4" s="17" t="s">
        <v>51</v>
      </c>
      <c r="D4" s="17" t="s">
        <v>902</v>
      </c>
      <c r="E4" s="17" t="s">
        <v>903</v>
      </c>
      <c r="F4" s="17" t="s">
        <v>904</v>
      </c>
      <c r="G4" s="17" t="s">
        <v>905</v>
      </c>
      <c r="H4" s="17" t="s">
        <v>906</v>
      </c>
      <c r="I4" s="17" t="s">
        <v>907</v>
      </c>
      <c r="J4" s="17" t="s">
        <v>908</v>
      </c>
      <c r="K4" s="17" t="s">
        <v>909</v>
      </c>
      <c r="L4" s="17" t="s">
        <v>910</v>
      </c>
      <c r="M4" s="17" t="s">
        <v>587</v>
      </c>
      <c r="N4" s="17" t="s">
        <v>588</v>
      </c>
    </row>
    <row r="5" spans="2:14" x14ac:dyDescent="0.2">
      <c r="B5" s="46" t="s">
        <v>853</v>
      </c>
      <c r="C5" s="47"/>
      <c r="D5" s="47"/>
      <c r="E5" s="47"/>
      <c r="F5" s="47"/>
      <c r="G5" s="47"/>
      <c r="H5" s="47"/>
      <c r="I5" s="47"/>
      <c r="J5" s="47"/>
      <c r="K5" s="47"/>
      <c r="L5" s="47"/>
      <c r="M5" s="47"/>
      <c r="N5" s="47"/>
    </row>
    <row r="6" spans="2:14" x14ac:dyDescent="0.2">
      <c r="B6" s="26" t="s">
        <v>854</v>
      </c>
      <c r="C6" s="27">
        <v>575</v>
      </c>
      <c r="D6" s="27">
        <v>403</v>
      </c>
      <c r="E6" s="27">
        <v>17</v>
      </c>
      <c r="F6" s="27">
        <v>65</v>
      </c>
      <c r="G6" s="27">
        <v>7</v>
      </c>
      <c r="H6" s="27">
        <v>16</v>
      </c>
      <c r="I6" s="27">
        <v>2</v>
      </c>
      <c r="J6" s="27">
        <v>44</v>
      </c>
      <c r="K6" s="27">
        <v>17</v>
      </c>
      <c r="L6" s="27">
        <v>3</v>
      </c>
      <c r="M6" s="27">
        <v>1</v>
      </c>
      <c r="N6" s="27">
        <v>0</v>
      </c>
    </row>
    <row r="7" spans="2:14" x14ac:dyDescent="0.2">
      <c r="B7" s="25" t="s">
        <v>855</v>
      </c>
      <c r="C7" s="19" t="s">
        <v>11</v>
      </c>
      <c r="D7" s="19" t="s">
        <v>11</v>
      </c>
      <c r="E7" s="19" t="s">
        <v>11</v>
      </c>
      <c r="F7" s="19" t="s">
        <v>11</v>
      </c>
      <c r="G7" s="19" t="s">
        <v>11</v>
      </c>
      <c r="H7" s="19" t="s">
        <v>11</v>
      </c>
      <c r="I7" s="19" t="s">
        <v>11</v>
      </c>
      <c r="J7" s="19" t="s">
        <v>11</v>
      </c>
      <c r="K7" s="19" t="s">
        <v>11</v>
      </c>
      <c r="L7" s="19" t="s">
        <v>11</v>
      </c>
      <c r="M7" s="19" t="s">
        <v>11</v>
      </c>
      <c r="N7" s="19" t="s">
        <v>11</v>
      </c>
    </row>
    <row r="8" spans="2:14" x14ac:dyDescent="0.2">
      <c r="B8" s="25" t="s">
        <v>856</v>
      </c>
      <c r="C8" s="19">
        <v>255</v>
      </c>
      <c r="D8" s="19">
        <v>169</v>
      </c>
      <c r="E8" s="19">
        <v>8</v>
      </c>
      <c r="F8" s="19">
        <v>35</v>
      </c>
      <c r="G8" s="19">
        <v>3</v>
      </c>
      <c r="H8" s="19">
        <v>13</v>
      </c>
      <c r="I8" s="19">
        <v>0</v>
      </c>
      <c r="J8" s="19">
        <v>11</v>
      </c>
      <c r="K8" s="19">
        <v>12</v>
      </c>
      <c r="L8" s="19">
        <v>3</v>
      </c>
      <c r="M8" s="19">
        <v>1</v>
      </c>
      <c r="N8" s="19">
        <v>0</v>
      </c>
    </row>
    <row r="9" spans="2:14" x14ac:dyDescent="0.2">
      <c r="B9" s="25" t="s">
        <v>857</v>
      </c>
      <c r="C9" s="19">
        <v>63</v>
      </c>
      <c r="D9" s="19">
        <v>44</v>
      </c>
      <c r="E9" s="19">
        <v>2</v>
      </c>
      <c r="F9" s="19">
        <v>9</v>
      </c>
      <c r="G9" s="19">
        <v>4</v>
      </c>
      <c r="H9" s="19">
        <v>2</v>
      </c>
      <c r="I9" s="19">
        <v>1</v>
      </c>
      <c r="J9" s="19">
        <v>1</v>
      </c>
      <c r="K9" s="19">
        <v>0</v>
      </c>
      <c r="L9" s="19">
        <v>0</v>
      </c>
      <c r="M9" s="19">
        <v>0</v>
      </c>
      <c r="N9" s="19">
        <v>0</v>
      </c>
    </row>
    <row r="10" spans="2:14" x14ac:dyDescent="0.2">
      <c r="B10" s="25" t="s">
        <v>858</v>
      </c>
      <c r="C10" s="19">
        <v>19</v>
      </c>
      <c r="D10" s="19">
        <v>11</v>
      </c>
      <c r="E10" s="19">
        <v>0</v>
      </c>
      <c r="F10" s="19">
        <v>4</v>
      </c>
      <c r="G10" s="19">
        <v>0</v>
      </c>
      <c r="H10" s="19">
        <v>0</v>
      </c>
      <c r="I10" s="19">
        <v>1</v>
      </c>
      <c r="J10" s="19">
        <v>1</v>
      </c>
      <c r="K10" s="19">
        <v>2</v>
      </c>
      <c r="L10" s="19">
        <v>0</v>
      </c>
      <c r="M10" s="19">
        <v>0</v>
      </c>
      <c r="N10" s="19">
        <v>0</v>
      </c>
    </row>
    <row r="11" spans="2:14" x14ac:dyDescent="0.2">
      <c r="B11" s="25" t="s">
        <v>859</v>
      </c>
      <c r="C11" s="19">
        <v>31</v>
      </c>
      <c r="D11" s="19">
        <v>21</v>
      </c>
      <c r="E11" s="19">
        <v>0</v>
      </c>
      <c r="F11" s="19">
        <v>1</v>
      </c>
      <c r="G11" s="19">
        <v>0</v>
      </c>
      <c r="H11" s="19">
        <v>1</v>
      </c>
      <c r="I11" s="19">
        <v>0</v>
      </c>
      <c r="J11" s="19">
        <v>7</v>
      </c>
      <c r="K11" s="19">
        <v>1</v>
      </c>
      <c r="L11" s="19">
        <v>0</v>
      </c>
      <c r="M11" s="19">
        <v>0</v>
      </c>
      <c r="N11" s="19">
        <v>0</v>
      </c>
    </row>
    <row r="12" spans="2:14" x14ac:dyDescent="0.2">
      <c r="B12" s="25" t="s">
        <v>860</v>
      </c>
      <c r="C12" s="19">
        <v>171</v>
      </c>
      <c r="D12" s="19">
        <v>131</v>
      </c>
      <c r="E12" s="19">
        <v>7</v>
      </c>
      <c r="F12" s="19">
        <v>13</v>
      </c>
      <c r="G12" s="19">
        <v>0</v>
      </c>
      <c r="H12" s="19">
        <v>0</v>
      </c>
      <c r="I12" s="19">
        <v>0</v>
      </c>
      <c r="J12" s="19">
        <v>19</v>
      </c>
      <c r="K12" s="19">
        <v>1</v>
      </c>
      <c r="L12" s="19">
        <v>0</v>
      </c>
      <c r="M12" s="19">
        <v>0</v>
      </c>
      <c r="N12" s="19">
        <v>0</v>
      </c>
    </row>
    <row r="13" spans="2:14" x14ac:dyDescent="0.2">
      <c r="B13" s="25" t="s">
        <v>861</v>
      </c>
      <c r="C13" s="19">
        <v>2</v>
      </c>
      <c r="D13" s="19">
        <v>1</v>
      </c>
      <c r="E13" s="19">
        <v>0</v>
      </c>
      <c r="F13" s="19">
        <v>1</v>
      </c>
      <c r="G13" s="19">
        <v>0</v>
      </c>
      <c r="H13" s="19">
        <v>0</v>
      </c>
      <c r="I13" s="19">
        <v>0</v>
      </c>
      <c r="J13" s="19">
        <v>0</v>
      </c>
      <c r="K13" s="19">
        <v>0</v>
      </c>
      <c r="L13" s="19">
        <v>0</v>
      </c>
      <c r="M13" s="19">
        <v>0</v>
      </c>
      <c r="N13" s="19">
        <v>0</v>
      </c>
    </row>
    <row r="14" spans="2:14" x14ac:dyDescent="0.2">
      <c r="B14" s="25" t="s">
        <v>862</v>
      </c>
      <c r="C14" s="19">
        <v>14</v>
      </c>
      <c r="D14" s="19">
        <v>11</v>
      </c>
      <c r="E14" s="19">
        <v>0</v>
      </c>
      <c r="F14" s="19">
        <v>0</v>
      </c>
      <c r="G14" s="19">
        <v>0</v>
      </c>
      <c r="H14" s="19">
        <v>0</v>
      </c>
      <c r="I14" s="19">
        <v>0</v>
      </c>
      <c r="J14" s="19">
        <v>2</v>
      </c>
      <c r="K14" s="19">
        <v>1</v>
      </c>
      <c r="L14" s="19">
        <v>0</v>
      </c>
      <c r="M14" s="19">
        <v>0</v>
      </c>
      <c r="N14" s="19">
        <v>0</v>
      </c>
    </row>
    <row r="15" spans="2:14" x14ac:dyDescent="0.2">
      <c r="B15" s="25" t="s">
        <v>863</v>
      </c>
      <c r="C15" s="19">
        <v>1</v>
      </c>
      <c r="D15" s="19">
        <v>1</v>
      </c>
      <c r="E15" s="19">
        <v>0</v>
      </c>
      <c r="F15" s="19">
        <v>0</v>
      </c>
      <c r="G15" s="19">
        <v>0</v>
      </c>
      <c r="H15" s="19">
        <v>0</v>
      </c>
      <c r="I15" s="19">
        <v>0</v>
      </c>
      <c r="J15" s="19">
        <v>0</v>
      </c>
      <c r="K15" s="19">
        <v>0</v>
      </c>
      <c r="L15" s="19">
        <v>0</v>
      </c>
      <c r="M15" s="19">
        <v>0</v>
      </c>
      <c r="N15" s="19">
        <v>0</v>
      </c>
    </row>
    <row r="16" spans="2:14" x14ac:dyDescent="0.2">
      <c r="B16" s="25" t="s">
        <v>864</v>
      </c>
      <c r="C16" s="19">
        <v>1</v>
      </c>
      <c r="D16" s="19">
        <v>0</v>
      </c>
      <c r="E16" s="19">
        <v>0</v>
      </c>
      <c r="F16" s="19">
        <v>0</v>
      </c>
      <c r="G16" s="19">
        <v>0</v>
      </c>
      <c r="H16" s="19">
        <v>0</v>
      </c>
      <c r="I16" s="19">
        <v>0</v>
      </c>
      <c r="J16" s="19">
        <v>1</v>
      </c>
      <c r="K16" s="19">
        <v>0</v>
      </c>
      <c r="L16" s="19">
        <v>0</v>
      </c>
      <c r="M16" s="19">
        <v>0</v>
      </c>
      <c r="N16" s="19">
        <v>0</v>
      </c>
    </row>
    <row r="17" spans="2:14" x14ac:dyDescent="0.2">
      <c r="B17" s="25" t="s">
        <v>865</v>
      </c>
      <c r="C17" s="19">
        <v>18</v>
      </c>
      <c r="D17" s="19">
        <v>14</v>
      </c>
      <c r="E17" s="19">
        <v>0</v>
      </c>
      <c r="F17" s="19">
        <v>2</v>
      </c>
      <c r="G17" s="19">
        <v>0</v>
      </c>
      <c r="H17" s="19">
        <v>0</v>
      </c>
      <c r="I17" s="19">
        <v>0</v>
      </c>
      <c r="J17" s="19">
        <v>2</v>
      </c>
      <c r="K17" s="19">
        <v>0</v>
      </c>
      <c r="L17" s="19">
        <v>0</v>
      </c>
      <c r="M17" s="19">
        <v>0</v>
      </c>
      <c r="N17" s="19">
        <v>0</v>
      </c>
    </row>
    <row r="18" spans="2:14" x14ac:dyDescent="0.2">
      <c r="B18" s="46" t="s">
        <v>866</v>
      </c>
      <c r="C18" s="47"/>
      <c r="D18" s="47"/>
      <c r="E18" s="47"/>
      <c r="F18" s="47"/>
      <c r="G18" s="47"/>
      <c r="H18" s="47"/>
      <c r="I18" s="47"/>
      <c r="J18" s="47"/>
      <c r="K18" s="47"/>
      <c r="L18" s="47"/>
      <c r="M18" s="47"/>
      <c r="N18" s="47"/>
    </row>
    <row r="19" spans="2:14" x14ac:dyDescent="0.2">
      <c r="B19" s="26" t="s">
        <v>867</v>
      </c>
      <c r="C19" s="27">
        <v>2638</v>
      </c>
      <c r="D19" s="27">
        <v>790</v>
      </c>
      <c r="E19" s="27">
        <v>230</v>
      </c>
      <c r="F19" s="27">
        <v>500</v>
      </c>
      <c r="G19" s="27">
        <v>171</v>
      </c>
      <c r="H19" s="27">
        <v>445</v>
      </c>
      <c r="I19" s="27">
        <v>119</v>
      </c>
      <c r="J19" s="27">
        <v>147</v>
      </c>
      <c r="K19" s="27">
        <v>87</v>
      </c>
      <c r="L19" s="27">
        <v>146</v>
      </c>
      <c r="M19" s="27">
        <v>2</v>
      </c>
      <c r="N19" s="27">
        <v>1</v>
      </c>
    </row>
    <row r="20" spans="2:14" x14ac:dyDescent="0.2">
      <c r="B20" s="25" t="s">
        <v>855</v>
      </c>
      <c r="C20" s="19" t="s">
        <v>11</v>
      </c>
      <c r="D20" s="19" t="s">
        <v>11</v>
      </c>
      <c r="E20" s="19" t="s">
        <v>11</v>
      </c>
      <c r="F20" s="19" t="s">
        <v>11</v>
      </c>
      <c r="G20" s="19" t="s">
        <v>11</v>
      </c>
      <c r="H20" s="19" t="s">
        <v>11</v>
      </c>
      <c r="I20" s="19" t="s">
        <v>11</v>
      </c>
      <c r="J20" s="19" t="s">
        <v>11</v>
      </c>
      <c r="K20" s="19" t="s">
        <v>11</v>
      </c>
      <c r="L20" s="19" t="s">
        <v>11</v>
      </c>
      <c r="M20" s="19" t="s">
        <v>11</v>
      </c>
      <c r="N20" s="19" t="s">
        <v>11</v>
      </c>
    </row>
    <row r="21" spans="2:14" x14ac:dyDescent="0.2">
      <c r="B21" s="25" t="s">
        <v>868</v>
      </c>
      <c r="C21" s="19">
        <v>290</v>
      </c>
      <c r="D21" s="19">
        <v>250</v>
      </c>
      <c r="E21" s="19">
        <v>5</v>
      </c>
      <c r="F21" s="19">
        <v>9</v>
      </c>
      <c r="G21" s="19">
        <v>1</v>
      </c>
      <c r="H21" s="19">
        <v>2</v>
      </c>
      <c r="I21" s="19">
        <v>0</v>
      </c>
      <c r="J21" s="19">
        <v>16</v>
      </c>
      <c r="K21" s="19">
        <v>0</v>
      </c>
      <c r="L21" s="19">
        <v>6</v>
      </c>
      <c r="M21" s="19">
        <v>1</v>
      </c>
      <c r="N21" s="19">
        <v>0</v>
      </c>
    </row>
    <row r="22" spans="2:14" x14ac:dyDescent="0.2">
      <c r="B22" s="25" t="s">
        <v>869</v>
      </c>
      <c r="C22" s="19">
        <v>524</v>
      </c>
      <c r="D22" s="19">
        <v>32</v>
      </c>
      <c r="E22" s="19">
        <v>95</v>
      </c>
      <c r="F22" s="19">
        <v>235</v>
      </c>
      <c r="G22" s="19">
        <v>17</v>
      </c>
      <c r="H22" s="19">
        <v>19</v>
      </c>
      <c r="I22" s="19">
        <v>0</v>
      </c>
      <c r="J22" s="19">
        <v>88</v>
      </c>
      <c r="K22" s="19">
        <v>25</v>
      </c>
      <c r="L22" s="19">
        <v>13</v>
      </c>
      <c r="M22" s="19">
        <v>0</v>
      </c>
      <c r="N22" s="19">
        <v>0</v>
      </c>
    </row>
    <row r="23" spans="2:14" x14ac:dyDescent="0.2">
      <c r="B23" s="25" t="s">
        <v>870</v>
      </c>
      <c r="C23" s="19">
        <v>98</v>
      </c>
      <c r="D23" s="19">
        <v>10</v>
      </c>
      <c r="E23" s="19">
        <v>72</v>
      </c>
      <c r="F23" s="19">
        <v>0</v>
      </c>
      <c r="G23" s="19">
        <v>7</v>
      </c>
      <c r="H23" s="19">
        <v>1</v>
      </c>
      <c r="I23" s="19">
        <v>0</v>
      </c>
      <c r="J23" s="19">
        <v>4</v>
      </c>
      <c r="K23" s="19">
        <v>0</v>
      </c>
      <c r="L23" s="19">
        <v>4</v>
      </c>
      <c r="M23" s="19">
        <v>0</v>
      </c>
      <c r="N23" s="19">
        <v>0</v>
      </c>
    </row>
    <row r="24" spans="2:14" x14ac:dyDescent="0.2">
      <c r="B24" s="25" t="s">
        <v>871</v>
      </c>
      <c r="C24" s="19">
        <v>564</v>
      </c>
      <c r="D24" s="19">
        <v>6</v>
      </c>
      <c r="E24" s="19">
        <v>2</v>
      </c>
      <c r="F24" s="19">
        <v>2</v>
      </c>
      <c r="G24" s="19">
        <v>85</v>
      </c>
      <c r="H24" s="19">
        <v>335</v>
      </c>
      <c r="I24" s="19">
        <v>74</v>
      </c>
      <c r="J24" s="19">
        <v>1</v>
      </c>
      <c r="K24" s="19">
        <v>0</v>
      </c>
      <c r="L24" s="19">
        <v>59</v>
      </c>
      <c r="M24" s="19">
        <v>0</v>
      </c>
      <c r="N24" s="19">
        <v>0</v>
      </c>
    </row>
    <row r="25" spans="2:14" x14ac:dyDescent="0.2">
      <c r="B25" s="25" t="s">
        <v>872</v>
      </c>
      <c r="C25" s="19">
        <v>49</v>
      </c>
      <c r="D25" s="19">
        <v>6</v>
      </c>
      <c r="E25" s="19">
        <v>0</v>
      </c>
      <c r="F25" s="19">
        <v>0</v>
      </c>
      <c r="G25" s="19">
        <v>12</v>
      </c>
      <c r="H25" s="19">
        <v>9</v>
      </c>
      <c r="I25" s="19">
        <v>19</v>
      </c>
      <c r="J25" s="19">
        <v>1</v>
      </c>
      <c r="K25" s="19">
        <v>0</v>
      </c>
      <c r="L25" s="19">
        <v>2</v>
      </c>
      <c r="M25" s="19">
        <v>0</v>
      </c>
      <c r="N25" s="19">
        <v>0</v>
      </c>
    </row>
    <row r="26" spans="2:14" x14ac:dyDescent="0.2">
      <c r="B26" s="25" t="s">
        <v>873</v>
      </c>
      <c r="C26" s="19">
        <v>35</v>
      </c>
      <c r="D26" s="19">
        <v>9</v>
      </c>
      <c r="E26" s="19">
        <v>18</v>
      </c>
      <c r="F26" s="19">
        <v>2</v>
      </c>
      <c r="G26" s="19">
        <v>1</v>
      </c>
      <c r="H26" s="19">
        <v>2</v>
      </c>
      <c r="I26" s="19">
        <v>0</v>
      </c>
      <c r="J26" s="19">
        <v>2</v>
      </c>
      <c r="K26" s="19">
        <v>0</v>
      </c>
      <c r="L26" s="19">
        <v>1</v>
      </c>
      <c r="M26" s="19">
        <v>0</v>
      </c>
      <c r="N26" s="19">
        <v>0</v>
      </c>
    </row>
    <row r="27" spans="2:14" x14ac:dyDescent="0.2">
      <c r="B27" s="25" t="s">
        <v>874</v>
      </c>
      <c r="C27" s="19">
        <v>807</v>
      </c>
      <c r="D27" s="19">
        <v>336</v>
      </c>
      <c r="E27" s="19">
        <v>32</v>
      </c>
      <c r="F27" s="19">
        <v>240</v>
      </c>
      <c r="G27" s="19">
        <v>34</v>
      </c>
      <c r="H27" s="19">
        <v>67</v>
      </c>
      <c r="I27" s="19">
        <v>17</v>
      </c>
      <c r="J27" s="19">
        <v>29</v>
      </c>
      <c r="K27" s="19">
        <v>17</v>
      </c>
      <c r="L27" s="19">
        <v>33</v>
      </c>
      <c r="M27" s="19">
        <v>1</v>
      </c>
      <c r="N27" s="19">
        <v>1</v>
      </c>
    </row>
    <row r="28" spans="2:14" x14ac:dyDescent="0.2">
      <c r="B28" s="25" t="s">
        <v>875</v>
      </c>
      <c r="C28" s="19">
        <v>175</v>
      </c>
      <c r="D28" s="19">
        <v>116</v>
      </c>
      <c r="E28" s="19">
        <v>1</v>
      </c>
      <c r="F28" s="19">
        <v>10</v>
      </c>
      <c r="G28" s="19">
        <v>1</v>
      </c>
      <c r="H28" s="19">
        <v>2</v>
      </c>
      <c r="I28" s="19">
        <v>0</v>
      </c>
      <c r="J28" s="19">
        <v>1</v>
      </c>
      <c r="K28" s="19">
        <v>43</v>
      </c>
      <c r="L28" s="19">
        <v>1</v>
      </c>
      <c r="M28" s="19">
        <v>0</v>
      </c>
      <c r="N28" s="19">
        <v>0</v>
      </c>
    </row>
    <row r="29" spans="2:14" x14ac:dyDescent="0.2">
      <c r="B29" s="25" t="s">
        <v>876</v>
      </c>
      <c r="C29" s="19">
        <v>72</v>
      </c>
      <c r="D29" s="19">
        <v>25</v>
      </c>
      <c r="E29" s="19">
        <v>5</v>
      </c>
      <c r="F29" s="19">
        <v>2</v>
      </c>
      <c r="G29" s="19">
        <v>13</v>
      </c>
      <c r="H29" s="19">
        <v>8</v>
      </c>
      <c r="I29" s="19">
        <v>8</v>
      </c>
      <c r="J29" s="19">
        <v>5</v>
      </c>
      <c r="K29" s="19">
        <v>2</v>
      </c>
      <c r="L29" s="19">
        <v>4</v>
      </c>
      <c r="M29" s="19">
        <v>0</v>
      </c>
      <c r="N29" s="19">
        <v>0</v>
      </c>
    </row>
    <row r="30" spans="2:14" x14ac:dyDescent="0.2">
      <c r="B30" s="25" t="s">
        <v>877</v>
      </c>
      <c r="C30" s="19">
        <v>24</v>
      </c>
      <c r="D30" s="19">
        <v>0</v>
      </c>
      <c r="E30" s="19">
        <v>0</v>
      </c>
      <c r="F30" s="19">
        <v>0</v>
      </c>
      <c r="G30" s="19">
        <v>0</v>
      </c>
      <c r="H30" s="19">
        <v>0</v>
      </c>
      <c r="I30" s="19">
        <v>1</v>
      </c>
      <c r="J30" s="19">
        <v>0</v>
      </c>
      <c r="K30" s="19">
        <v>0</v>
      </c>
      <c r="L30" s="19">
        <v>23</v>
      </c>
      <c r="M30" s="19">
        <v>0</v>
      </c>
      <c r="N30" s="19">
        <v>0</v>
      </c>
    </row>
    <row r="31" spans="2:14" x14ac:dyDescent="0.2">
      <c r="B31" s="46" t="s">
        <v>878</v>
      </c>
      <c r="C31" s="47"/>
      <c r="D31" s="47"/>
      <c r="E31" s="47"/>
      <c r="F31" s="47"/>
      <c r="G31" s="47"/>
      <c r="H31" s="47"/>
      <c r="I31" s="47"/>
      <c r="J31" s="47"/>
      <c r="K31" s="47"/>
      <c r="L31" s="47"/>
      <c r="M31" s="47"/>
      <c r="N31" s="47"/>
    </row>
    <row r="32" spans="2:14" x14ac:dyDescent="0.2">
      <c r="B32" s="26" t="s">
        <v>879</v>
      </c>
      <c r="C32" s="27">
        <v>39</v>
      </c>
      <c r="D32" s="27">
        <v>26</v>
      </c>
      <c r="E32" s="27">
        <v>0</v>
      </c>
      <c r="F32" s="27">
        <v>2</v>
      </c>
      <c r="G32" s="27">
        <v>3</v>
      </c>
      <c r="H32" s="27">
        <v>4</v>
      </c>
      <c r="I32" s="27">
        <v>2</v>
      </c>
      <c r="J32" s="27">
        <v>2</v>
      </c>
      <c r="K32" s="27">
        <v>0</v>
      </c>
      <c r="L32" s="27">
        <v>0</v>
      </c>
      <c r="M32" s="27">
        <v>0</v>
      </c>
      <c r="N32" s="27">
        <v>0</v>
      </c>
    </row>
    <row r="33" spans="2:14" x14ac:dyDescent="0.2">
      <c r="B33" s="25" t="s">
        <v>855</v>
      </c>
      <c r="C33" s="19" t="s">
        <v>11</v>
      </c>
      <c r="D33" s="19" t="s">
        <v>11</v>
      </c>
      <c r="E33" s="19" t="s">
        <v>11</v>
      </c>
      <c r="F33" s="19" t="s">
        <v>11</v>
      </c>
      <c r="G33" s="19" t="s">
        <v>11</v>
      </c>
      <c r="H33" s="19" t="s">
        <v>11</v>
      </c>
      <c r="I33" s="19" t="s">
        <v>11</v>
      </c>
      <c r="J33" s="19" t="s">
        <v>11</v>
      </c>
      <c r="K33" s="19" t="s">
        <v>11</v>
      </c>
      <c r="L33" s="19" t="s">
        <v>11</v>
      </c>
      <c r="M33" s="19" t="s">
        <v>11</v>
      </c>
      <c r="N33" s="19" t="s">
        <v>11</v>
      </c>
    </row>
    <row r="34" spans="2:14" x14ac:dyDescent="0.2">
      <c r="B34" s="25" t="s">
        <v>880</v>
      </c>
      <c r="C34" s="19">
        <v>7</v>
      </c>
      <c r="D34" s="19">
        <v>5</v>
      </c>
      <c r="E34" s="19">
        <v>0</v>
      </c>
      <c r="F34" s="19">
        <v>1</v>
      </c>
      <c r="G34" s="19">
        <v>0</v>
      </c>
      <c r="H34" s="19">
        <v>0</v>
      </c>
      <c r="I34" s="19">
        <v>0</v>
      </c>
      <c r="J34" s="19">
        <v>1</v>
      </c>
      <c r="K34" s="19">
        <v>0</v>
      </c>
      <c r="L34" s="19">
        <v>0</v>
      </c>
      <c r="M34" s="19">
        <v>0</v>
      </c>
      <c r="N34" s="19">
        <v>0</v>
      </c>
    </row>
    <row r="35" spans="2:14" x14ac:dyDescent="0.2">
      <c r="B35" s="25" t="s">
        <v>881</v>
      </c>
      <c r="C35" s="19">
        <v>23</v>
      </c>
      <c r="D35" s="19">
        <v>13</v>
      </c>
      <c r="E35" s="19">
        <v>0</v>
      </c>
      <c r="F35" s="19">
        <v>1</v>
      </c>
      <c r="G35" s="19">
        <v>3</v>
      </c>
      <c r="H35" s="19">
        <v>4</v>
      </c>
      <c r="I35" s="19">
        <v>2</v>
      </c>
      <c r="J35" s="19">
        <v>0</v>
      </c>
      <c r="K35" s="19">
        <v>0</v>
      </c>
      <c r="L35" s="19">
        <v>0</v>
      </c>
      <c r="M35" s="19">
        <v>0</v>
      </c>
      <c r="N35" s="19">
        <v>0</v>
      </c>
    </row>
    <row r="36" spans="2:14" x14ac:dyDescent="0.2">
      <c r="B36" s="25" t="s">
        <v>882</v>
      </c>
      <c r="C36" s="19">
        <v>9</v>
      </c>
      <c r="D36" s="19">
        <v>8</v>
      </c>
      <c r="E36" s="19">
        <v>0</v>
      </c>
      <c r="F36" s="19">
        <v>0</v>
      </c>
      <c r="G36" s="19">
        <v>0</v>
      </c>
      <c r="H36" s="19">
        <v>0</v>
      </c>
      <c r="I36" s="19">
        <v>0</v>
      </c>
      <c r="J36" s="19">
        <v>1</v>
      </c>
      <c r="K36" s="19">
        <v>0</v>
      </c>
      <c r="L36" s="19">
        <v>0</v>
      </c>
      <c r="M36" s="19">
        <v>0</v>
      </c>
      <c r="N36" s="19">
        <v>0</v>
      </c>
    </row>
    <row r="37" spans="2:14" x14ac:dyDescent="0.2">
      <c r="B37" s="46" t="s">
        <v>883</v>
      </c>
      <c r="C37" s="47"/>
      <c r="D37" s="47"/>
      <c r="E37" s="47"/>
      <c r="F37" s="47"/>
      <c r="G37" s="47"/>
      <c r="H37" s="47"/>
      <c r="I37" s="47"/>
      <c r="J37" s="47"/>
      <c r="K37" s="47"/>
      <c r="L37" s="47"/>
      <c r="M37" s="47"/>
      <c r="N37" s="47"/>
    </row>
    <row r="38" spans="2:14" x14ac:dyDescent="0.2">
      <c r="B38" s="26" t="s">
        <v>884</v>
      </c>
      <c r="C38" s="27">
        <v>79</v>
      </c>
      <c r="D38" s="27">
        <v>63</v>
      </c>
      <c r="E38" s="27">
        <v>0</v>
      </c>
      <c r="F38" s="27">
        <v>1</v>
      </c>
      <c r="G38" s="27">
        <v>2</v>
      </c>
      <c r="H38" s="27">
        <v>2</v>
      </c>
      <c r="I38" s="27">
        <v>1</v>
      </c>
      <c r="J38" s="27">
        <v>1</v>
      </c>
      <c r="K38" s="27">
        <v>0</v>
      </c>
      <c r="L38" s="27">
        <v>1</v>
      </c>
      <c r="M38" s="27">
        <v>8</v>
      </c>
      <c r="N38" s="27">
        <v>0</v>
      </c>
    </row>
    <row r="39" spans="2:14" x14ac:dyDescent="0.2">
      <c r="B39" s="25" t="s">
        <v>855</v>
      </c>
      <c r="C39" s="19" t="s">
        <v>11</v>
      </c>
      <c r="D39" s="19" t="s">
        <v>11</v>
      </c>
      <c r="E39" s="19" t="s">
        <v>11</v>
      </c>
      <c r="F39" s="19" t="s">
        <v>11</v>
      </c>
      <c r="G39" s="19" t="s">
        <v>11</v>
      </c>
      <c r="H39" s="19" t="s">
        <v>11</v>
      </c>
      <c r="I39" s="19" t="s">
        <v>11</v>
      </c>
      <c r="J39" s="19" t="s">
        <v>11</v>
      </c>
      <c r="K39" s="19" t="s">
        <v>11</v>
      </c>
      <c r="L39" s="19" t="s">
        <v>11</v>
      </c>
      <c r="M39" s="19" t="s">
        <v>11</v>
      </c>
      <c r="N39" s="19" t="s">
        <v>11</v>
      </c>
    </row>
    <row r="40" spans="2:14" x14ac:dyDescent="0.2">
      <c r="B40" s="25" t="s">
        <v>885</v>
      </c>
      <c r="C40" s="19">
        <v>18</v>
      </c>
      <c r="D40" s="19">
        <v>16</v>
      </c>
      <c r="E40" s="19">
        <v>0</v>
      </c>
      <c r="F40" s="19">
        <v>0</v>
      </c>
      <c r="G40" s="19">
        <v>0</v>
      </c>
      <c r="H40" s="19">
        <v>2</v>
      </c>
      <c r="I40" s="19">
        <v>0</v>
      </c>
      <c r="J40" s="19">
        <v>0</v>
      </c>
      <c r="K40" s="19">
        <v>0</v>
      </c>
      <c r="L40" s="19">
        <v>0</v>
      </c>
      <c r="M40" s="19">
        <v>0</v>
      </c>
      <c r="N40" s="19">
        <v>0</v>
      </c>
    </row>
    <row r="41" spans="2:14" x14ac:dyDescent="0.2">
      <c r="B41" s="25" t="s">
        <v>886</v>
      </c>
      <c r="C41" s="19">
        <v>27</v>
      </c>
      <c r="D41" s="19">
        <v>23</v>
      </c>
      <c r="E41" s="19">
        <v>0</v>
      </c>
      <c r="F41" s="19">
        <v>1</v>
      </c>
      <c r="G41" s="19">
        <v>1</v>
      </c>
      <c r="H41" s="19">
        <v>0</v>
      </c>
      <c r="I41" s="19">
        <v>0</v>
      </c>
      <c r="J41" s="19">
        <v>1</v>
      </c>
      <c r="K41" s="19">
        <v>0</v>
      </c>
      <c r="L41" s="19">
        <v>1</v>
      </c>
      <c r="M41" s="19">
        <v>0</v>
      </c>
      <c r="N41" s="19">
        <v>0</v>
      </c>
    </row>
    <row r="42" spans="2:14" x14ac:dyDescent="0.2">
      <c r="B42" s="25" t="s">
        <v>887</v>
      </c>
      <c r="C42" s="19">
        <v>34</v>
      </c>
      <c r="D42" s="19">
        <v>24</v>
      </c>
      <c r="E42" s="19">
        <v>0</v>
      </c>
      <c r="F42" s="19">
        <v>0</v>
      </c>
      <c r="G42" s="19">
        <v>1</v>
      </c>
      <c r="H42" s="19">
        <v>0</v>
      </c>
      <c r="I42" s="19">
        <v>1</v>
      </c>
      <c r="J42" s="19">
        <v>0</v>
      </c>
      <c r="K42" s="19">
        <v>0</v>
      </c>
      <c r="L42" s="19">
        <v>0</v>
      </c>
      <c r="M42" s="19">
        <v>8</v>
      </c>
      <c r="N42" s="19">
        <v>0</v>
      </c>
    </row>
    <row r="43" spans="2:14" x14ac:dyDescent="0.2">
      <c r="B43" s="46" t="s">
        <v>888</v>
      </c>
      <c r="C43" s="47"/>
      <c r="D43" s="47"/>
      <c r="E43" s="47"/>
      <c r="F43" s="47"/>
      <c r="G43" s="47"/>
      <c r="H43" s="47"/>
      <c r="I43" s="47"/>
      <c r="J43" s="47"/>
      <c r="K43" s="47"/>
      <c r="L43" s="47"/>
      <c r="M43" s="47"/>
      <c r="N43" s="47"/>
    </row>
    <row r="44" spans="2:14" x14ac:dyDescent="0.2">
      <c r="B44" s="26" t="s">
        <v>888</v>
      </c>
      <c r="C44" s="27">
        <v>28</v>
      </c>
      <c r="D44" s="27">
        <v>19</v>
      </c>
      <c r="E44" s="27">
        <v>2</v>
      </c>
      <c r="F44" s="27">
        <v>1</v>
      </c>
      <c r="G44" s="27">
        <v>0</v>
      </c>
      <c r="H44" s="27">
        <v>0</v>
      </c>
      <c r="I44" s="27">
        <v>0</v>
      </c>
      <c r="J44" s="27">
        <v>0</v>
      </c>
      <c r="K44" s="27">
        <v>4</v>
      </c>
      <c r="L44" s="27">
        <v>0</v>
      </c>
      <c r="M44" s="27">
        <v>1</v>
      </c>
      <c r="N44" s="27">
        <v>1</v>
      </c>
    </row>
    <row r="45" spans="2:14" x14ac:dyDescent="0.2">
      <c r="B45" s="46" t="s">
        <v>46</v>
      </c>
      <c r="C45" s="47"/>
      <c r="D45" s="47"/>
      <c r="E45" s="47"/>
      <c r="F45" s="47"/>
      <c r="G45" s="47"/>
      <c r="H45" s="47"/>
      <c r="I45" s="47"/>
      <c r="J45" s="47"/>
      <c r="K45" s="47"/>
      <c r="L45" s="47"/>
      <c r="M45" s="47"/>
      <c r="N45" s="47"/>
    </row>
    <row r="46" spans="2:14" x14ac:dyDescent="0.2">
      <c r="B46" s="28" t="s">
        <v>895</v>
      </c>
      <c r="C46" s="29">
        <v>3359</v>
      </c>
      <c r="D46" s="29">
        <v>1301</v>
      </c>
      <c r="E46" s="29">
        <v>249</v>
      </c>
      <c r="F46" s="29">
        <v>569</v>
      </c>
      <c r="G46" s="29">
        <v>183</v>
      </c>
      <c r="H46" s="29">
        <v>467</v>
      </c>
      <c r="I46" s="29">
        <v>124</v>
      </c>
      <c r="J46" s="29">
        <v>194</v>
      </c>
      <c r="K46" s="29">
        <v>108</v>
      </c>
      <c r="L46" s="29">
        <v>150</v>
      </c>
      <c r="M46" s="29">
        <v>12</v>
      </c>
      <c r="N46" s="29">
        <v>2</v>
      </c>
    </row>
    <row r="48" spans="2:14" ht="18" customHeight="1" x14ac:dyDescent="0.2">
      <c r="B48" s="42" t="s">
        <v>911</v>
      </c>
      <c r="C48" s="43"/>
      <c r="D48" s="43"/>
      <c r="E48" s="43"/>
      <c r="F48" s="43"/>
      <c r="G48" s="43"/>
      <c r="H48" s="43"/>
      <c r="I48" s="43"/>
      <c r="J48" s="43"/>
      <c r="K48" s="43"/>
      <c r="L48" s="43"/>
      <c r="M48" s="43"/>
      <c r="N48" s="43"/>
    </row>
  </sheetData>
  <mergeCells count="7">
    <mergeCell ref="B45:N45"/>
    <mergeCell ref="B48:N48"/>
    <mergeCell ref="B5:N5"/>
    <mergeCell ref="B18:N18"/>
    <mergeCell ref="B31:N31"/>
    <mergeCell ref="B37:N37"/>
    <mergeCell ref="B43:N43"/>
  </mergeCells>
  <pageMargins left="0.70866141732283472" right="0.70866141732283472" top="0.74803149606299213" bottom="0.74803149606299213" header="0.31496062992125984" footer="0.31496062992125984"/>
  <pageSetup paperSize="9" scale="74" fitToWidth="0" fitToHeight="0" orientation="landscape" horizontalDpi="300" verticalDpi="300" r:id="rId1"/>
  <headerFooter differentFirst="1" scaleWithDoc="0" alignWithMargins="0">
    <firstHeader>&amp;L&amp;C&amp;R&amp;B DEPARTEMENT FINANZEN UND RESSOURCEN
Statistik Aargau</firstHeader>
  </headerFooter>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AB8"/>
  </sheetPr>
  <dimension ref="B1:K65"/>
  <sheetViews>
    <sheetView showGridLines="0" view="pageBreakPreview" zoomScaleNormal="100" zoomScaleSheetLayoutView="100" workbookViewId="0">
      <pane ySplit="6" topLeftCell="A46" activePane="bottomLeft" state="frozen"/>
      <selection activeCell="A3" sqref="A3"/>
      <selection pane="bottomLeft" activeCell="A3" sqref="A3"/>
    </sheetView>
  </sheetViews>
  <sheetFormatPr baseColWidth="10" defaultRowHeight="12.75" x14ac:dyDescent="0.2"/>
  <cols>
    <col min="1" max="1" width="2.5703125" customWidth="1"/>
    <col min="2" max="2" width="10.140625" customWidth="1"/>
    <col min="3" max="10" width="11" customWidth="1"/>
    <col min="11" max="11" width="12.7109375" customWidth="1"/>
  </cols>
  <sheetData>
    <row r="1" spans="2:11" ht="18" x14ac:dyDescent="0.25">
      <c r="B1" s="3" t="s">
        <v>5</v>
      </c>
    </row>
    <row r="4" spans="2:11" ht="18.600000000000001" customHeight="1" x14ac:dyDescent="0.2">
      <c r="B4" s="40" t="s">
        <v>42</v>
      </c>
      <c r="C4" s="40" t="s">
        <v>43</v>
      </c>
      <c r="D4" s="40" t="s">
        <v>43</v>
      </c>
      <c r="E4" s="40" t="s">
        <v>44</v>
      </c>
      <c r="F4" s="40" t="s">
        <v>44</v>
      </c>
      <c r="G4" s="40" t="s">
        <v>44</v>
      </c>
      <c r="H4" s="40" t="s">
        <v>44</v>
      </c>
      <c r="I4" s="40" t="s">
        <v>44</v>
      </c>
      <c r="J4" s="40" t="s">
        <v>44</v>
      </c>
      <c r="K4" s="40" t="s">
        <v>45</v>
      </c>
    </row>
    <row r="5" spans="2:11" ht="21" customHeight="1" x14ac:dyDescent="0.2">
      <c r="B5" s="40" t="s">
        <v>42</v>
      </c>
      <c r="C5" s="41" t="s">
        <v>46</v>
      </c>
      <c r="D5" s="41" t="s">
        <v>47</v>
      </c>
      <c r="E5" s="41" t="s">
        <v>46</v>
      </c>
      <c r="F5" s="41" t="s">
        <v>48</v>
      </c>
      <c r="G5" s="40" t="s">
        <v>49</v>
      </c>
      <c r="H5" s="40" t="s">
        <v>49</v>
      </c>
      <c r="I5" s="40" t="s">
        <v>49</v>
      </c>
      <c r="J5" s="41" t="s">
        <v>50</v>
      </c>
      <c r="K5" s="40" t="s">
        <v>45</v>
      </c>
    </row>
    <row r="6" spans="2:11" ht="42" customHeight="1" x14ac:dyDescent="0.2">
      <c r="B6" s="40" t="s">
        <v>42</v>
      </c>
      <c r="C6" s="41" t="s">
        <v>46</v>
      </c>
      <c r="D6" s="41" t="s">
        <v>47</v>
      </c>
      <c r="E6" s="41" t="s">
        <v>46</v>
      </c>
      <c r="F6" s="41" t="s">
        <v>48</v>
      </c>
      <c r="G6" s="17" t="s">
        <v>51</v>
      </c>
      <c r="H6" s="17" t="s">
        <v>52</v>
      </c>
      <c r="I6" s="17" t="s">
        <v>53</v>
      </c>
      <c r="J6" s="41" t="s">
        <v>50</v>
      </c>
      <c r="K6" s="40" t="s">
        <v>45</v>
      </c>
    </row>
    <row r="7" spans="2:11" x14ac:dyDescent="0.2">
      <c r="B7" s="18">
        <v>1970</v>
      </c>
      <c r="C7" s="19">
        <v>3674</v>
      </c>
      <c r="D7" s="19">
        <v>1694</v>
      </c>
      <c r="E7" s="19">
        <v>2228</v>
      </c>
      <c r="F7" s="19" t="s">
        <v>54</v>
      </c>
      <c r="G7" s="19">
        <v>2080</v>
      </c>
      <c r="H7" s="19" t="s">
        <v>54</v>
      </c>
      <c r="I7" s="19" t="s">
        <v>54</v>
      </c>
      <c r="J7" s="19">
        <v>148</v>
      </c>
      <c r="K7" s="19">
        <v>13813</v>
      </c>
    </row>
    <row r="8" spans="2:11" x14ac:dyDescent="0.2">
      <c r="B8" s="18">
        <v>1971</v>
      </c>
      <c r="C8" s="19">
        <v>3634</v>
      </c>
      <c r="D8" s="19">
        <v>1717</v>
      </c>
      <c r="E8" s="19">
        <v>2185</v>
      </c>
      <c r="F8" s="19" t="s">
        <v>54</v>
      </c>
      <c r="G8" s="19">
        <v>2039</v>
      </c>
      <c r="H8" s="19" t="s">
        <v>54</v>
      </c>
      <c r="I8" s="19" t="s">
        <v>54</v>
      </c>
      <c r="J8" s="19">
        <v>146</v>
      </c>
      <c r="K8" s="19">
        <v>14876</v>
      </c>
    </row>
    <row r="9" spans="2:11" x14ac:dyDescent="0.2">
      <c r="B9" s="18">
        <v>1972</v>
      </c>
      <c r="C9" s="19">
        <v>3884</v>
      </c>
      <c r="D9" s="19">
        <v>1751</v>
      </c>
      <c r="E9" s="19">
        <v>2242</v>
      </c>
      <c r="F9" s="19" t="s">
        <v>54</v>
      </c>
      <c r="G9" s="19">
        <v>2112</v>
      </c>
      <c r="H9" s="19" t="s">
        <v>54</v>
      </c>
      <c r="I9" s="19" t="s">
        <v>54</v>
      </c>
      <c r="J9" s="19">
        <v>130</v>
      </c>
      <c r="K9" s="19">
        <v>16596</v>
      </c>
    </row>
    <row r="10" spans="2:11" x14ac:dyDescent="0.2">
      <c r="B10" s="18">
        <v>1973</v>
      </c>
      <c r="C10" s="19">
        <v>3826</v>
      </c>
      <c r="D10" s="19">
        <v>1655</v>
      </c>
      <c r="E10" s="19">
        <v>2084</v>
      </c>
      <c r="F10" s="19" t="s">
        <v>54</v>
      </c>
      <c r="G10" s="19">
        <v>1967</v>
      </c>
      <c r="H10" s="19" t="s">
        <v>54</v>
      </c>
      <c r="I10" s="19" t="s">
        <v>54</v>
      </c>
      <c r="J10" s="19">
        <v>117</v>
      </c>
      <c r="K10" s="19">
        <v>16440</v>
      </c>
    </row>
    <row r="11" spans="2:11" x14ac:dyDescent="0.2">
      <c r="B11" s="18">
        <v>1974</v>
      </c>
      <c r="C11" s="19">
        <v>3527</v>
      </c>
      <c r="D11" s="19">
        <v>1514</v>
      </c>
      <c r="E11" s="19">
        <v>1938</v>
      </c>
      <c r="F11" s="19" t="s">
        <v>54</v>
      </c>
      <c r="G11" s="19">
        <v>1827</v>
      </c>
      <c r="H11" s="19" t="s">
        <v>54</v>
      </c>
      <c r="I11" s="19" t="s">
        <v>54</v>
      </c>
      <c r="J11" s="19">
        <v>111</v>
      </c>
      <c r="K11" s="19">
        <v>16562</v>
      </c>
    </row>
    <row r="12" spans="2:11" x14ac:dyDescent="0.2">
      <c r="B12" s="18">
        <v>1975</v>
      </c>
      <c r="C12" s="19">
        <v>3321</v>
      </c>
      <c r="D12" s="19">
        <v>1484</v>
      </c>
      <c r="E12" s="19">
        <v>1862</v>
      </c>
      <c r="F12" s="19">
        <v>682</v>
      </c>
      <c r="G12" s="19">
        <v>1071</v>
      </c>
      <c r="H12" s="19" t="s">
        <v>54</v>
      </c>
      <c r="I12" s="19" t="s">
        <v>54</v>
      </c>
      <c r="J12" s="19">
        <v>109</v>
      </c>
      <c r="K12" s="19">
        <v>15040</v>
      </c>
    </row>
    <row r="13" spans="2:11" x14ac:dyDescent="0.2">
      <c r="B13" s="18">
        <v>1976</v>
      </c>
      <c r="C13" s="19">
        <v>3562</v>
      </c>
      <c r="D13" s="19">
        <v>1437</v>
      </c>
      <c r="E13" s="19">
        <v>1748</v>
      </c>
      <c r="F13" s="19">
        <v>832</v>
      </c>
      <c r="G13" s="19">
        <v>811</v>
      </c>
      <c r="H13" s="19" t="s">
        <v>54</v>
      </c>
      <c r="I13" s="19" t="s">
        <v>54</v>
      </c>
      <c r="J13" s="19">
        <v>105</v>
      </c>
      <c r="K13" s="19">
        <v>17103</v>
      </c>
    </row>
    <row r="14" spans="2:11" x14ac:dyDescent="0.2">
      <c r="B14" s="18">
        <v>1977</v>
      </c>
      <c r="C14" s="19">
        <v>3600</v>
      </c>
      <c r="D14" s="19">
        <v>1515</v>
      </c>
      <c r="E14" s="19">
        <v>1890</v>
      </c>
      <c r="F14" s="19">
        <v>946</v>
      </c>
      <c r="G14" s="19">
        <v>851</v>
      </c>
      <c r="H14" s="19" t="s">
        <v>54</v>
      </c>
      <c r="I14" s="19" t="s">
        <v>54</v>
      </c>
      <c r="J14" s="19">
        <v>93</v>
      </c>
      <c r="K14" s="19">
        <v>17842</v>
      </c>
    </row>
    <row r="15" spans="2:11" x14ac:dyDescent="0.2">
      <c r="B15" s="18">
        <v>1978</v>
      </c>
      <c r="C15" s="19">
        <v>3866</v>
      </c>
      <c r="D15" s="19">
        <v>1639</v>
      </c>
      <c r="E15" s="19">
        <v>2094</v>
      </c>
      <c r="F15" s="19">
        <v>1103</v>
      </c>
      <c r="G15" s="19">
        <v>899</v>
      </c>
      <c r="H15" s="19" t="s">
        <v>54</v>
      </c>
      <c r="I15" s="19" t="s">
        <v>54</v>
      </c>
      <c r="J15" s="19">
        <v>92</v>
      </c>
      <c r="K15" s="19">
        <v>19976</v>
      </c>
    </row>
    <row r="16" spans="2:11" x14ac:dyDescent="0.2">
      <c r="B16" s="18">
        <v>1979</v>
      </c>
      <c r="C16" s="19">
        <v>3762</v>
      </c>
      <c r="D16" s="19">
        <v>1552</v>
      </c>
      <c r="E16" s="19">
        <v>1996</v>
      </c>
      <c r="F16" s="19">
        <v>1031</v>
      </c>
      <c r="G16" s="19">
        <v>857</v>
      </c>
      <c r="H16" s="19" t="s">
        <v>54</v>
      </c>
      <c r="I16" s="19" t="s">
        <v>54</v>
      </c>
      <c r="J16" s="19">
        <v>108</v>
      </c>
      <c r="K16" s="19">
        <v>20319</v>
      </c>
    </row>
    <row r="17" spans="2:11" x14ac:dyDescent="0.2">
      <c r="B17" s="18">
        <v>1980</v>
      </c>
      <c r="C17" s="19">
        <v>3925</v>
      </c>
      <c r="D17" s="19">
        <v>1682</v>
      </c>
      <c r="E17" s="19">
        <v>2106</v>
      </c>
      <c r="F17" s="19">
        <v>1115</v>
      </c>
      <c r="G17" s="19">
        <v>884</v>
      </c>
      <c r="H17" s="19" t="s">
        <v>54</v>
      </c>
      <c r="I17" s="19" t="s">
        <v>54</v>
      </c>
      <c r="J17" s="19">
        <v>107</v>
      </c>
      <c r="K17" s="19">
        <v>20914</v>
      </c>
    </row>
    <row r="18" spans="2:11" x14ac:dyDescent="0.2">
      <c r="B18" s="18">
        <v>1981</v>
      </c>
      <c r="C18" s="19">
        <v>3883</v>
      </c>
      <c r="D18" s="19">
        <v>1631</v>
      </c>
      <c r="E18" s="19">
        <v>2077</v>
      </c>
      <c r="F18" s="19">
        <v>1106</v>
      </c>
      <c r="G18" s="19">
        <v>867</v>
      </c>
      <c r="H18" s="19" t="s">
        <v>54</v>
      </c>
      <c r="I18" s="19" t="s">
        <v>54</v>
      </c>
      <c r="J18" s="19">
        <v>104</v>
      </c>
      <c r="K18" s="19">
        <v>21747</v>
      </c>
    </row>
    <row r="19" spans="2:11" x14ac:dyDescent="0.2">
      <c r="B19" s="18">
        <v>1982</v>
      </c>
      <c r="C19" s="19">
        <v>4049</v>
      </c>
      <c r="D19" s="19">
        <v>1678</v>
      </c>
      <c r="E19" s="19">
        <v>2109</v>
      </c>
      <c r="F19" s="19">
        <v>1103</v>
      </c>
      <c r="G19" s="19">
        <v>904</v>
      </c>
      <c r="H19" s="19" t="s">
        <v>54</v>
      </c>
      <c r="I19" s="19" t="s">
        <v>54</v>
      </c>
      <c r="J19" s="19">
        <v>102</v>
      </c>
      <c r="K19" s="19">
        <v>22915</v>
      </c>
    </row>
    <row r="20" spans="2:11" x14ac:dyDescent="0.2">
      <c r="B20" s="18">
        <v>1983</v>
      </c>
      <c r="C20" s="19">
        <v>4185</v>
      </c>
      <c r="D20" s="19">
        <v>1686</v>
      </c>
      <c r="E20" s="19">
        <v>2034</v>
      </c>
      <c r="F20" s="19">
        <v>1113</v>
      </c>
      <c r="G20" s="19">
        <v>834</v>
      </c>
      <c r="H20" s="19" t="s">
        <v>54</v>
      </c>
      <c r="I20" s="19" t="s">
        <v>54</v>
      </c>
      <c r="J20" s="19">
        <v>87</v>
      </c>
      <c r="K20" s="19">
        <v>24740</v>
      </c>
    </row>
    <row r="21" spans="2:11" x14ac:dyDescent="0.2">
      <c r="B21" s="18">
        <v>1984</v>
      </c>
      <c r="C21" s="19">
        <v>3995</v>
      </c>
      <c r="D21" s="19">
        <v>1605</v>
      </c>
      <c r="E21" s="19">
        <v>1975</v>
      </c>
      <c r="F21" s="19">
        <v>1042</v>
      </c>
      <c r="G21" s="19">
        <v>851</v>
      </c>
      <c r="H21" s="19" t="s">
        <v>54</v>
      </c>
      <c r="I21" s="19" t="s">
        <v>54</v>
      </c>
      <c r="J21" s="19">
        <v>82</v>
      </c>
      <c r="K21" s="19">
        <v>25100</v>
      </c>
    </row>
    <row r="22" spans="2:11" x14ac:dyDescent="0.2">
      <c r="B22" s="18">
        <v>1985</v>
      </c>
      <c r="C22" s="19">
        <v>3989</v>
      </c>
      <c r="D22" s="19">
        <v>1528</v>
      </c>
      <c r="E22" s="19">
        <v>1845</v>
      </c>
      <c r="F22" s="19">
        <v>1036</v>
      </c>
      <c r="G22" s="19">
        <v>745</v>
      </c>
      <c r="H22" s="19" t="s">
        <v>54</v>
      </c>
      <c r="I22" s="19" t="s">
        <v>54</v>
      </c>
      <c r="J22" s="19">
        <v>64</v>
      </c>
      <c r="K22" s="19">
        <v>24375</v>
      </c>
    </row>
    <row r="23" spans="2:11" x14ac:dyDescent="0.2">
      <c r="B23" s="18">
        <v>1986</v>
      </c>
      <c r="C23" s="19">
        <v>4421</v>
      </c>
      <c r="D23" s="19">
        <v>1569</v>
      </c>
      <c r="E23" s="19">
        <v>1893</v>
      </c>
      <c r="F23" s="19">
        <v>1065</v>
      </c>
      <c r="G23" s="19">
        <v>757</v>
      </c>
      <c r="H23" s="19" t="s">
        <v>54</v>
      </c>
      <c r="I23" s="19" t="s">
        <v>54</v>
      </c>
      <c r="J23" s="19">
        <v>71</v>
      </c>
      <c r="K23" s="19">
        <v>28311</v>
      </c>
    </row>
    <row r="24" spans="2:11" x14ac:dyDescent="0.2">
      <c r="B24" s="18">
        <v>1987</v>
      </c>
      <c r="C24" s="19">
        <v>4108</v>
      </c>
      <c r="D24" s="19">
        <v>1480</v>
      </c>
      <c r="E24" s="19">
        <v>1783</v>
      </c>
      <c r="F24" s="19">
        <v>960</v>
      </c>
      <c r="G24" s="19">
        <v>757</v>
      </c>
      <c r="H24" s="19" t="s">
        <v>54</v>
      </c>
      <c r="I24" s="19" t="s">
        <v>54</v>
      </c>
      <c r="J24" s="19">
        <v>66</v>
      </c>
      <c r="K24" s="19">
        <v>29034</v>
      </c>
    </row>
    <row r="25" spans="2:11" x14ac:dyDescent="0.2">
      <c r="B25" s="18">
        <v>1988</v>
      </c>
      <c r="C25" s="19">
        <v>4423</v>
      </c>
      <c r="D25" s="19">
        <v>1505</v>
      </c>
      <c r="E25" s="19">
        <v>1851</v>
      </c>
      <c r="F25" s="19">
        <v>1073</v>
      </c>
      <c r="G25" s="19">
        <v>699</v>
      </c>
      <c r="H25" s="19" t="s">
        <v>54</v>
      </c>
      <c r="I25" s="19" t="s">
        <v>54</v>
      </c>
      <c r="J25" s="19">
        <v>79</v>
      </c>
      <c r="K25" s="19">
        <v>32605</v>
      </c>
    </row>
    <row r="26" spans="2:11" x14ac:dyDescent="0.2">
      <c r="B26" s="18">
        <v>1989</v>
      </c>
      <c r="C26" s="19">
        <v>4345</v>
      </c>
      <c r="D26" s="19">
        <v>1523</v>
      </c>
      <c r="E26" s="19">
        <v>1814</v>
      </c>
      <c r="F26" s="19">
        <v>1076</v>
      </c>
      <c r="G26" s="19">
        <v>691</v>
      </c>
      <c r="H26" s="19" t="s">
        <v>54</v>
      </c>
      <c r="I26" s="19" t="s">
        <v>54</v>
      </c>
      <c r="J26" s="19">
        <v>47</v>
      </c>
      <c r="K26" s="19">
        <v>33522</v>
      </c>
    </row>
    <row r="27" spans="2:11" x14ac:dyDescent="0.2">
      <c r="B27" s="18">
        <v>1990</v>
      </c>
      <c r="C27" s="19">
        <v>4435</v>
      </c>
      <c r="D27" s="19">
        <v>1491</v>
      </c>
      <c r="E27" s="19">
        <v>1824</v>
      </c>
      <c r="F27" s="19">
        <v>1073</v>
      </c>
      <c r="G27" s="19">
        <v>678</v>
      </c>
      <c r="H27" s="19" t="s">
        <v>54</v>
      </c>
      <c r="I27" s="19" t="s">
        <v>54</v>
      </c>
      <c r="J27" s="19">
        <v>73</v>
      </c>
      <c r="K27" s="19">
        <v>37997</v>
      </c>
    </row>
    <row r="28" spans="2:11" x14ac:dyDescent="0.2">
      <c r="B28" s="18">
        <v>1991</v>
      </c>
      <c r="C28" s="19">
        <v>4239</v>
      </c>
      <c r="D28" s="19">
        <v>1427</v>
      </c>
      <c r="E28" s="19">
        <v>1777</v>
      </c>
      <c r="F28" s="19">
        <v>1060</v>
      </c>
      <c r="G28" s="19">
        <v>653</v>
      </c>
      <c r="H28" s="19" t="s">
        <v>54</v>
      </c>
      <c r="I28" s="19" t="s">
        <v>54</v>
      </c>
      <c r="J28" s="19">
        <v>64</v>
      </c>
      <c r="K28" s="19">
        <v>35552</v>
      </c>
    </row>
    <row r="29" spans="2:11" x14ac:dyDescent="0.2">
      <c r="B29" s="18">
        <v>1992</v>
      </c>
      <c r="C29" s="19">
        <v>4562</v>
      </c>
      <c r="D29" s="19">
        <v>1547</v>
      </c>
      <c r="E29" s="19">
        <v>1923</v>
      </c>
      <c r="F29" s="19">
        <v>1365</v>
      </c>
      <c r="G29" s="19">
        <v>498</v>
      </c>
      <c r="H29" s="19" t="s">
        <v>54</v>
      </c>
      <c r="I29" s="19" t="s">
        <v>54</v>
      </c>
      <c r="J29" s="19">
        <v>60</v>
      </c>
      <c r="K29" s="19">
        <v>38160</v>
      </c>
    </row>
    <row r="30" spans="2:11" x14ac:dyDescent="0.2">
      <c r="B30" s="18">
        <v>1993</v>
      </c>
      <c r="C30" s="19">
        <v>4466</v>
      </c>
      <c r="D30" s="19">
        <v>1531</v>
      </c>
      <c r="E30" s="19">
        <v>1916</v>
      </c>
      <c r="F30" s="19">
        <v>1399</v>
      </c>
      <c r="G30" s="19">
        <v>464</v>
      </c>
      <c r="H30" s="19" t="s">
        <v>54</v>
      </c>
      <c r="I30" s="19" t="s">
        <v>54</v>
      </c>
      <c r="J30" s="19">
        <v>53</v>
      </c>
      <c r="K30" s="19">
        <v>37098</v>
      </c>
    </row>
    <row r="31" spans="2:11" x14ac:dyDescent="0.2">
      <c r="B31" s="18">
        <v>1994</v>
      </c>
      <c r="C31" s="19">
        <v>5123</v>
      </c>
      <c r="D31" s="19">
        <v>1691</v>
      </c>
      <c r="E31" s="19">
        <v>2165</v>
      </c>
      <c r="F31" s="19">
        <v>1653</v>
      </c>
      <c r="G31" s="19">
        <v>454</v>
      </c>
      <c r="H31" s="19" t="s">
        <v>54</v>
      </c>
      <c r="I31" s="19" t="s">
        <v>54</v>
      </c>
      <c r="J31" s="19">
        <v>58</v>
      </c>
      <c r="K31" s="19">
        <v>39154</v>
      </c>
    </row>
    <row r="32" spans="2:11" x14ac:dyDescent="0.2">
      <c r="B32" s="18">
        <v>1995</v>
      </c>
      <c r="C32" s="19">
        <v>5372</v>
      </c>
      <c r="D32" s="19">
        <v>1576</v>
      </c>
      <c r="E32" s="19">
        <v>2013</v>
      </c>
      <c r="F32" s="19">
        <v>1551</v>
      </c>
      <c r="G32" s="19">
        <v>410</v>
      </c>
      <c r="H32" s="19" t="s">
        <v>54</v>
      </c>
      <c r="I32" s="19" t="s">
        <v>54</v>
      </c>
      <c r="J32" s="19">
        <v>52</v>
      </c>
      <c r="K32" s="19">
        <v>40080</v>
      </c>
    </row>
    <row r="33" spans="2:11" x14ac:dyDescent="0.2">
      <c r="B33" s="18">
        <v>1996</v>
      </c>
      <c r="C33" s="19">
        <v>4838</v>
      </c>
      <c r="D33" s="19">
        <v>1544</v>
      </c>
      <c r="E33" s="19">
        <v>1903</v>
      </c>
      <c r="F33" s="19">
        <v>1512</v>
      </c>
      <c r="G33" s="19">
        <v>354</v>
      </c>
      <c r="H33" s="19" t="s">
        <v>54</v>
      </c>
      <c r="I33" s="19" t="s">
        <v>54</v>
      </c>
      <c r="J33" s="19">
        <v>37</v>
      </c>
      <c r="K33" s="19">
        <v>36761</v>
      </c>
    </row>
    <row r="34" spans="2:11" x14ac:dyDescent="0.2">
      <c r="B34" s="18">
        <v>1997</v>
      </c>
      <c r="C34" s="19">
        <v>4433</v>
      </c>
      <c r="D34" s="19">
        <v>1484</v>
      </c>
      <c r="E34" s="19">
        <v>1829</v>
      </c>
      <c r="F34" s="19">
        <v>1442</v>
      </c>
      <c r="G34" s="19">
        <v>341</v>
      </c>
      <c r="H34" s="19" t="s">
        <v>54</v>
      </c>
      <c r="I34" s="19" t="s">
        <v>54</v>
      </c>
      <c r="J34" s="19">
        <v>46</v>
      </c>
      <c r="K34" s="19">
        <v>34069</v>
      </c>
    </row>
    <row r="35" spans="2:11" x14ac:dyDescent="0.2">
      <c r="B35" s="18">
        <v>1998</v>
      </c>
      <c r="C35" s="19">
        <v>4277</v>
      </c>
      <c r="D35" s="19">
        <v>1431</v>
      </c>
      <c r="E35" s="19">
        <v>1786</v>
      </c>
      <c r="F35" s="19">
        <v>1330</v>
      </c>
      <c r="G35" s="19">
        <v>430</v>
      </c>
      <c r="H35" s="19" t="s">
        <v>54</v>
      </c>
      <c r="I35" s="19" t="s">
        <v>54</v>
      </c>
      <c r="J35" s="19">
        <v>26</v>
      </c>
      <c r="K35" s="19">
        <v>33577</v>
      </c>
    </row>
    <row r="36" spans="2:11" x14ac:dyDescent="0.2">
      <c r="B36" s="18">
        <v>1999</v>
      </c>
      <c r="C36" s="19">
        <v>4398</v>
      </c>
      <c r="D36" s="19">
        <v>1722</v>
      </c>
      <c r="E36" s="19">
        <v>2114</v>
      </c>
      <c r="F36" s="19">
        <v>1397</v>
      </c>
      <c r="G36" s="19">
        <v>679</v>
      </c>
      <c r="H36" s="19" t="s">
        <v>54</v>
      </c>
      <c r="I36" s="19" t="s">
        <v>54</v>
      </c>
      <c r="J36" s="19">
        <v>38</v>
      </c>
      <c r="K36" s="19">
        <v>38322</v>
      </c>
    </row>
    <row r="37" spans="2:11" x14ac:dyDescent="0.2">
      <c r="B37" s="18">
        <v>2000</v>
      </c>
      <c r="C37" s="19">
        <v>4040</v>
      </c>
      <c r="D37" s="19">
        <v>1686</v>
      </c>
      <c r="E37" s="19">
        <v>2150</v>
      </c>
      <c r="F37" s="19">
        <v>1456</v>
      </c>
      <c r="G37" s="19">
        <v>649</v>
      </c>
      <c r="H37" s="19" t="s">
        <v>54</v>
      </c>
      <c r="I37" s="19" t="s">
        <v>54</v>
      </c>
      <c r="J37" s="19">
        <v>45</v>
      </c>
      <c r="K37" s="19">
        <v>36628</v>
      </c>
    </row>
    <row r="38" spans="2:11" x14ac:dyDescent="0.2">
      <c r="B38" s="18">
        <v>2001</v>
      </c>
      <c r="C38" s="19">
        <v>3996</v>
      </c>
      <c r="D38" s="19">
        <v>1708</v>
      </c>
      <c r="E38" s="19">
        <v>2167</v>
      </c>
      <c r="F38" s="19">
        <v>1510</v>
      </c>
      <c r="G38" s="19">
        <v>622</v>
      </c>
      <c r="H38" s="19" t="s">
        <v>54</v>
      </c>
      <c r="I38" s="19" t="s">
        <v>54</v>
      </c>
      <c r="J38" s="19">
        <v>35</v>
      </c>
      <c r="K38" s="19">
        <v>38182</v>
      </c>
    </row>
    <row r="39" spans="2:11" x14ac:dyDescent="0.2">
      <c r="B39" s="18">
        <v>2002</v>
      </c>
      <c r="C39" s="19">
        <v>3723</v>
      </c>
      <c r="D39" s="19">
        <v>1709</v>
      </c>
      <c r="E39" s="19">
        <v>2173</v>
      </c>
      <c r="F39" s="19">
        <v>1571</v>
      </c>
      <c r="G39" s="19">
        <v>558</v>
      </c>
      <c r="H39" s="19" t="s">
        <v>54</v>
      </c>
      <c r="I39" s="19" t="s">
        <v>54</v>
      </c>
      <c r="J39" s="19">
        <v>44</v>
      </c>
      <c r="K39" s="19">
        <v>34822</v>
      </c>
    </row>
    <row r="40" spans="2:11" x14ac:dyDescent="0.2">
      <c r="B40" s="18">
        <v>2003</v>
      </c>
      <c r="C40" s="19">
        <v>3317</v>
      </c>
      <c r="D40" s="19">
        <v>1569</v>
      </c>
      <c r="E40" s="19">
        <v>2040</v>
      </c>
      <c r="F40" s="19">
        <v>1581</v>
      </c>
      <c r="G40" s="19">
        <v>416</v>
      </c>
      <c r="H40" s="19" t="s">
        <v>54</v>
      </c>
      <c r="I40" s="19" t="s">
        <v>54</v>
      </c>
      <c r="J40" s="19">
        <v>43</v>
      </c>
      <c r="K40" s="19">
        <v>35246</v>
      </c>
    </row>
    <row r="41" spans="2:11" x14ac:dyDescent="0.2">
      <c r="B41" s="18">
        <v>2004</v>
      </c>
      <c r="C41" s="19">
        <v>3074</v>
      </c>
      <c r="D41" s="19">
        <v>1504</v>
      </c>
      <c r="E41" s="19">
        <v>1910</v>
      </c>
      <c r="F41" s="19">
        <v>1512</v>
      </c>
      <c r="G41" s="19">
        <v>360</v>
      </c>
      <c r="H41" s="19" t="s">
        <v>54</v>
      </c>
      <c r="I41" s="19" t="s">
        <v>54</v>
      </c>
      <c r="J41" s="19">
        <v>38</v>
      </c>
      <c r="K41" s="19">
        <v>29783</v>
      </c>
    </row>
    <row r="42" spans="2:11" x14ac:dyDescent="0.2">
      <c r="B42" s="18">
        <v>2005</v>
      </c>
      <c r="C42" s="19">
        <v>3124</v>
      </c>
      <c r="D42" s="19">
        <v>1542</v>
      </c>
      <c r="E42" s="19">
        <v>1937</v>
      </c>
      <c r="F42" s="19">
        <v>1609</v>
      </c>
      <c r="G42" s="19">
        <v>303</v>
      </c>
      <c r="H42" s="19" t="s">
        <v>54</v>
      </c>
      <c r="I42" s="19" t="s">
        <v>54</v>
      </c>
      <c r="J42" s="19">
        <v>25</v>
      </c>
      <c r="K42" s="19">
        <v>28724</v>
      </c>
    </row>
    <row r="43" spans="2:11" x14ac:dyDescent="0.2">
      <c r="B43" s="18">
        <v>2006</v>
      </c>
      <c r="C43" s="19">
        <v>2983</v>
      </c>
      <c r="D43" s="19">
        <v>1491</v>
      </c>
      <c r="E43" s="19">
        <v>1856</v>
      </c>
      <c r="F43" s="19">
        <v>1498</v>
      </c>
      <c r="G43" s="19">
        <v>332</v>
      </c>
      <c r="H43" s="19" t="s">
        <v>54</v>
      </c>
      <c r="I43" s="19" t="s">
        <v>54</v>
      </c>
      <c r="J43" s="19">
        <v>26</v>
      </c>
      <c r="K43" s="19">
        <v>28335</v>
      </c>
    </row>
    <row r="44" spans="2:11" x14ac:dyDescent="0.2">
      <c r="B44" s="18">
        <v>2007</v>
      </c>
      <c r="C44" s="19">
        <v>2983</v>
      </c>
      <c r="D44" s="19">
        <v>1499</v>
      </c>
      <c r="E44" s="19">
        <v>1899</v>
      </c>
      <c r="F44" s="19">
        <v>1536</v>
      </c>
      <c r="G44" s="19">
        <v>338</v>
      </c>
      <c r="H44" s="19" t="s">
        <v>54</v>
      </c>
      <c r="I44" s="19" t="s">
        <v>54</v>
      </c>
      <c r="J44" s="19">
        <v>25</v>
      </c>
      <c r="K44" s="19">
        <v>29463</v>
      </c>
    </row>
    <row r="45" spans="2:11" x14ac:dyDescent="0.2">
      <c r="B45" s="18">
        <v>2008</v>
      </c>
      <c r="C45" s="19">
        <v>2790</v>
      </c>
      <c r="D45" s="19">
        <v>1408</v>
      </c>
      <c r="E45" s="19">
        <v>1729</v>
      </c>
      <c r="F45" s="19">
        <v>1394</v>
      </c>
      <c r="G45" s="19">
        <v>316</v>
      </c>
      <c r="H45" s="19" t="s">
        <v>54</v>
      </c>
      <c r="I45" s="19" t="s">
        <v>54</v>
      </c>
      <c r="J45" s="19">
        <v>19</v>
      </c>
      <c r="K45" s="19">
        <v>27108</v>
      </c>
    </row>
    <row r="46" spans="2:11" x14ac:dyDescent="0.2">
      <c r="B46" s="18">
        <v>2009</v>
      </c>
      <c r="C46" s="19">
        <v>2848</v>
      </c>
      <c r="D46" s="19">
        <v>1464</v>
      </c>
      <c r="E46" s="19">
        <v>1799</v>
      </c>
      <c r="F46" s="19">
        <v>1517</v>
      </c>
      <c r="G46" s="19">
        <v>262</v>
      </c>
      <c r="H46" s="19" t="s">
        <v>54</v>
      </c>
      <c r="I46" s="19" t="s">
        <v>54</v>
      </c>
      <c r="J46" s="19">
        <v>20</v>
      </c>
      <c r="K46" s="19">
        <v>27035</v>
      </c>
    </row>
    <row r="47" spans="2:11" x14ac:dyDescent="0.2">
      <c r="B47" s="18">
        <v>2010</v>
      </c>
      <c r="C47" s="19">
        <v>2759</v>
      </c>
      <c r="D47" s="19">
        <v>1345</v>
      </c>
      <c r="E47" s="19">
        <v>1661</v>
      </c>
      <c r="F47" s="19">
        <v>1361</v>
      </c>
      <c r="G47" s="19">
        <v>288</v>
      </c>
      <c r="H47" s="19" t="s">
        <v>54</v>
      </c>
      <c r="I47" s="19" t="s">
        <v>54</v>
      </c>
      <c r="J47" s="19">
        <v>12</v>
      </c>
      <c r="K47" s="19">
        <v>26548</v>
      </c>
    </row>
    <row r="48" spans="2:11" x14ac:dyDescent="0.2">
      <c r="B48" s="18">
        <v>2011</v>
      </c>
      <c r="C48" s="19">
        <v>2644</v>
      </c>
      <c r="D48" s="19">
        <v>1358</v>
      </c>
      <c r="E48" s="19">
        <v>1659</v>
      </c>
      <c r="F48" s="19">
        <v>1346</v>
      </c>
      <c r="G48" s="19">
        <v>299</v>
      </c>
      <c r="H48" s="19" t="s">
        <v>54</v>
      </c>
      <c r="I48" s="19" t="s">
        <v>54</v>
      </c>
      <c r="J48" s="19">
        <v>14</v>
      </c>
      <c r="K48" s="19">
        <v>28004</v>
      </c>
    </row>
    <row r="49" spans="2:11" x14ac:dyDescent="0.2">
      <c r="B49" s="18">
        <v>2012</v>
      </c>
      <c r="C49" s="19">
        <v>2552</v>
      </c>
      <c r="D49" s="19">
        <v>1250</v>
      </c>
      <c r="E49" s="19">
        <v>1558</v>
      </c>
      <c r="F49" s="19">
        <v>1243</v>
      </c>
      <c r="G49" s="19">
        <v>294</v>
      </c>
      <c r="H49" s="19" t="s">
        <v>54</v>
      </c>
      <c r="I49" s="19" t="s">
        <v>54</v>
      </c>
      <c r="J49" s="19">
        <v>21</v>
      </c>
      <c r="K49" s="19">
        <v>29027</v>
      </c>
    </row>
    <row r="50" spans="2:11" x14ac:dyDescent="0.2">
      <c r="B50" s="18">
        <v>2013</v>
      </c>
      <c r="C50" s="19">
        <v>2479</v>
      </c>
      <c r="D50" s="19">
        <v>1191</v>
      </c>
      <c r="E50" s="19">
        <v>1464</v>
      </c>
      <c r="F50" s="19">
        <v>1141</v>
      </c>
      <c r="G50" s="19">
        <v>308</v>
      </c>
      <c r="H50" s="19" t="s">
        <v>54</v>
      </c>
      <c r="I50" s="19" t="s">
        <v>54</v>
      </c>
      <c r="J50" s="19">
        <v>15</v>
      </c>
      <c r="K50" s="19">
        <v>27132</v>
      </c>
    </row>
    <row r="51" spans="2:11" x14ac:dyDescent="0.2">
      <c r="B51" s="18">
        <v>2014</v>
      </c>
      <c r="C51" s="19">
        <v>2553</v>
      </c>
      <c r="D51" s="19">
        <v>1215</v>
      </c>
      <c r="E51" s="19">
        <v>1488</v>
      </c>
      <c r="F51" s="19">
        <v>1210</v>
      </c>
      <c r="G51" s="19">
        <v>253</v>
      </c>
      <c r="H51" s="19" t="s">
        <v>54</v>
      </c>
      <c r="I51" s="19" t="s">
        <v>54</v>
      </c>
      <c r="J51" s="19">
        <v>25</v>
      </c>
      <c r="K51" s="19">
        <v>29236</v>
      </c>
    </row>
    <row r="52" spans="2:11" x14ac:dyDescent="0.2">
      <c r="B52" s="18">
        <v>2015</v>
      </c>
      <c r="C52" s="19">
        <v>2487</v>
      </c>
      <c r="D52" s="19">
        <v>1213</v>
      </c>
      <c r="E52" s="19">
        <v>1514</v>
      </c>
      <c r="F52" s="19">
        <v>1241</v>
      </c>
      <c r="G52" s="19">
        <v>245</v>
      </c>
      <c r="H52" s="19">
        <v>219</v>
      </c>
      <c r="I52" s="19">
        <v>26</v>
      </c>
      <c r="J52" s="19">
        <v>28</v>
      </c>
      <c r="K52" s="19">
        <v>26858</v>
      </c>
    </row>
    <row r="53" spans="2:11" x14ac:dyDescent="0.2">
      <c r="B53" s="18">
        <v>2016</v>
      </c>
      <c r="C53" s="19">
        <v>2272</v>
      </c>
      <c r="D53" s="19">
        <v>1079</v>
      </c>
      <c r="E53" s="19">
        <v>1365</v>
      </c>
      <c r="F53" s="19">
        <v>1107</v>
      </c>
      <c r="G53" s="19">
        <v>244</v>
      </c>
      <c r="H53" s="19">
        <v>226</v>
      </c>
      <c r="I53" s="19">
        <v>18</v>
      </c>
      <c r="J53" s="19">
        <v>14</v>
      </c>
      <c r="K53" s="19">
        <v>24824</v>
      </c>
    </row>
    <row r="54" spans="2:11" x14ac:dyDescent="0.2">
      <c r="B54" s="18">
        <v>2017</v>
      </c>
      <c r="C54" s="19">
        <v>2445</v>
      </c>
      <c r="D54" s="19">
        <v>1155</v>
      </c>
      <c r="E54" s="19">
        <v>1423</v>
      </c>
      <c r="F54" s="19">
        <v>1186</v>
      </c>
      <c r="G54" s="19">
        <v>220</v>
      </c>
      <c r="H54" s="19">
        <v>201</v>
      </c>
      <c r="I54" s="19">
        <v>19</v>
      </c>
      <c r="J54" s="19">
        <v>17</v>
      </c>
      <c r="K54" s="19">
        <v>27879</v>
      </c>
    </row>
    <row r="55" spans="2:11" x14ac:dyDescent="0.2">
      <c r="B55" s="18">
        <v>2018</v>
      </c>
      <c r="C55" s="19">
        <v>2360</v>
      </c>
      <c r="D55" s="19">
        <v>1124</v>
      </c>
      <c r="E55" s="19">
        <v>1388</v>
      </c>
      <c r="F55" s="19">
        <v>1148</v>
      </c>
      <c r="G55" s="19">
        <v>224</v>
      </c>
      <c r="H55" s="19">
        <v>217</v>
      </c>
      <c r="I55" s="19">
        <v>7</v>
      </c>
      <c r="J55" s="19">
        <v>16</v>
      </c>
      <c r="K55" s="19">
        <v>26867</v>
      </c>
    </row>
    <row r="56" spans="2:11" x14ac:dyDescent="0.2">
      <c r="B56" s="18">
        <v>2019</v>
      </c>
      <c r="C56" s="19">
        <v>2375</v>
      </c>
      <c r="D56" s="19">
        <v>1112</v>
      </c>
      <c r="E56" s="19">
        <v>1349</v>
      </c>
      <c r="F56" s="19">
        <v>1113</v>
      </c>
      <c r="G56" s="19">
        <v>225</v>
      </c>
      <c r="H56" s="19">
        <v>214</v>
      </c>
      <c r="I56" s="19">
        <v>11</v>
      </c>
      <c r="J56" s="19">
        <v>11</v>
      </c>
      <c r="K56" s="19">
        <v>26593</v>
      </c>
    </row>
    <row r="57" spans="2:11" x14ac:dyDescent="0.2">
      <c r="B57" s="18">
        <v>2020</v>
      </c>
      <c r="C57" s="19">
        <v>2277</v>
      </c>
      <c r="D57" s="19">
        <v>1074</v>
      </c>
      <c r="E57" s="19">
        <v>1291</v>
      </c>
      <c r="F57" s="19">
        <v>1044</v>
      </c>
      <c r="G57" s="19">
        <v>239</v>
      </c>
      <c r="H57" s="19">
        <v>226</v>
      </c>
      <c r="I57" s="19">
        <v>13</v>
      </c>
      <c r="J57" s="19">
        <v>8</v>
      </c>
      <c r="K57" s="19">
        <v>22871</v>
      </c>
    </row>
    <row r="58" spans="2:11" x14ac:dyDescent="0.2">
      <c r="B58" s="18">
        <v>2021</v>
      </c>
      <c r="C58" s="19">
        <v>2420</v>
      </c>
      <c r="D58" s="19">
        <v>1053</v>
      </c>
      <c r="E58" s="19">
        <v>1231</v>
      </c>
      <c r="F58" s="19">
        <v>991</v>
      </c>
      <c r="G58" s="19">
        <v>231</v>
      </c>
      <c r="H58" s="19">
        <v>221</v>
      </c>
      <c r="I58" s="19">
        <v>10</v>
      </c>
      <c r="J58" s="19">
        <v>9</v>
      </c>
      <c r="K58" s="19">
        <v>25820</v>
      </c>
    </row>
    <row r="59" spans="2:11" x14ac:dyDescent="0.2">
      <c r="B59" s="18">
        <v>2022</v>
      </c>
      <c r="C59" s="19">
        <v>2666</v>
      </c>
      <c r="D59" s="19">
        <v>1156</v>
      </c>
      <c r="E59" s="19">
        <v>1388</v>
      </c>
      <c r="F59" s="19">
        <v>1139</v>
      </c>
      <c r="G59" s="19">
        <v>227</v>
      </c>
      <c r="H59" s="19">
        <v>218</v>
      </c>
      <c r="I59" s="19">
        <v>9</v>
      </c>
      <c r="J59" s="19">
        <v>22</v>
      </c>
      <c r="K59" s="19">
        <v>30376</v>
      </c>
    </row>
    <row r="60" spans="2:11" x14ac:dyDescent="0.2">
      <c r="B60" s="18">
        <v>2023</v>
      </c>
      <c r="C60" s="19">
        <v>2600</v>
      </c>
      <c r="D60" s="19">
        <v>1180</v>
      </c>
      <c r="E60" s="19">
        <v>1397</v>
      </c>
      <c r="F60" s="19">
        <v>1148</v>
      </c>
      <c r="G60" s="19">
        <v>239</v>
      </c>
      <c r="H60" s="19">
        <v>235</v>
      </c>
      <c r="I60" s="19">
        <v>4</v>
      </c>
      <c r="J60" s="19">
        <v>10</v>
      </c>
      <c r="K60" s="19">
        <v>30237</v>
      </c>
    </row>
    <row r="61" spans="2:11" x14ac:dyDescent="0.2">
      <c r="B61" s="18">
        <v>2024</v>
      </c>
      <c r="C61" s="19">
        <v>2456</v>
      </c>
      <c r="D61" s="19">
        <v>1036</v>
      </c>
      <c r="E61" s="19">
        <v>1225</v>
      </c>
      <c r="F61" s="19">
        <v>960</v>
      </c>
      <c r="G61" s="19">
        <v>253</v>
      </c>
      <c r="H61" s="19">
        <v>248</v>
      </c>
      <c r="I61" s="19">
        <v>5</v>
      </c>
      <c r="J61" s="19">
        <v>12</v>
      </c>
      <c r="K61" s="19">
        <v>27708</v>
      </c>
    </row>
    <row r="62" spans="2:11" x14ac:dyDescent="0.2">
      <c r="B62" s="20">
        <v>2025</v>
      </c>
      <c r="C62" s="21">
        <v>2629</v>
      </c>
      <c r="D62" s="21">
        <v>1090</v>
      </c>
      <c r="E62" s="21">
        <v>1272</v>
      </c>
      <c r="F62" s="21">
        <v>1054</v>
      </c>
      <c r="G62" s="21">
        <v>207</v>
      </c>
      <c r="H62" s="21">
        <v>198</v>
      </c>
      <c r="I62" s="21">
        <v>9</v>
      </c>
      <c r="J62" s="21">
        <v>11</v>
      </c>
      <c r="K62" s="21">
        <v>33512</v>
      </c>
    </row>
    <row r="64" spans="2:11" x14ac:dyDescent="0.2">
      <c r="B64" s="42" t="s">
        <v>55</v>
      </c>
      <c r="C64" s="43"/>
      <c r="D64" s="43"/>
      <c r="E64" s="43"/>
      <c r="F64" s="43"/>
      <c r="G64" s="43"/>
      <c r="H64" s="43"/>
      <c r="I64" s="43"/>
      <c r="J64" s="43"/>
      <c r="K64" s="43"/>
    </row>
    <row r="65" spans="2:11" ht="22.15" customHeight="1" x14ac:dyDescent="0.2">
      <c r="B65" s="42" t="s">
        <v>56</v>
      </c>
      <c r="C65" s="43"/>
      <c r="D65" s="43"/>
      <c r="E65" s="43"/>
      <c r="F65" s="43"/>
      <c r="G65" s="43"/>
      <c r="H65" s="43"/>
      <c r="I65" s="43"/>
      <c r="J65" s="43"/>
      <c r="K65" s="43"/>
    </row>
  </sheetData>
  <mergeCells count="12">
    <mergeCell ref="B64:K64"/>
    <mergeCell ref="B65:K65"/>
    <mergeCell ref="B4:B6"/>
    <mergeCell ref="C4:D4"/>
    <mergeCell ref="E4:J4"/>
    <mergeCell ref="K4:K6"/>
    <mergeCell ref="C5:C6"/>
    <mergeCell ref="D5:D6"/>
    <mergeCell ref="E5:E6"/>
    <mergeCell ref="F5:F6"/>
    <mergeCell ref="G5:I5"/>
    <mergeCell ref="J5:J6"/>
  </mergeCells>
  <pageMargins left="0.70866141732283472" right="0.70866141732283472" top="0.74803149606299213" bottom="0.74803149606299213" header="0.31496062992125984" footer="0.31496062992125984"/>
  <pageSetup paperSize="9" scale="78" fitToWidth="0" fitToHeight="0" orientation="portrait" horizontalDpi="300" verticalDpi="300" r:id="rId1"/>
  <headerFooter differentFirst="1" scaleWithDoc="0" alignWithMargins="0">
    <firstHeader>&amp;L&amp;C&amp;R&amp;B DEPARTEMENT FINANZEN UND RESSOURCEN
Statistik Aargau</firstHeader>
  </headerFooter>
  <rowBreaks count="1" manualBreakCount="1">
    <brk id="66"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82A9"/>
  </sheetPr>
  <dimension ref="B1:J12"/>
  <sheetViews>
    <sheetView showGridLines="0" view="pageBreakPreview" zoomScaleNormal="100" zoomScaleSheetLayoutView="100" workbookViewId="0">
      <pane ySplit="6" topLeftCell="A7" activePane="bottomLeft" state="frozen"/>
      <selection activeCell="A3" sqref="A3"/>
      <selection pane="bottomLeft" activeCell="A3" sqref="A3"/>
    </sheetView>
  </sheetViews>
  <sheetFormatPr baseColWidth="10" defaultRowHeight="12.75" x14ac:dyDescent="0.2"/>
  <cols>
    <col min="1" max="1" width="2.5703125" customWidth="1"/>
    <col min="2" max="2" width="13.28515625" customWidth="1"/>
    <col min="3" max="10" width="11.140625" customWidth="1"/>
  </cols>
  <sheetData>
    <row r="1" spans="2:10" ht="18" x14ac:dyDescent="0.25">
      <c r="B1" s="3" t="s">
        <v>30</v>
      </c>
    </row>
    <row r="4" spans="2:10" x14ac:dyDescent="0.2">
      <c r="B4" s="45" t="s">
        <v>912</v>
      </c>
      <c r="C4" s="40" t="s">
        <v>913</v>
      </c>
      <c r="D4" s="40" t="s">
        <v>913</v>
      </c>
      <c r="E4" s="40" t="s">
        <v>913</v>
      </c>
      <c r="F4" s="40" t="s">
        <v>913</v>
      </c>
      <c r="G4" s="40" t="s">
        <v>913</v>
      </c>
      <c r="H4" s="40" t="s">
        <v>913</v>
      </c>
      <c r="I4" s="40" t="s">
        <v>913</v>
      </c>
      <c r="J4" s="40" t="s">
        <v>913</v>
      </c>
    </row>
    <row r="5" spans="2:10" x14ac:dyDescent="0.2">
      <c r="B5" s="45" t="s">
        <v>912</v>
      </c>
      <c r="C5" s="40" t="s">
        <v>897</v>
      </c>
      <c r="D5" s="40" t="s">
        <v>897</v>
      </c>
      <c r="E5" s="40" t="s">
        <v>898</v>
      </c>
      <c r="F5" s="40" t="s">
        <v>898</v>
      </c>
      <c r="G5" s="40" t="s">
        <v>914</v>
      </c>
      <c r="H5" s="40" t="s">
        <v>914</v>
      </c>
      <c r="I5" s="40" t="s">
        <v>46</v>
      </c>
      <c r="J5" s="40" t="s">
        <v>46</v>
      </c>
    </row>
    <row r="6" spans="2:10" x14ac:dyDescent="0.2">
      <c r="B6" s="45" t="s">
        <v>912</v>
      </c>
      <c r="C6" s="17" t="s">
        <v>576</v>
      </c>
      <c r="D6" s="17" t="s">
        <v>577</v>
      </c>
      <c r="E6" s="17" t="s">
        <v>576</v>
      </c>
      <c r="F6" s="17" t="s">
        <v>577</v>
      </c>
      <c r="G6" s="17" t="s">
        <v>576</v>
      </c>
      <c r="H6" s="17" t="s">
        <v>577</v>
      </c>
      <c r="I6" s="17" t="s">
        <v>576</v>
      </c>
      <c r="J6" s="17" t="s">
        <v>577</v>
      </c>
    </row>
    <row r="7" spans="2:10" x14ac:dyDescent="0.2">
      <c r="B7" s="25" t="s">
        <v>915</v>
      </c>
      <c r="C7" s="19">
        <v>4</v>
      </c>
      <c r="D7" s="22" t="s">
        <v>742</v>
      </c>
      <c r="E7" s="19">
        <v>678</v>
      </c>
      <c r="F7" s="22" t="s">
        <v>239</v>
      </c>
      <c r="G7" s="19">
        <v>766</v>
      </c>
      <c r="H7" s="22" t="s">
        <v>921</v>
      </c>
      <c r="I7" s="19">
        <v>1448</v>
      </c>
      <c r="J7" s="22" t="s">
        <v>923</v>
      </c>
    </row>
    <row r="8" spans="2:10" x14ac:dyDescent="0.2">
      <c r="B8" s="25" t="s">
        <v>916</v>
      </c>
      <c r="C8" s="19">
        <v>4</v>
      </c>
      <c r="D8" s="22" t="s">
        <v>742</v>
      </c>
      <c r="E8" s="19">
        <v>302</v>
      </c>
      <c r="F8" s="22" t="s">
        <v>919</v>
      </c>
      <c r="G8" s="19">
        <v>420</v>
      </c>
      <c r="H8" s="22" t="s">
        <v>795</v>
      </c>
      <c r="I8" s="19">
        <v>726</v>
      </c>
      <c r="J8" s="22" t="s">
        <v>924</v>
      </c>
    </row>
    <row r="9" spans="2:10" x14ac:dyDescent="0.2">
      <c r="B9" s="25" t="s">
        <v>917</v>
      </c>
      <c r="C9" s="19">
        <v>2</v>
      </c>
      <c r="D9" s="22" t="s">
        <v>918</v>
      </c>
      <c r="E9" s="19">
        <v>100</v>
      </c>
      <c r="F9" s="22" t="s">
        <v>920</v>
      </c>
      <c r="G9" s="19">
        <v>353</v>
      </c>
      <c r="H9" s="22" t="s">
        <v>922</v>
      </c>
      <c r="I9" s="19">
        <v>455</v>
      </c>
      <c r="J9" s="22" t="s">
        <v>788</v>
      </c>
    </row>
    <row r="10" spans="2:10" x14ac:dyDescent="0.2">
      <c r="B10" s="28" t="s">
        <v>46</v>
      </c>
      <c r="C10" s="29">
        <v>10</v>
      </c>
      <c r="D10" s="31" t="s">
        <v>58</v>
      </c>
      <c r="E10" s="29">
        <v>1080</v>
      </c>
      <c r="F10" s="31" t="s">
        <v>58</v>
      </c>
      <c r="G10" s="29">
        <v>1539</v>
      </c>
      <c r="H10" s="31" t="s">
        <v>58</v>
      </c>
      <c r="I10" s="29">
        <v>2629</v>
      </c>
      <c r="J10" s="31" t="s">
        <v>58</v>
      </c>
    </row>
    <row r="12" spans="2:10" x14ac:dyDescent="0.2">
      <c r="B12" s="42" t="s">
        <v>925</v>
      </c>
      <c r="C12" s="43"/>
      <c r="D12" s="43"/>
      <c r="E12" s="43"/>
      <c r="F12" s="43"/>
      <c r="G12" s="43"/>
      <c r="H12" s="43"/>
      <c r="I12" s="43"/>
      <c r="J12" s="43"/>
    </row>
  </sheetData>
  <mergeCells count="7">
    <mergeCell ref="B12:J12"/>
    <mergeCell ref="B4:B6"/>
    <mergeCell ref="C4:J4"/>
    <mergeCell ref="C5:D5"/>
    <mergeCell ref="E5:F5"/>
    <mergeCell ref="G5:H5"/>
    <mergeCell ref="I5:J5"/>
  </mergeCells>
  <pageMargins left="0.70866141732283472" right="0.70866141732283472" top="0.74803149606299213" bottom="0.74803149606299213" header="0.31496062992125984" footer="0.31496062992125984"/>
  <pageSetup paperSize="9" scale="84" fitToWidth="0" fitToHeight="0" orientation="portrait" horizontalDpi="300" verticalDpi="300" r:id="rId1"/>
  <headerFooter differentFirst="1" scaleWithDoc="0" alignWithMargins="0">
    <firstHeader>&amp;L&amp;C&amp;R&amp;B DEPARTEMENT FINANZEN UND RESSOURCEN
Statistik Aargau</first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82A9"/>
  </sheetPr>
  <dimension ref="B1:J19"/>
  <sheetViews>
    <sheetView showGridLines="0" view="pageBreakPreview" zoomScaleNormal="100" zoomScaleSheetLayoutView="100" workbookViewId="0">
      <pane ySplit="6" topLeftCell="A7" activePane="bottomLeft" state="frozen"/>
      <selection activeCell="A3" sqref="A3"/>
      <selection pane="bottomLeft" activeCell="A3" sqref="A3"/>
    </sheetView>
  </sheetViews>
  <sheetFormatPr baseColWidth="10" defaultRowHeight="12.75" x14ac:dyDescent="0.2"/>
  <cols>
    <col min="1" max="1" width="2.5703125" customWidth="1"/>
    <col min="2" max="2" width="13.28515625" customWidth="1"/>
    <col min="3" max="10" width="10.7109375" customWidth="1"/>
  </cols>
  <sheetData>
    <row r="1" spans="2:10" ht="18" x14ac:dyDescent="0.25">
      <c r="B1" s="3" t="s">
        <v>31</v>
      </c>
    </row>
    <row r="4" spans="2:10" x14ac:dyDescent="0.2">
      <c r="B4" s="45" t="s">
        <v>912</v>
      </c>
      <c r="C4" s="40" t="s">
        <v>44</v>
      </c>
      <c r="D4" s="40" t="s">
        <v>44</v>
      </c>
      <c r="E4" s="40" t="s">
        <v>44</v>
      </c>
      <c r="F4" s="40" t="s">
        <v>44</v>
      </c>
      <c r="G4" s="40" t="s">
        <v>44</v>
      </c>
      <c r="H4" s="40" t="s">
        <v>44</v>
      </c>
      <c r="I4" s="40" t="s">
        <v>44</v>
      </c>
      <c r="J4" s="40" t="s">
        <v>44</v>
      </c>
    </row>
    <row r="5" spans="2:10" ht="15" customHeight="1" x14ac:dyDescent="0.2">
      <c r="B5" s="45" t="s">
        <v>912</v>
      </c>
      <c r="C5" s="40" t="s">
        <v>926</v>
      </c>
      <c r="D5" s="40" t="s">
        <v>926</v>
      </c>
      <c r="E5" s="40" t="s">
        <v>927</v>
      </c>
      <c r="F5" s="40" t="s">
        <v>927</v>
      </c>
      <c r="G5" s="40" t="s">
        <v>928</v>
      </c>
      <c r="H5" s="40" t="s">
        <v>928</v>
      </c>
      <c r="I5" s="40" t="s">
        <v>46</v>
      </c>
      <c r="J5" s="40" t="s">
        <v>46</v>
      </c>
    </row>
    <row r="6" spans="2:10" x14ac:dyDescent="0.2">
      <c r="B6" s="45" t="s">
        <v>912</v>
      </c>
      <c r="C6" s="17" t="s">
        <v>57</v>
      </c>
      <c r="D6" s="17" t="s">
        <v>50</v>
      </c>
      <c r="E6" s="17" t="s">
        <v>57</v>
      </c>
      <c r="F6" s="17" t="s">
        <v>50</v>
      </c>
      <c r="G6" s="17" t="s">
        <v>57</v>
      </c>
      <c r="H6" s="17" t="s">
        <v>50</v>
      </c>
      <c r="I6" s="17" t="s">
        <v>57</v>
      </c>
      <c r="J6" s="17" t="s">
        <v>50</v>
      </c>
    </row>
    <row r="7" spans="2:10" x14ac:dyDescent="0.2">
      <c r="B7" s="46" t="s">
        <v>576</v>
      </c>
      <c r="C7" s="47"/>
      <c r="D7" s="47"/>
      <c r="E7" s="47"/>
      <c r="F7" s="47"/>
      <c r="G7" s="47"/>
      <c r="H7" s="47"/>
      <c r="I7" s="47"/>
      <c r="J7" s="47"/>
    </row>
    <row r="8" spans="2:10" x14ac:dyDescent="0.2">
      <c r="B8" s="25" t="s">
        <v>915</v>
      </c>
      <c r="C8" s="19">
        <v>585</v>
      </c>
      <c r="D8" s="19">
        <v>1</v>
      </c>
      <c r="E8" s="19">
        <v>43</v>
      </c>
      <c r="F8" s="19">
        <v>1</v>
      </c>
      <c r="G8" s="19">
        <v>111</v>
      </c>
      <c r="H8" s="19">
        <v>3</v>
      </c>
      <c r="I8" s="19">
        <v>739</v>
      </c>
      <c r="J8" s="19">
        <v>5</v>
      </c>
    </row>
    <row r="9" spans="2:10" x14ac:dyDescent="0.2">
      <c r="B9" s="25" t="s">
        <v>916</v>
      </c>
      <c r="C9" s="19">
        <v>325</v>
      </c>
      <c r="D9" s="19">
        <v>4</v>
      </c>
      <c r="E9" s="19">
        <v>42</v>
      </c>
      <c r="F9" s="19">
        <v>0</v>
      </c>
      <c r="G9" s="19">
        <v>8</v>
      </c>
      <c r="H9" s="19">
        <v>0</v>
      </c>
      <c r="I9" s="19">
        <v>375</v>
      </c>
      <c r="J9" s="19">
        <v>4</v>
      </c>
    </row>
    <row r="10" spans="2:10" x14ac:dyDescent="0.2">
      <c r="B10" s="25" t="s">
        <v>917</v>
      </c>
      <c r="C10" s="19">
        <v>113</v>
      </c>
      <c r="D10" s="19">
        <v>2</v>
      </c>
      <c r="E10" s="19">
        <v>32</v>
      </c>
      <c r="F10" s="19">
        <v>0</v>
      </c>
      <c r="G10" s="19">
        <v>2</v>
      </c>
      <c r="H10" s="19">
        <v>0</v>
      </c>
      <c r="I10" s="19">
        <v>147</v>
      </c>
      <c r="J10" s="19">
        <v>2</v>
      </c>
    </row>
    <row r="11" spans="2:10" x14ac:dyDescent="0.2">
      <c r="B11" s="26" t="s">
        <v>46</v>
      </c>
      <c r="C11" s="27" t="s">
        <v>929</v>
      </c>
      <c r="D11" s="27">
        <v>7</v>
      </c>
      <c r="E11" s="27">
        <v>117</v>
      </c>
      <c r="F11" s="27">
        <v>1</v>
      </c>
      <c r="G11" s="27">
        <v>121</v>
      </c>
      <c r="H11" s="27">
        <v>3</v>
      </c>
      <c r="I11" s="27" t="s">
        <v>703</v>
      </c>
      <c r="J11" s="27">
        <v>11</v>
      </c>
    </row>
    <row r="12" spans="2:10" x14ac:dyDescent="0.2">
      <c r="B12" s="46" t="s">
        <v>577</v>
      </c>
      <c r="C12" s="47"/>
      <c r="D12" s="47"/>
      <c r="E12" s="47"/>
      <c r="F12" s="47"/>
      <c r="G12" s="47"/>
      <c r="H12" s="47"/>
      <c r="I12" s="47"/>
      <c r="J12" s="47"/>
    </row>
    <row r="13" spans="2:10" x14ac:dyDescent="0.2">
      <c r="B13" s="25" t="s">
        <v>915</v>
      </c>
      <c r="C13" s="19" t="s">
        <v>930</v>
      </c>
      <c r="D13" s="19" t="s">
        <v>774</v>
      </c>
      <c r="E13" s="19" t="s">
        <v>933</v>
      </c>
      <c r="F13" s="19" t="s">
        <v>58</v>
      </c>
      <c r="G13" s="19" t="s">
        <v>936</v>
      </c>
      <c r="H13" s="19" t="s">
        <v>58</v>
      </c>
      <c r="I13" s="19" t="s">
        <v>938</v>
      </c>
      <c r="J13" s="19" t="s">
        <v>724</v>
      </c>
    </row>
    <row r="14" spans="2:10" x14ac:dyDescent="0.2">
      <c r="B14" s="25" t="s">
        <v>916</v>
      </c>
      <c r="C14" s="19" t="s">
        <v>248</v>
      </c>
      <c r="D14" s="19" t="s">
        <v>200</v>
      </c>
      <c r="E14" s="19" t="s">
        <v>934</v>
      </c>
      <c r="F14" s="19" t="s">
        <v>613</v>
      </c>
      <c r="G14" s="19" t="s">
        <v>937</v>
      </c>
      <c r="H14" s="19" t="s">
        <v>613</v>
      </c>
      <c r="I14" s="19" t="s">
        <v>260</v>
      </c>
      <c r="J14" s="19" t="s">
        <v>939</v>
      </c>
    </row>
    <row r="15" spans="2:10" x14ac:dyDescent="0.2">
      <c r="B15" s="25" t="s">
        <v>917</v>
      </c>
      <c r="C15" s="19" t="s">
        <v>931</v>
      </c>
      <c r="D15" s="19" t="s">
        <v>932</v>
      </c>
      <c r="E15" s="19" t="s">
        <v>935</v>
      </c>
      <c r="F15" s="19" t="s">
        <v>613</v>
      </c>
      <c r="G15" s="19" t="s">
        <v>735</v>
      </c>
      <c r="H15" s="19" t="s">
        <v>613</v>
      </c>
      <c r="I15" s="19" t="s">
        <v>791</v>
      </c>
      <c r="J15" s="19" t="s">
        <v>794</v>
      </c>
    </row>
    <row r="16" spans="2:10" x14ac:dyDescent="0.2">
      <c r="B16" s="28" t="s">
        <v>46</v>
      </c>
      <c r="C16" s="29" t="s">
        <v>58</v>
      </c>
      <c r="D16" s="29" t="s">
        <v>58</v>
      </c>
      <c r="E16" s="29" t="s">
        <v>58</v>
      </c>
      <c r="F16" s="29" t="s">
        <v>58</v>
      </c>
      <c r="G16" s="29" t="s">
        <v>58</v>
      </c>
      <c r="H16" s="29" t="s">
        <v>58</v>
      </c>
      <c r="I16" s="29" t="s">
        <v>58</v>
      </c>
      <c r="J16" s="29" t="s">
        <v>58</v>
      </c>
    </row>
    <row r="18" spans="2:10" x14ac:dyDescent="0.2">
      <c r="B18" s="42" t="s">
        <v>925</v>
      </c>
      <c r="C18" s="43"/>
      <c r="D18" s="43"/>
      <c r="E18" s="43"/>
      <c r="F18" s="43"/>
      <c r="G18" s="43"/>
      <c r="H18" s="43"/>
      <c r="I18" s="43"/>
      <c r="J18" s="43"/>
    </row>
    <row r="19" spans="2:10" x14ac:dyDescent="0.2">
      <c r="B19" s="42" t="s">
        <v>507</v>
      </c>
      <c r="C19" s="43"/>
      <c r="D19" s="43"/>
      <c r="E19" s="43"/>
      <c r="F19" s="43"/>
      <c r="G19" s="43"/>
      <c r="H19" s="43"/>
      <c r="I19" s="43"/>
      <c r="J19" s="43"/>
    </row>
  </sheetData>
  <mergeCells count="10">
    <mergeCell ref="B7:J7"/>
    <mergeCell ref="B12:J12"/>
    <mergeCell ref="B18:J18"/>
    <mergeCell ref="B19:J19"/>
    <mergeCell ref="B4:B6"/>
    <mergeCell ref="C4:J4"/>
    <mergeCell ref="C5:D5"/>
    <mergeCell ref="E5:F5"/>
    <mergeCell ref="G5:H5"/>
    <mergeCell ref="I5:J5"/>
  </mergeCells>
  <pageMargins left="0.70866141732283472" right="0.70866141732283472" top="0.74803149606299213" bottom="0.74803149606299213" header="0.31496062992125984" footer="0.31496062992125984"/>
  <pageSetup paperSize="9" scale="77" fitToWidth="0" fitToHeight="0" orientation="landscape" horizontalDpi="300" verticalDpi="300" r:id="rId1"/>
  <headerFooter differentFirst="1" scaleWithDoc="0" alignWithMargins="0">
    <firstHeader>&amp;L&amp;C&amp;R&amp;B DEPARTEMENT FINANZEN UND RESSOURCEN
Statistik Aargau</first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82A9"/>
  </sheetPr>
  <dimension ref="B1:J14"/>
  <sheetViews>
    <sheetView showGridLines="0" view="pageBreakPreview" zoomScaleNormal="100" zoomScaleSheetLayoutView="100" workbookViewId="0">
      <pane ySplit="6" topLeftCell="A7" activePane="bottomLeft" state="frozen"/>
      <selection activeCell="A3" sqref="A3"/>
      <selection pane="bottomLeft" activeCell="A3" sqref="A3"/>
    </sheetView>
  </sheetViews>
  <sheetFormatPr baseColWidth="10" defaultRowHeight="12.75" x14ac:dyDescent="0.2"/>
  <cols>
    <col min="1" max="1" width="2.5703125" customWidth="1"/>
    <col min="2" max="2" width="15.5703125" customWidth="1"/>
    <col min="3" max="10" width="11.140625" customWidth="1"/>
  </cols>
  <sheetData>
    <row r="1" spans="2:10" ht="18" x14ac:dyDescent="0.25">
      <c r="B1" s="3" t="s">
        <v>32</v>
      </c>
    </row>
    <row r="4" spans="2:10" x14ac:dyDescent="0.2">
      <c r="B4" s="45" t="s">
        <v>940</v>
      </c>
      <c r="C4" s="40" t="s">
        <v>913</v>
      </c>
      <c r="D4" s="40" t="s">
        <v>913</v>
      </c>
      <c r="E4" s="40" t="s">
        <v>913</v>
      </c>
      <c r="F4" s="40" t="s">
        <v>913</v>
      </c>
      <c r="G4" s="40" t="s">
        <v>913</v>
      </c>
      <c r="H4" s="40" t="s">
        <v>913</v>
      </c>
      <c r="I4" s="40" t="s">
        <v>913</v>
      </c>
      <c r="J4" s="40" t="s">
        <v>913</v>
      </c>
    </row>
    <row r="5" spans="2:10" x14ac:dyDescent="0.2">
      <c r="B5" s="45" t="s">
        <v>940</v>
      </c>
      <c r="C5" s="40" t="s">
        <v>897</v>
      </c>
      <c r="D5" s="40" t="s">
        <v>897</v>
      </c>
      <c r="E5" s="40" t="s">
        <v>898</v>
      </c>
      <c r="F5" s="40" t="s">
        <v>898</v>
      </c>
      <c r="G5" s="40" t="s">
        <v>941</v>
      </c>
      <c r="H5" s="40" t="s">
        <v>941</v>
      </c>
      <c r="I5" s="40" t="s">
        <v>46</v>
      </c>
      <c r="J5" s="40" t="s">
        <v>46</v>
      </c>
    </row>
    <row r="6" spans="2:10" x14ac:dyDescent="0.2">
      <c r="B6" s="45" t="s">
        <v>940</v>
      </c>
      <c r="C6" s="17" t="s">
        <v>576</v>
      </c>
      <c r="D6" s="17" t="s">
        <v>577</v>
      </c>
      <c r="E6" s="17" t="s">
        <v>576</v>
      </c>
      <c r="F6" s="17" t="s">
        <v>577</v>
      </c>
      <c r="G6" s="17" t="s">
        <v>576</v>
      </c>
      <c r="H6" s="17" t="s">
        <v>577</v>
      </c>
      <c r="I6" s="17" t="s">
        <v>576</v>
      </c>
      <c r="J6" s="17" t="s">
        <v>577</v>
      </c>
    </row>
    <row r="7" spans="2:10" x14ac:dyDescent="0.2">
      <c r="B7" s="25" t="s">
        <v>942</v>
      </c>
      <c r="C7" s="19">
        <v>2</v>
      </c>
      <c r="D7" s="22" t="s">
        <v>918</v>
      </c>
      <c r="E7" s="19">
        <v>100</v>
      </c>
      <c r="F7" s="22" t="s">
        <v>920</v>
      </c>
      <c r="G7" s="19">
        <v>353</v>
      </c>
      <c r="H7" s="22" t="s">
        <v>922</v>
      </c>
      <c r="I7" s="19">
        <v>455</v>
      </c>
      <c r="J7" s="22" t="s">
        <v>788</v>
      </c>
    </row>
    <row r="8" spans="2:10" x14ac:dyDescent="0.2">
      <c r="B8" s="25" t="s">
        <v>784</v>
      </c>
      <c r="C8" s="19">
        <v>0</v>
      </c>
      <c r="D8" s="22" t="s">
        <v>613</v>
      </c>
      <c r="E8" s="19">
        <v>0</v>
      </c>
      <c r="F8" s="22" t="s">
        <v>613</v>
      </c>
      <c r="G8" s="19">
        <v>4</v>
      </c>
      <c r="H8" s="22" t="s">
        <v>736</v>
      </c>
      <c r="I8" s="19">
        <v>4</v>
      </c>
      <c r="J8" s="22" t="s">
        <v>617</v>
      </c>
    </row>
    <row r="9" spans="2:10" x14ac:dyDescent="0.2">
      <c r="B9" s="25" t="s">
        <v>785</v>
      </c>
      <c r="C9" s="19">
        <v>5</v>
      </c>
      <c r="D9" s="22" t="s">
        <v>758</v>
      </c>
      <c r="E9" s="19">
        <v>530</v>
      </c>
      <c r="F9" s="22" t="s">
        <v>944</v>
      </c>
      <c r="G9" s="19">
        <v>680</v>
      </c>
      <c r="H9" s="22" t="s">
        <v>947</v>
      </c>
      <c r="I9" s="19">
        <v>1215</v>
      </c>
      <c r="J9" s="22" t="s">
        <v>789</v>
      </c>
    </row>
    <row r="10" spans="2:10" x14ac:dyDescent="0.2">
      <c r="B10" s="25" t="s">
        <v>786</v>
      </c>
      <c r="C10" s="19">
        <v>2</v>
      </c>
      <c r="D10" s="22" t="s">
        <v>918</v>
      </c>
      <c r="E10" s="19">
        <v>365</v>
      </c>
      <c r="F10" s="22" t="s">
        <v>945</v>
      </c>
      <c r="G10" s="19">
        <v>427</v>
      </c>
      <c r="H10" s="22" t="s">
        <v>948</v>
      </c>
      <c r="I10" s="19">
        <v>794</v>
      </c>
      <c r="J10" s="22" t="s">
        <v>790</v>
      </c>
    </row>
    <row r="11" spans="2:10" x14ac:dyDescent="0.2">
      <c r="B11" s="25" t="s">
        <v>787</v>
      </c>
      <c r="C11" s="19">
        <v>1</v>
      </c>
      <c r="D11" s="22" t="s">
        <v>943</v>
      </c>
      <c r="E11" s="19">
        <v>85</v>
      </c>
      <c r="F11" s="22" t="s">
        <v>946</v>
      </c>
      <c r="G11" s="19">
        <v>75</v>
      </c>
      <c r="H11" s="22" t="s">
        <v>949</v>
      </c>
      <c r="I11" s="19">
        <v>161</v>
      </c>
      <c r="J11" s="22" t="s">
        <v>274</v>
      </c>
    </row>
    <row r="12" spans="2:10" x14ac:dyDescent="0.2">
      <c r="B12" s="28" t="s">
        <v>46</v>
      </c>
      <c r="C12" s="29">
        <v>10</v>
      </c>
      <c r="D12" s="31" t="s">
        <v>58</v>
      </c>
      <c r="E12" s="29">
        <v>1080</v>
      </c>
      <c r="F12" s="31" t="s">
        <v>58</v>
      </c>
      <c r="G12" s="29">
        <v>1539</v>
      </c>
      <c r="H12" s="31" t="s">
        <v>58</v>
      </c>
      <c r="I12" s="29">
        <v>2629</v>
      </c>
      <c r="J12" s="31" t="s">
        <v>58</v>
      </c>
    </row>
    <row r="14" spans="2:10" x14ac:dyDescent="0.2">
      <c r="B14" s="42" t="s">
        <v>950</v>
      </c>
      <c r="C14" s="43"/>
      <c r="D14" s="43"/>
      <c r="E14" s="43"/>
      <c r="F14" s="43"/>
      <c r="G14" s="43"/>
      <c r="H14" s="43"/>
      <c r="I14" s="43"/>
      <c r="J14" s="43"/>
    </row>
  </sheetData>
  <mergeCells count="7">
    <mergeCell ref="B14:J14"/>
    <mergeCell ref="B4:B6"/>
    <mergeCell ref="C4:J4"/>
    <mergeCell ref="C5:D5"/>
    <mergeCell ref="E5:F5"/>
    <mergeCell ref="G5:H5"/>
    <mergeCell ref="I5:J5"/>
  </mergeCells>
  <pageMargins left="0.70866141732283472" right="0.70866141732283472" top="0.74803149606299213" bottom="0.74803149606299213" header="0.31496062992125984" footer="0.31496062992125984"/>
  <pageSetup paperSize="9" scale="82" fitToWidth="0" fitToHeight="0" orientation="portrait" horizontalDpi="300" verticalDpi="300" r:id="rId1"/>
  <headerFooter differentFirst="1" scaleWithDoc="0" alignWithMargins="0">
    <firstHeader>&amp;L&amp;C&amp;R&amp;B DEPARTEMENT FINANZEN UND RESSOURCEN
Statistik Aargau</first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82A9"/>
  </sheetPr>
  <dimension ref="B1:J23"/>
  <sheetViews>
    <sheetView showGridLines="0" view="pageBreakPreview" zoomScaleNormal="100" zoomScaleSheetLayoutView="100" workbookViewId="0">
      <pane ySplit="6" topLeftCell="A7" activePane="bottomLeft" state="frozen"/>
      <selection activeCell="A3" sqref="A3"/>
      <selection pane="bottomLeft" activeCell="A3" sqref="A3"/>
    </sheetView>
  </sheetViews>
  <sheetFormatPr baseColWidth="10" defaultRowHeight="12.75" x14ac:dyDescent="0.2"/>
  <cols>
    <col min="1" max="1" width="2.5703125" customWidth="1"/>
    <col min="2" max="2" width="14" customWidth="1"/>
    <col min="3" max="10" width="10.7109375" customWidth="1"/>
  </cols>
  <sheetData>
    <row r="1" spans="2:10" ht="18" x14ac:dyDescent="0.25">
      <c r="B1" s="3" t="s">
        <v>33</v>
      </c>
    </row>
    <row r="4" spans="2:10" x14ac:dyDescent="0.2">
      <c r="B4" s="45" t="s">
        <v>940</v>
      </c>
      <c r="C4" s="40" t="s">
        <v>44</v>
      </c>
      <c r="D4" s="40" t="s">
        <v>44</v>
      </c>
      <c r="E4" s="40" t="s">
        <v>44</v>
      </c>
      <c r="F4" s="40" t="s">
        <v>44</v>
      </c>
      <c r="G4" s="40" t="s">
        <v>44</v>
      </c>
      <c r="H4" s="40" t="s">
        <v>44</v>
      </c>
      <c r="I4" s="40" t="s">
        <v>44</v>
      </c>
      <c r="J4" s="40" t="s">
        <v>44</v>
      </c>
    </row>
    <row r="5" spans="2:10" ht="15" customHeight="1" x14ac:dyDescent="0.2">
      <c r="B5" s="45" t="s">
        <v>940</v>
      </c>
      <c r="C5" s="40" t="s">
        <v>926</v>
      </c>
      <c r="D5" s="40" t="s">
        <v>926</v>
      </c>
      <c r="E5" s="40" t="s">
        <v>927</v>
      </c>
      <c r="F5" s="40" t="s">
        <v>927</v>
      </c>
      <c r="G5" s="40" t="s">
        <v>928</v>
      </c>
      <c r="H5" s="40" t="s">
        <v>928</v>
      </c>
      <c r="I5" s="40" t="s">
        <v>46</v>
      </c>
      <c r="J5" s="40" t="s">
        <v>46</v>
      </c>
    </row>
    <row r="6" spans="2:10" x14ac:dyDescent="0.2">
      <c r="B6" s="45" t="s">
        <v>940</v>
      </c>
      <c r="C6" s="17" t="s">
        <v>57</v>
      </c>
      <c r="D6" s="17" t="s">
        <v>50</v>
      </c>
      <c r="E6" s="17" t="s">
        <v>57</v>
      </c>
      <c r="F6" s="17" t="s">
        <v>50</v>
      </c>
      <c r="G6" s="17" t="s">
        <v>57</v>
      </c>
      <c r="H6" s="17" t="s">
        <v>50</v>
      </c>
      <c r="I6" s="17" t="s">
        <v>57</v>
      </c>
      <c r="J6" s="17" t="s">
        <v>50</v>
      </c>
    </row>
    <row r="7" spans="2:10" x14ac:dyDescent="0.2">
      <c r="B7" s="46" t="s">
        <v>576</v>
      </c>
      <c r="C7" s="47"/>
      <c r="D7" s="47"/>
      <c r="E7" s="47"/>
      <c r="F7" s="47"/>
      <c r="G7" s="47"/>
      <c r="H7" s="47"/>
      <c r="I7" s="47"/>
      <c r="J7" s="47"/>
    </row>
    <row r="8" spans="2:10" x14ac:dyDescent="0.2">
      <c r="B8" s="25" t="s">
        <v>917</v>
      </c>
      <c r="C8" s="19">
        <v>113</v>
      </c>
      <c r="D8" s="19">
        <v>2</v>
      </c>
      <c r="E8" s="19">
        <v>32</v>
      </c>
      <c r="F8" s="19">
        <v>0</v>
      </c>
      <c r="G8" s="19">
        <v>2</v>
      </c>
      <c r="H8" s="19">
        <v>0</v>
      </c>
      <c r="I8" s="19">
        <v>147</v>
      </c>
      <c r="J8" s="19">
        <v>2</v>
      </c>
    </row>
    <row r="9" spans="2:10" x14ac:dyDescent="0.2">
      <c r="B9" s="25" t="s">
        <v>951</v>
      </c>
      <c r="C9" s="19">
        <v>0</v>
      </c>
      <c r="D9" s="19">
        <v>0</v>
      </c>
      <c r="E9" s="19">
        <v>0</v>
      </c>
      <c r="F9" s="19">
        <v>0</v>
      </c>
      <c r="G9" s="19">
        <v>0</v>
      </c>
      <c r="H9" s="19">
        <v>0</v>
      </c>
      <c r="I9" s="19">
        <v>0</v>
      </c>
      <c r="J9" s="19">
        <v>0</v>
      </c>
    </row>
    <row r="10" spans="2:10" x14ac:dyDescent="0.2">
      <c r="B10" s="25" t="s">
        <v>952</v>
      </c>
      <c r="C10" s="19">
        <v>500</v>
      </c>
      <c r="D10" s="19">
        <v>3</v>
      </c>
      <c r="E10" s="19">
        <v>59</v>
      </c>
      <c r="F10" s="19">
        <v>0</v>
      </c>
      <c r="G10" s="19">
        <v>55</v>
      </c>
      <c r="H10" s="19">
        <v>2</v>
      </c>
      <c r="I10" s="19">
        <v>614</v>
      </c>
      <c r="J10" s="19">
        <v>5</v>
      </c>
    </row>
    <row r="11" spans="2:10" x14ac:dyDescent="0.2">
      <c r="B11" s="25" t="s">
        <v>953</v>
      </c>
      <c r="C11" s="19">
        <v>333</v>
      </c>
      <c r="D11" s="19">
        <v>1</v>
      </c>
      <c r="E11" s="19">
        <v>22</v>
      </c>
      <c r="F11" s="19">
        <v>1</v>
      </c>
      <c r="G11" s="19">
        <v>47</v>
      </c>
      <c r="H11" s="19">
        <v>1</v>
      </c>
      <c r="I11" s="19">
        <v>402</v>
      </c>
      <c r="J11" s="19">
        <v>3</v>
      </c>
    </row>
    <row r="12" spans="2:10" x14ac:dyDescent="0.2">
      <c r="B12" s="25" t="s">
        <v>653</v>
      </c>
      <c r="C12" s="19">
        <v>77</v>
      </c>
      <c r="D12" s="19">
        <v>1</v>
      </c>
      <c r="E12" s="19">
        <v>4</v>
      </c>
      <c r="F12" s="19">
        <v>0</v>
      </c>
      <c r="G12" s="19">
        <v>17</v>
      </c>
      <c r="H12" s="19">
        <v>0</v>
      </c>
      <c r="I12" s="19">
        <v>98</v>
      </c>
      <c r="J12" s="19">
        <v>1</v>
      </c>
    </row>
    <row r="13" spans="2:10" x14ac:dyDescent="0.2">
      <c r="B13" s="26" t="s">
        <v>46</v>
      </c>
      <c r="C13" s="27" t="s">
        <v>929</v>
      </c>
      <c r="D13" s="27">
        <v>7</v>
      </c>
      <c r="E13" s="27">
        <v>117</v>
      </c>
      <c r="F13" s="27">
        <v>1</v>
      </c>
      <c r="G13" s="27">
        <v>121</v>
      </c>
      <c r="H13" s="27">
        <v>3</v>
      </c>
      <c r="I13" s="27" t="s">
        <v>703</v>
      </c>
      <c r="J13" s="27">
        <v>11</v>
      </c>
    </row>
    <row r="14" spans="2:10" x14ac:dyDescent="0.2">
      <c r="B14" s="46" t="s">
        <v>577</v>
      </c>
      <c r="C14" s="47"/>
      <c r="D14" s="47"/>
      <c r="E14" s="47"/>
      <c r="F14" s="47"/>
      <c r="G14" s="47"/>
      <c r="H14" s="47"/>
      <c r="I14" s="47"/>
      <c r="J14" s="47"/>
    </row>
    <row r="15" spans="2:10" x14ac:dyDescent="0.2">
      <c r="B15" s="25" t="s">
        <v>917</v>
      </c>
      <c r="C15" s="19" t="s">
        <v>931</v>
      </c>
      <c r="D15" s="19" t="s">
        <v>932</v>
      </c>
      <c r="E15" s="19" t="s">
        <v>935</v>
      </c>
      <c r="F15" s="19" t="s">
        <v>613</v>
      </c>
      <c r="G15" s="19" t="s">
        <v>735</v>
      </c>
      <c r="H15" s="19" t="s">
        <v>613</v>
      </c>
      <c r="I15" s="19" t="s">
        <v>791</v>
      </c>
      <c r="J15" s="19" t="s">
        <v>794</v>
      </c>
    </row>
    <row r="16" spans="2:10" x14ac:dyDescent="0.2">
      <c r="B16" s="25" t="s">
        <v>951</v>
      </c>
      <c r="C16" s="19" t="s">
        <v>613</v>
      </c>
      <c r="D16" s="19" t="s">
        <v>613</v>
      </c>
      <c r="E16" s="19" t="s">
        <v>613</v>
      </c>
      <c r="F16" s="19" t="s">
        <v>613</v>
      </c>
      <c r="G16" s="19" t="s">
        <v>613</v>
      </c>
      <c r="H16" s="19" t="s">
        <v>613</v>
      </c>
      <c r="I16" s="19" t="s">
        <v>613</v>
      </c>
      <c r="J16" s="19" t="s">
        <v>613</v>
      </c>
    </row>
    <row r="17" spans="2:10" x14ac:dyDescent="0.2">
      <c r="B17" s="25" t="s">
        <v>952</v>
      </c>
      <c r="C17" s="19" t="s">
        <v>954</v>
      </c>
      <c r="D17" s="19" t="s">
        <v>957</v>
      </c>
      <c r="E17" s="19" t="s">
        <v>958</v>
      </c>
      <c r="F17" s="19" t="s">
        <v>613</v>
      </c>
      <c r="G17" s="19" t="s">
        <v>724</v>
      </c>
      <c r="H17" s="19" t="s">
        <v>231</v>
      </c>
      <c r="I17" s="19" t="s">
        <v>792</v>
      </c>
      <c r="J17" s="19" t="s">
        <v>724</v>
      </c>
    </row>
    <row r="18" spans="2:10" x14ac:dyDescent="0.2">
      <c r="B18" s="25" t="s">
        <v>953</v>
      </c>
      <c r="C18" s="19" t="s">
        <v>955</v>
      </c>
      <c r="D18" s="19" t="s">
        <v>774</v>
      </c>
      <c r="E18" s="19" t="s">
        <v>743</v>
      </c>
      <c r="F18" s="19" t="s">
        <v>58</v>
      </c>
      <c r="G18" s="19" t="s">
        <v>960</v>
      </c>
      <c r="H18" s="19" t="s">
        <v>962</v>
      </c>
      <c r="I18" s="19" t="s">
        <v>793</v>
      </c>
      <c r="J18" s="19" t="s">
        <v>795</v>
      </c>
    </row>
    <row r="19" spans="2:10" x14ac:dyDescent="0.2">
      <c r="B19" s="25" t="s">
        <v>653</v>
      </c>
      <c r="C19" s="19" t="s">
        <v>956</v>
      </c>
      <c r="D19" s="19" t="s">
        <v>774</v>
      </c>
      <c r="E19" s="19" t="s">
        <v>959</v>
      </c>
      <c r="F19" s="19" t="s">
        <v>613</v>
      </c>
      <c r="G19" s="19" t="s">
        <v>961</v>
      </c>
      <c r="H19" s="19" t="s">
        <v>613</v>
      </c>
      <c r="I19" s="19" t="s">
        <v>749</v>
      </c>
      <c r="J19" s="19" t="s">
        <v>796</v>
      </c>
    </row>
    <row r="20" spans="2:10" x14ac:dyDescent="0.2">
      <c r="B20" s="28" t="s">
        <v>46</v>
      </c>
      <c r="C20" s="29" t="s">
        <v>58</v>
      </c>
      <c r="D20" s="29" t="s">
        <v>58</v>
      </c>
      <c r="E20" s="29" t="s">
        <v>58</v>
      </c>
      <c r="F20" s="29" t="s">
        <v>58</v>
      </c>
      <c r="G20" s="29" t="s">
        <v>58</v>
      </c>
      <c r="H20" s="29" t="s">
        <v>58</v>
      </c>
      <c r="I20" s="29" t="s">
        <v>58</v>
      </c>
      <c r="J20" s="29" t="s">
        <v>58</v>
      </c>
    </row>
    <row r="22" spans="2:10" x14ac:dyDescent="0.2">
      <c r="B22" s="42" t="s">
        <v>963</v>
      </c>
      <c r="C22" s="43"/>
      <c r="D22" s="43"/>
      <c r="E22" s="43"/>
      <c r="F22" s="43"/>
      <c r="G22" s="43"/>
      <c r="H22" s="43"/>
      <c r="I22" s="43"/>
      <c r="J22" s="43"/>
    </row>
    <row r="23" spans="2:10" x14ac:dyDescent="0.2">
      <c r="B23" s="42" t="s">
        <v>507</v>
      </c>
      <c r="C23" s="43"/>
      <c r="D23" s="43"/>
      <c r="E23" s="43"/>
      <c r="F23" s="43"/>
      <c r="G23" s="43"/>
      <c r="H23" s="43"/>
      <c r="I23" s="43"/>
      <c r="J23" s="43"/>
    </row>
  </sheetData>
  <mergeCells count="10">
    <mergeCell ref="B7:J7"/>
    <mergeCell ref="B14:J14"/>
    <mergeCell ref="B22:J22"/>
    <mergeCell ref="B23:J23"/>
    <mergeCell ref="B4:B6"/>
    <mergeCell ref="C4:J4"/>
    <mergeCell ref="C5:D5"/>
    <mergeCell ref="E5:F5"/>
    <mergeCell ref="G5:H5"/>
    <mergeCell ref="I5:J5"/>
  </mergeCells>
  <pageMargins left="0.70866141732283472" right="0.70866141732283472" top="0.74803149606299213" bottom="0.74803149606299213" header="0.31496062992125984" footer="0.31496062992125984"/>
  <pageSetup paperSize="9" scale="60" fitToWidth="0" fitToHeight="0" orientation="portrait" horizontalDpi="300" verticalDpi="300" r:id="rId1"/>
  <headerFooter differentFirst="1" scaleWithDoc="0" alignWithMargins="0">
    <firstHeader>&amp;L&amp;C&amp;R&amp;B DEPARTEMENT FINANZEN UND RESSOURCEN
Statistik Aargau</first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4C8562"/>
  </sheetPr>
  <dimension ref="B1:W216"/>
  <sheetViews>
    <sheetView showGridLines="0" view="pageBreakPreview" zoomScaleNormal="100" zoomScaleSheetLayoutView="100" workbookViewId="0">
      <pane ySplit="7" topLeftCell="A8" activePane="bottomLeft" state="frozen"/>
      <selection activeCell="A3" sqref="A3"/>
      <selection pane="bottomLeft" activeCell="A3" sqref="A3"/>
    </sheetView>
  </sheetViews>
  <sheetFormatPr baseColWidth="10" defaultRowHeight="12.75" x14ac:dyDescent="0.2"/>
  <cols>
    <col min="1" max="1" width="2.5703125" customWidth="1"/>
    <col min="2" max="2" width="10.140625" customWidth="1"/>
    <col min="3" max="3" width="23.42578125" customWidth="1"/>
    <col min="4" max="4" width="10.140625" customWidth="1"/>
    <col min="5" max="20" width="11" customWidth="1"/>
    <col min="21" max="22" width="10.140625" customWidth="1"/>
    <col min="23" max="23" width="23.42578125" customWidth="1"/>
  </cols>
  <sheetData>
    <row r="1" spans="2:23" ht="18" x14ac:dyDescent="0.25">
      <c r="B1" s="3" t="s">
        <v>35</v>
      </c>
    </row>
    <row r="4" spans="2:23" x14ac:dyDescent="0.2">
      <c r="B4" s="45" t="s">
        <v>964</v>
      </c>
      <c r="C4" s="45" t="s">
        <v>965</v>
      </c>
      <c r="D4" s="40" t="s">
        <v>43</v>
      </c>
      <c r="E4" s="40" t="s">
        <v>913</v>
      </c>
      <c r="F4" s="40" t="s">
        <v>913</v>
      </c>
      <c r="G4" s="40" t="s">
        <v>913</v>
      </c>
      <c r="H4" s="40" t="s">
        <v>913</v>
      </c>
      <c r="I4" s="40" t="s">
        <v>913</v>
      </c>
      <c r="J4" s="40" t="s">
        <v>913</v>
      </c>
      <c r="K4" s="40" t="s">
        <v>44</v>
      </c>
      <c r="L4" s="40" t="s">
        <v>44</v>
      </c>
      <c r="M4" s="40" t="s">
        <v>44</v>
      </c>
      <c r="N4" s="40" t="s">
        <v>44</v>
      </c>
      <c r="O4" s="40" t="s">
        <v>44</v>
      </c>
      <c r="P4" s="40" t="s">
        <v>44</v>
      </c>
      <c r="Q4" s="40" t="s">
        <v>44</v>
      </c>
      <c r="R4" s="40" t="s">
        <v>44</v>
      </c>
      <c r="S4" s="40" t="s">
        <v>44</v>
      </c>
      <c r="T4" s="40" t="s">
        <v>44</v>
      </c>
      <c r="U4" s="40" t="s">
        <v>966</v>
      </c>
      <c r="V4" s="40" t="s">
        <v>964</v>
      </c>
      <c r="W4" s="40" t="s">
        <v>965</v>
      </c>
    </row>
    <row r="5" spans="2:23" x14ac:dyDescent="0.2">
      <c r="B5" s="45" t="s">
        <v>964</v>
      </c>
      <c r="C5" s="45" t="s">
        <v>965</v>
      </c>
      <c r="D5" s="40" t="s">
        <v>43</v>
      </c>
      <c r="E5" s="41" t="s">
        <v>967</v>
      </c>
      <c r="F5" s="40" t="s">
        <v>968</v>
      </c>
      <c r="G5" s="40" t="s">
        <v>968</v>
      </c>
      <c r="H5" s="40" t="s">
        <v>968</v>
      </c>
      <c r="I5" s="41" t="s">
        <v>969</v>
      </c>
      <c r="J5" s="41" t="s">
        <v>970</v>
      </c>
      <c r="K5" s="40" t="s">
        <v>971</v>
      </c>
      <c r="L5" s="40" t="s">
        <v>971</v>
      </c>
      <c r="M5" s="40" t="s">
        <v>971</v>
      </c>
      <c r="N5" s="40" t="s">
        <v>971</v>
      </c>
      <c r="O5" s="40" t="s">
        <v>971</v>
      </c>
      <c r="P5" s="40" t="s">
        <v>972</v>
      </c>
      <c r="Q5" s="40" t="s">
        <v>972</v>
      </c>
      <c r="R5" s="40" t="s">
        <v>972</v>
      </c>
      <c r="S5" s="40" t="s">
        <v>972</v>
      </c>
      <c r="T5" s="40" t="s">
        <v>972</v>
      </c>
      <c r="U5" s="40" t="s">
        <v>966</v>
      </c>
      <c r="V5" s="40" t="s">
        <v>964</v>
      </c>
      <c r="W5" s="40" t="s">
        <v>965</v>
      </c>
    </row>
    <row r="6" spans="2:23" x14ac:dyDescent="0.2">
      <c r="B6" s="45" t="s">
        <v>964</v>
      </c>
      <c r="C6" s="45" t="s">
        <v>965</v>
      </c>
      <c r="D6" s="40" t="s">
        <v>43</v>
      </c>
      <c r="E6" s="41" t="s">
        <v>967</v>
      </c>
      <c r="F6" s="40" t="s">
        <v>968</v>
      </c>
      <c r="G6" s="40" t="s">
        <v>968</v>
      </c>
      <c r="H6" s="40" t="s">
        <v>968</v>
      </c>
      <c r="I6" s="41" t="s">
        <v>969</v>
      </c>
      <c r="J6" s="41" t="s">
        <v>970</v>
      </c>
      <c r="K6" s="41" t="s">
        <v>510</v>
      </c>
      <c r="L6" s="40" t="s">
        <v>624</v>
      </c>
      <c r="M6" s="40" t="s">
        <v>624</v>
      </c>
      <c r="N6" s="40" t="s">
        <v>624</v>
      </c>
      <c r="O6" s="41" t="s">
        <v>662</v>
      </c>
      <c r="P6" s="41" t="s">
        <v>510</v>
      </c>
      <c r="Q6" s="40" t="s">
        <v>624</v>
      </c>
      <c r="R6" s="40" t="s">
        <v>624</v>
      </c>
      <c r="S6" s="40" t="s">
        <v>624</v>
      </c>
      <c r="T6" s="41" t="s">
        <v>662</v>
      </c>
      <c r="U6" s="40" t="s">
        <v>966</v>
      </c>
      <c r="V6" s="40" t="s">
        <v>964</v>
      </c>
      <c r="W6" s="40" t="s">
        <v>965</v>
      </c>
    </row>
    <row r="7" spans="2:23" ht="42" customHeight="1" x14ac:dyDescent="0.2">
      <c r="B7" s="45" t="s">
        <v>964</v>
      </c>
      <c r="C7" s="45" t="s">
        <v>965</v>
      </c>
      <c r="D7" s="40" t="s">
        <v>43</v>
      </c>
      <c r="E7" s="41" t="s">
        <v>967</v>
      </c>
      <c r="F7" s="17" t="s">
        <v>46</v>
      </c>
      <c r="G7" s="17" t="s">
        <v>52</v>
      </c>
      <c r="H7" s="17" t="s">
        <v>53</v>
      </c>
      <c r="I7" s="41" t="s">
        <v>969</v>
      </c>
      <c r="J7" s="41" t="s">
        <v>970</v>
      </c>
      <c r="K7" s="41" t="s">
        <v>510</v>
      </c>
      <c r="L7" s="17" t="s">
        <v>46</v>
      </c>
      <c r="M7" s="17" t="s">
        <v>52</v>
      </c>
      <c r="N7" s="17" t="s">
        <v>53</v>
      </c>
      <c r="O7" s="41" t="s">
        <v>662</v>
      </c>
      <c r="P7" s="41" t="s">
        <v>510</v>
      </c>
      <c r="Q7" s="17" t="s">
        <v>46</v>
      </c>
      <c r="R7" s="17" t="s">
        <v>52</v>
      </c>
      <c r="S7" s="17" t="s">
        <v>53</v>
      </c>
      <c r="T7" s="41" t="s">
        <v>662</v>
      </c>
      <c r="U7" s="40" t="s">
        <v>966</v>
      </c>
      <c r="V7" s="40" t="s">
        <v>964</v>
      </c>
      <c r="W7" s="40" t="s">
        <v>965</v>
      </c>
    </row>
    <row r="8" spans="2:23" x14ac:dyDescent="0.2">
      <c r="B8" s="36">
        <v>4335</v>
      </c>
      <c r="C8" s="26" t="s">
        <v>818</v>
      </c>
      <c r="D8" s="27">
        <v>2174</v>
      </c>
      <c r="E8" s="27">
        <v>793</v>
      </c>
      <c r="F8" s="27">
        <v>187</v>
      </c>
      <c r="G8" s="27">
        <v>180</v>
      </c>
      <c r="H8" s="27">
        <v>7</v>
      </c>
      <c r="I8" s="27">
        <v>8</v>
      </c>
      <c r="J8" s="27">
        <v>1186</v>
      </c>
      <c r="K8" s="27">
        <v>913</v>
      </c>
      <c r="L8" s="27">
        <v>201</v>
      </c>
      <c r="M8" s="27">
        <v>192</v>
      </c>
      <c r="N8" s="27">
        <v>9</v>
      </c>
      <c r="O8" s="27">
        <v>9</v>
      </c>
      <c r="P8" s="27">
        <v>88</v>
      </c>
      <c r="Q8" s="27">
        <v>25</v>
      </c>
      <c r="R8" s="27">
        <v>23</v>
      </c>
      <c r="S8" s="27">
        <v>2</v>
      </c>
      <c r="T8" s="27">
        <v>3</v>
      </c>
      <c r="U8" s="27">
        <v>24073</v>
      </c>
      <c r="V8" s="36">
        <v>4335</v>
      </c>
      <c r="W8" s="26" t="s">
        <v>818</v>
      </c>
    </row>
    <row r="9" spans="2:23" x14ac:dyDescent="0.2">
      <c r="B9" s="36">
        <v>4019</v>
      </c>
      <c r="C9" s="26" t="s">
        <v>973</v>
      </c>
      <c r="D9" s="27">
        <v>257</v>
      </c>
      <c r="E9" s="27">
        <v>97</v>
      </c>
      <c r="F9" s="27">
        <v>21</v>
      </c>
      <c r="G9" s="27">
        <v>21</v>
      </c>
      <c r="H9" s="27">
        <v>0</v>
      </c>
      <c r="I9" s="27">
        <v>2</v>
      </c>
      <c r="J9" s="27">
        <v>137</v>
      </c>
      <c r="K9" s="27">
        <v>112</v>
      </c>
      <c r="L9" s="27">
        <v>23</v>
      </c>
      <c r="M9" s="27">
        <v>23</v>
      </c>
      <c r="N9" s="27">
        <v>0</v>
      </c>
      <c r="O9" s="27">
        <v>2</v>
      </c>
      <c r="P9" s="27">
        <v>12</v>
      </c>
      <c r="Q9" s="27">
        <v>2</v>
      </c>
      <c r="R9" s="27">
        <v>2</v>
      </c>
      <c r="S9" s="27">
        <v>0</v>
      </c>
      <c r="T9" s="27">
        <v>1</v>
      </c>
      <c r="U9" s="27">
        <v>2751</v>
      </c>
      <c r="V9" s="36">
        <v>4019</v>
      </c>
      <c r="W9" s="26" t="s">
        <v>973</v>
      </c>
    </row>
    <row r="10" spans="2:23" x14ac:dyDescent="0.2">
      <c r="B10" s="33">
        <v>4001</v>
      </c>
      <c r="C10" s="25" t="s">
        <v>807</v>
      </c>
      <c r="D10" s="19">
        <v>86</v>
      </c>
      <c r="E10" s="19">
        <v>34</v>
      </c>
      <c r="F10" s="19">
        <v>5</v>
      </c>
      <c r="G10" s="19">
        <v>5</v>
      </c>
      <c r="H10" s="19">
        <v>0</v>
      </c>
      <c r="I10" s="19">
        <v>1</v>
      </c>
      <c r="J10" s="19">
        <v>46</v>
      </c>
      <c r="K10" s="19">
        <v>40</v>
      </c>
      <c r="L10" s="19">
        <v>6</v>
      </c>
      <c r="M10" s="19">
        <v>6</v>
      </c>
      <c r="N10" s="19">
        <v>0</v>
      </c>
      <c r="O10" s="19">
        <v>1</v>
      </c>
      <c r="P10" s="19">
        <v>6</v>
      </c>
      <c r="Q10" s="19">
        <v>0</v>
      </c>
      <c r="R10" s="19">
        <v>0</v>
      </c>
      <c r="S10" s="19">
        <v>0</v>
      </c>
      <c r="T10" s="19">
        <v>1</v>
      </c>
      <c r="U10" s="19">
        <v>733</v>
      </c>
      <c r="V10" s="33">
        <v>4001</v>
      </c>
      <c r="W10" s="25" t="s">
        <v>807</v>
      </c>
    </row>
    <row r="11" spans="2:23" x14ac:dyDescent="0.2">
      <c r="B11" s="33">
        <v>4002</v>
      </c>
      <c r="C11" s="25" t="s">
        <v>974</v>
      </c>
      <c r="D11" s="19">
        <v>2</v>
      </c>
      <c r="E11" s="19">
        <v>1</v>
      </c>
      <c r="F11" s="19">
        <v>1</v>
      </c>
      <c r="G11" s="19">
        <v>1</v>
      </c>
      <c r="H11" s="19">
        <v>0</v>
      </c>
      <c r="I11" s="19">
        <v>0</v>
      </c>
      <c r="J11" s="19">
        <v>0</v>
      </c>
      <c r="K11" s="19">
        <v>1</v>
      </c>
      <c r="L11" s="19">
        <v>1</v>
      </c>
      <c r="M11" s="19">
        <v>1</v>
      </c>
      <c r="N11" s="19">
        <v>0</v>
      </c>
      <c r="O11" s="19">
        <v>0</v>
      </c>
      <c r="P11" s="19">
        <v>0</v>
      </c>
      <c r="Q11" s="19">
        <v>0</v>
      </c>
      <c r="R11" s="19">
        <v>0</v>
      </c>
      <c r="S11" s="19">
        <v>0</v>
      </c>
      <c r="T11" s="19">
        <v>0</v>
      </c>
      <c r="U11" s="19">
        <v>7</v>
      </c>
      <c r="V11" s="33">
        <v>4002</v>
      </c>
      <c r="W11" s="25" t="s">
        <v>974</v>
      </c>
    </row>
    <row r="12" spans="2:23" x14ac:dyDescent="0.2">
      <c r="B12" s="33">
        <v>4003</v>
      </c>
      <c r="C12" s="25" t="s">
        <v>975</v>
      </c>
      <c r="D12" s="19">
        <v>26</v>
      </c>
      <c r="E12" s="19">
        <v>8</v>
      </c>
      <c r="F12" s="19">
        <v>0</v>
      </c>
      <c r="G12" s="19">
        <v>0</v>
      </c>
      <c r="H12" s="19">
        <v>0</v>
      </c>
      <c r="I12" s="19">
        <v>0</v>
      </c>
      <c r="J12" s="19">
        <v>18</v>
      </c>
      <c r="K12" s="19">
        <v>9</v>
      </c>
      <c r="L12" s="19">
        <v>0</v>
      </c>
      <c r="M12" s="19">
        <v>0</v>
      </c>
      <c r="N12" s="19">
        <v>0</v>
      </c>
      <c r="O12" s="19">
        <v>0</v>
      </c>
      <c r="P12" s="19">
        <v>1</v>
      </c>
      <c r="Q12" s="19">
        <v>0</v>
      </c>
      <c r="R12" s="19">
        <v>0</v>
      </c>
      <c r="S12" s="19">
        <v>0</v>
      </c>
      <c r="T12" s="19">
        <v>0</v>
      </c>
      <c r="U12" s="19">
        <v>360</v>
      </c>
      <c r="V12" s="33">
        <v>4003</v>
      </c>
      <c r="W12" s="25" t="s">
        <v>975</v>
      </c>
    </row>
    <row r="13" spans="2:23" x14ac:dyDescent="0.2">
      <c r="B13" s="33">
        <v>4004</v>
      </c>
      <c r="C13" s="25" t="s">
        <v>976</v>
      </c>
      <c r="D13" s="19">
        <v>6</v>
      </c>
      <c r="E13" s="19">
        <v>3</v>
      </c>
      <c r="F13" s="19">
        <v>0</v>
      </c>
      <c r="G13" s="19">
        <v>0</v>
      </c>
      <c r="H13" s="19">
        <v>0</v>
      </c>
      <c r="I13" s="19">
        <v>0</v>
      </c>
      <c r="J13" s="19">
        <v>3</v>
      </c>
      <c r="K13" s="19">
        <v>5</v>
      </c>
      <c r="L13" s="19">
        <v>0</v>
      </c>
      <c r="M13" s="19">
        <v>0</v>
      </c>
      <c r="N13" s="19">
        <v>0</v>
      </c>
      <c r="O13" s="19">
        <v>0</v>
      </c>
      <c r="P13" s="19">
        <v>0</v>
      </c>
      <c r="Q13" s="19">
        <v>0</v>
      </c>
      <c r="R13" s="19">
        <v>0</v>
      </c>
      <c r="S13" s="19">
        <v>0</v>
      </c>
      <c r="T13" s="19">
        <v>0</v>
      </c>
      <c r="U13" s="19">
        <v>69</v>
      </c>
      <c r="V13" s="33">
        <v>4004</v>
      </c>
      <c r="W13" s="25" t="s">
        <v>976</v>
      </c>
    </row>
    <row r="14" spans="2:23" x14ac:dyDescent="0.2">
      <c r="B14" s="33">
        <v>4005</v>
      </c>
      <c r="C14" s="25" t="s">
        <v>977</v>
      </c>
      <c r="D14" s="19">
        <v>6</v>
      </c>
      <c r="E14" s="19">
        <v>2</v>
      </c>
      <c r="F14" s="19">
        <v>0</v>
      </c>
      <c r="G14" s="19">
        <v>0</v>
      </c>
      <c r="H14" s="19">
        <v>0</v>
      </c>
      <c r="I14" s="19">
        <v>0</v>
      </c>
      <c r="J14" s="19">
        <v>4</v>
      </c>
      <c r="K14" s="19">
        <v>2</v>
      </c>
      <c r="L14" s="19">
        <v>0</v>
      </c>
      <c r="M14" s="19">
        <v>0</v>
      </c>
      <c r="N14" s="19">
        <v>0</v>
      </c>
      <c r="O14" s="19">
        <v>0</v>
      </c>
      <c r="P14" s="19">
        <v>1</v>
      </c>
      <c r="Q14" s="19">
        <v>0</v>
      </c>
      <c r="R14" s="19">
        <v>0</v>
      </c>
      <c r="S14" s="19">
        <v>0</v>
      </c>
      <c r="T14" s="19">
        <v>0</v>
      </c>
      <c r="U14" s="19">
        <v>67</v>
      </c>
      <c r="V14" s="33">
        <v>4005</v>
      </c>
      <c r="W14" s="25" t="s">
        <v>977</v>
      </c>
    </row>
    <row r="15" spans="2:23" x14ac:dyDescent="0.2">
      <c r="B15" s="33">
        <v>4006</v>
      </c>
      <c r="C15" s="25" t="s">
        <v>978</v>
      </c>
      <c r="D15" s="19">
        <v>14</v>
      </c>
      <c r="E15" s="19">
        <v>3</v>
      </c>
      <c r="F15" s="19">
        <v>0</v>
      </c>
      <c r="G15" s="19">
        <v>0</v>
      </c>
      <c r="H15" s="19">
        <v>0</v>
      </c>
      <c r="I15" s="19">
        <v>1</v>
      </c>
      <c r="J15" s="19">
        <v>10</v>
      </c>
      <c r="K15" s="19">
        <v>3</v>
      </c>
      <c r="L15" s="19">
        <v>1</v>
      </c>
      <c r="M15" s="19">
        <v>1</v>
      </c>
      <c r="N15" s="19">
        <v>0</v>
      </c>
      <c r="O15" s="19">
        <v>1</v>
      </c>
      <c r="P15" s="19">
        <v>0</v>
      </c>
      <c r="Q15" s="19">
        <v>0</v>
      </c>
      <c r="R15" s="19">
        <v>0</v>
      </c>
      <c r="S15" s="19">
        <v>0</v>
      </c>
      <c r="T15" s="19">
        <v>0</v>
      </c>
      <c r="U15" s="19">
        <v>166</v>
      </c>
      <c r="V15" s="33">
        <v>4006</v>
      </c>
      <c r="W15" s="25" t="s">
        <v>978</v>
      </c>
    </row>
    <row r="16" spans="2:23" x14ac:dyDescent="0.2">
      <c r="B16" s="33">
        <v>4007</v>
      </c>
      <c r="C16" s="25" t="s">
        <v>979</v>
      </c>
      <c r="D16" s="19">
        <v>6</v>
      </c>
      <c r="E16" s="19">
        <v>3</v>
      </c>
      <c r="F16" s="19">
        <v>1</v>
      </c>
      <c r="G16" s="19">
        <v>1</v>
      </c>
      <c r="H16" s="19">
        <v>0</v>
      </c>
      <c r="I16" s="19">
        <v>0</v>
      </c>
      <c r="J16" s="19">
        <v>2</v>
      </c>
      <c r="K16" s="19">
        <v>3</v>
      </c>
      <c r="L16" s="19">
        <v>1</v>
      </c>
      <c r="M16" s="19">
        <v>1</v>
      </c>
      <c r="N16" s="19">
        <v>0</v>
      </c>
      <c r="O16" s="19">
        <v>0</v>
      </c>
      <c r="P16" s="19">
        <v>0</v>
      </c>
      <c r="Q16" s="19">
        <v>0</v>
      </c>
      <c r="R16" s="19">
        <v>0</v>
      </c>
      <c r="S16" s="19">
        <v>0</v>
      </c>
      <c r="T16" s="19">
        <v>0</v>
      </c>
      <c r="U16" s="19">
        <v>99</v>
      </c>
      <c r="V16" s="33">
        <v>4007</v>
      </c>
      <c r="W16" s="25" t="s">
        <v>979</v>
      </c>
    </row>
    <row r="17" spans="2:23" x14ac:dyDescent="0.2">
      <c r="B17" s="33">
        <v>4008</v>
      </c>
      <c r="C17" s="25" t="s">
        <v>980</v>
      </c>
      <c r="D17" s="19">
        <v>19</v>
      </c>
      <c r="E17" s="19">
        <v>4</v>
      </c>
      <c r="F17" s="19">
        <v>2</v>
      </c>
      <c r="G17" s="19">
        <v>2</v>
      </c>
      <c r="H17" s="19">
        <v>0</v>
      </c>
      <c r="I17" s="19">
        <v>0</v>
      </c>
      <c r="J17" s="19">
        <v>13</v>
      </c>
      <c r="K17" s="19">
        <v>4</v>
      </c>
      <c r="L17" s="19">
        <v>2</v>
      </c>
      <c r="M17" s="19">
        <v>2</v>
      </c>
      <c r="N17" s="19">
        <v>0</v>
      </c>
      <c r="O17" s="19">
        <v>0</v>
      </c>
      <c r="P17" s="19">
        <v>1</v>
      </c>
      <c r="Q17" s="19">
        <v>0</v>
      </c>
      <c r="R17" s="19">
        <v>0</v>
      </c>
      <c r="S17" s="19">
        <v>0</v>
      </c>
      <c r="T17" s="19">
        <v>0</v>
      </c>
      <c r="U17" s="19">
        <v>166</v>
      </c>
      <c r="V17" s="33">
        <v>4008</v>
      </c>
      <c r="W17" s="25" t="s">
        <v>980</v>
      </c>
    </row>
    <row r="18" spans="2:23" x14ac:dyDescent="0.2">
      <c r="B18" s="33">
        <v>4009</v>
      </c>
      <c r="C18" s="25" t="s">
        <v>981</v>
      </c>
      <c r="D18" s="19">
        <v>11</v>
      </c>
      <c r="E18" s="19">
        <v>7</v>
      </c>
      <c r="F18" s="19">
        <v>0</v>
      </c>
      <c r="G18" s="19">
        <v>0</v>
      </c>
      <c r="H18" s="19">
        <v>0</v>
      </c>
      <c r="I18" s="19">
        <v>0</v>
      </c>
      <c r="J18" s="19">
        <v>4</v>
      </c>
      <c r="K18" s="19">
        <v>8</v>
      </c>
      <c r="L18" s="19">
        <v>0</v>
      </c>
      <c r="M18" s="19">
        <v>0</v>
      </c>
      <c r="N18" s="19">
        <v>0</v>
      </c>
      <c r="O18" s="19">
        <v>0</v>
      </c>
      <c r="P18" s="19">
        <v>1</v>
      </c>
      <c r="Q18" s="19">
        <v>0</v>
      </c>
      <c r="R18" s="19">
        <v>0</v>
      </c>
      <c r="S18" s="19">
        <v>0</v>
      </c>
      <c r="T18" s="19">
        <v>0</v>
      </c>
      <c r="U18" s="19">
        <v>118</v>
      </c>
      <c r="V18" s="33">
        <v>4009</v>
      </c>
      <c r="W18" s="25" t="s">
        <v>981</v>
      </c>
    </row>
    <row r="19" spans="2:23" x14ac:dyDescent="0.2">
      <c r="B19" s="33">
        <v>4010</v>
      </c>
      <c r="C19" s="25" t="s">
        <v>982</v>
      </c>
      <c r="D19" s="19">
        <v>31</v>
      </c>
      <c r="E19" s="19">
        <v>11</v>
      </c>
      <c r="F19" s="19">
        <v>3</v>
      </c>
      <c r="G19" s="19">
        <v>3</v>
      </c>
      <c r="H19" s="19">
        <v>0</v>
      </c>
      <c r="I19" s="19">
        <v>0</v>
      </c>
      <c r="J19" s="19">
        <v>17</v>
      </c>
      <c r="K19" s="19">
        <v>12</v>
      </c>
      <c r="L19" s="19">
        <v>3</v>
      </c>
      <c r="M19" s="19">
        <v>3</v>
      </c>
      <c r="N19" s="19">
        <v>0</v>
      </c>
      <c r="O19" s="19">
        <v>0</v>
      </c>
      <c r="P19" s="19">
        <v>0</v>
      </c>
      <c r="Q19" s="19">
        <v>1</v>
      </c>
      <c r="R19" s="19">
        <v>1</v>
      </c>
      <c r="S19" s="19">
        <v>0</v>
      </c>
      <c r="T19" s="19">
        <v>0</v>
      </c>
      <c r="U19" s="19">
        <v>347</v>
      </c>
      <c r="V19" s="33">
        <v>4010</v>
      </c>
      <c r="W19" s="25" t="s">
        <v>982</v>
      </c>
    </row>
    <row r="20" spans="2:23" x14ac:dyDescent="0.2">
      <c r="B20" s="33">
        <v>4012</v>
      </c>
      <c r="C20" s="25" t="s">
        <v>983</v>
      </c>
      <c r="D20" s="19">
        <v>37</v>
      </c>
      <c r="E20" s="19">
        <v>17</v>
      </c>
      <c r="F20" s="19">
        <v>5</v>
      </c>
      <c r="G20" s="19">
        <v>5</v>
      </c>
      <c r="H20" s="19">
        <v>0</v>
      </c>
      <c r="I20" s="19">
        <v>0</v>
      </c>
      <c r="J20" s="19">
        <v>15</v>
      </c>
      <c r="K20" s="19">
        <v>20</v>
      </c>
      <c r="L20" s="19">
        <v>5</v>
      </c>
      <c r="M20" s="19">
        <v>5</v>
      </c>
      <c r="N20" s="19">
        <v>0</v>
      </c>
      <c r="O20" s="19">
        <v>0</v>
      </c>
      <c r="P20" s="19">
        <v>1</v>
      </c>
      <c r="Q20" s="19">
        <v>0</v>
      </c>
      <c r="R20" s="19">
        <v>0</v>
      </c>
      <c r="S20" s="19">
        <v>0</v>
      </c>
      <c r="T20" s="19">
        <v>0</v>
      </c>
      <c r="U20" s="19">
        <v>437</v>
      </c>
      <c r="V20" s="33">
        <v>4012</v>
      </c>
      <c r="W20" s="25" t="s">
        <v>983</v>
      </c>
    </row>
    <row r="21" spans="2:23" x14ac:dyDescent="0.2">
      <c r="B21" s="33">
        <v>4013</v>
      </c>
      <c r="C21" s="25" t="s">
        <v>984</v>
      </c>
      <c r="D21" s="19">
        <v>13</v>
      </c>
      <c r="E21" s="19">
        <v>4</v>
      </c>
      <c r="F21" s="19">
        <v>4</v>
      </c>
      <c r="G21" s="19">
        <v>4</v>
      </c>
      <c r="H21" s="19">
        <v>0</v>
      </c>
      <c r="I21" s="19">
        <v>0</v>
      </c>
      <c r="J21" s="19">
        <v>5</v>
      </c>
      <c r="K21" s="19">
        <v>5</v>
      </c>
      <c r="L21" s="19">
        <v>4</v>
      </c>
      <c r="M21" s="19">
        <v>4</v>
      </c>
      <c r="N21" s="19">
        <v>0</v>
      </c>
      <c r="O21" s="19">
        <v>0</v>
      </c>
      <c r="P21" s="19">
        <v>1</v>
      </c>
      <c r="Q21" s="19">
        <v>1</v>
      </c>
      <c r="R21" s="19">
        <v>1</v>
      </c>
      <c r="S21" s="19">
        <v>0</v>
      </c>
      <c r="T21" s="19">
        <v>0</v>
      </c>
      <c r="U21" s="19">
        <v>182</v>
      </c>
      <c r="V21" s="33">
        <v>4013</v>
      </c>
      <c r="W21" s="25" t="s">
        <v>984</v>
      </c>
    </row>
    <row r="22" spans="2:23" x14ac:dyDescent="0.2">
      <c r="B22" s="36">
        <v>4059</v>
      </c>
      <c r="C22" s="26" t="s">
        <v>985</v>
      </c>
      <c r="D22" s="27">
        <v>407</v>
      </c>
      <c r="E22" s="27">
        <v>151</v>
      </c>
      <c r="F22" s="27">
        <v>29</v>
      </c>
      <c r="G22" s="27">
        <v>28</v>
      </c>
      <c r="H22" s="27">
        <v>1</v>
      </c>
      <c r="I22" s="27">
        <v>1</v>
      </c>
      <c r="J22" s="27">
        <v>226</v>
      </c>
      <c r="K22" s="27">
        <v>165</v>
      </c>
      <c r="L22" s="27">
        <v>30</v>
      </c>
      <c r="M22" s="27">
        <v>29</v>
      </c>
      <c r="N22" s="27">
        <v>1</v>
      </c>
      <c r="O22" s="27">
        <v>1</v>
      </c>
      <c r="P22" s="27">
        <v>26</v>
      </c>
      <c r="Q22" s="27">
        <v>6</v>
      </c>
      <c r="R22" s="27">
        <v>6</v>
      </c>
      <c r="S22" s="27">
        <v>0</v>
      </c>
      <c r="T22" s="27">
        <v>1</v>
      </c>
      <c r="U22" s="27">
        <v>4645</v>
      </c>
      <c r="V22" s="36">
        <v>4059</v>
      </c>
      <c r="W22" s="26" t="s">
        <v>985</v>
      </c>
    </row>
    <row r="23" spans="2:23" x14ac:dyDescent="0.2">
      <c r="B23" s="33">
        <v>4021</v>
      </c>
      <c r="C23" s="25" t="s">
        <v>808</v>
      </c>
      <c r="D23" s="19">
        <v>95</v>
      </c>
      <c r="E23" s="19">
        <v>37</v>
      </c>
      <c r="F23" s="19">
        <v>5</v>
      </c>
      <c r="G23" s="19">
        <v>5</v>
      </c>
      <c r="H23" s="19">
        <v>0</v>
      </c>
      <c r="I23" s="19">
        <v>0</v>
      </c>
      <c r="J23" s="19">
        <v>53</v>
      </c>
      <c r="K23" s="19">
        <v>42</v>
      </c>
      <c r="L23" s="19">
        <v>5</v>
      </c>
      <c r="M23" s="19">
        <v>5</v>
      </c>
      <c r="N23" s="19">
        <v>0</v>
      </c>
      <c r="O23" s="19">
        <v>0</v>
      </c>
      <c r="P23" s="19">
        <v>7</v>
      </c>
      <c r="Q23" s="19">
        <v>1</v>
      </c>
      <c r="R23" s="19">
        <v>1</v>
      </c>
      <c r="S23" s="19">
        <v>0</v>
      </c>
      <c r="T23" s="19">
        <v>0</v>
      </c>
      <c r="U23" s="19">
        <v>911</v>
      </c>
      <c r="V23" s="33">
        <v>4021</v>
      </c>
      <c r="W23" s="25" t="s">
        <v>808</v>
      </c>
    </row>
    <row r="24" spans="2:23" x14ac:dyDescent="0.2">
      <c r="B24" s="33">
        <v>4022</v>
      </c>
      <c r="C24" s="25" t="s">
        <v>986</v>
      </c>
      <c r="D24" s="19">
        <v>2</v>
      </c>
      <c r="E24" s="19">
        <v>0</v>
      </c>
      <c r="F24" s="19">
        <v>0</v>
      </c>
      <c r="G24" s="19">
        <v>0</v>
      </c>
      <c r="H24" s="19">
        <v>0</v>
      </c>
      <c r="I24" s="19">
        <v>0</v>
      </c>
      <c r="J24" s="19">
        <v>2</v>
      </c>
      <c r="K24" s="19">
        <v>0</v>
      </c>
      <c r="L24" s="19">
        <v>0</v>
      </c>
      <c r="M24" s="19">
        <v>0</v>
      </c>
      <c r="N24" s="19">
        <v>0</v>
      </c>
      <c r="O24" s="19">
        <v>0</v>
      </c>
      <c r="P24" s="19">
        <v>0</v>
      </c>
      <c r="Q24" s="19">
        <v>0</v>
      </c>
      <c r="R24" s="19">
        <v>0</v>
      </c>
      <c r="S24" s="19">
        <v>0</v>
      </c>
      <c r="T24" s="19">
        <v>0</v>
      </c>
      <c r="U24" s="19">
        <v>45</v>
      </c>
      <c r="V24" s="33">
        <v>4022</v>
      </c>
      <c r="W24" s="25" t="s">
        <v>986</v>
      </c>
    </row>
    <row r="25" spans="2:23" x14ac:dyDescent="0.2">
      <c r="B25" s="33">
        <v>4023</v>
      </c>
      <c r="C25" s="25" t="s">
        <v>987</v>
      </c>
      <c r="D25" s="19">
        <v>5</v>
      </c>
      <c r="E25" s="19">
        <v>2</v>
      </c>
      <c r="F25" s="19">
        <v>0</v>
      </c>
      <c r="G25" s="19">
        <v>0</v>
      </c>
      <c r="H25" s="19">
        <v>0</v>
      </c>
      <c r="I25" s="19">
        <v>0</v>
      </c>
      <c r="J25" s="19">
        <v>3</v>
      </c>
      <c r="K25" s="19">
        <v>2</v>
      </c>
      <c r="L25" s="19">
        <v>0</v>
      </c>
      <c r="M25" s="19">
        <v>0</v>
      </c>
      <c r="N25" s="19">
        <v>0</v>
      </c>
      <c r="O25" s="19">
        <v>0</v>
      </c>
      <c r="P25" s="19">
        <v>0</v>
      </c>
      <c r="Q25" s="19">
        <v>0</v>
      </c>
      <c r="R25" s="19">
        <v>0</v>
      </c>
      <c r="S25" s="19">
        <v>0</v>
      </c>
      <c r="T25" s="19">
        <v>0</v>
      </c>
      <c r="U25" s="19">
        <v>40</v>
      </c>
      <c r="V25" s="33">
        <v>4023</v>
      </c>
      <c r="W25" s="25" t="s">
        <v>987</v>
      </c>
    </row>
    <row r="26" spans="2:23" x14ac:dyDescent="0.2">
      <c r="B26" s="33">
        <v>4024</v>
      </c>
      <c r="C26" s="25" t="s">
        <v>988</v>
      </c>
      <c r="D26" s="19">
        <v>11</v>
      </c>
      <c r="E26" s="19">
        <v>3</v>
      </c>
      <c r="F26" s="19">
        <v>1</v>
      </c>
      <c r="G26" s="19">
        <v>1</v>
      </c>
      <c r="H26" s="19">
        <v>0</v>
      </c>
      <c r="I26" s="19">
        <v>0</v>
      </c>
      <c r="J26" s="19">
        <v>7</v>
      </c>
      <c r="K26" s="19">
        <v>3</v>
      </c>
      <c r="L26" s="19">
        <v>1</v>
      </c>
      <c r="M26" s="19">
        <v>1</v>
      </c>
      <c r="N26" s="19">
        <v>0</v>
      </c>
      <c r="O26" s="19">
        <v>0</v>
      </c>
      <c r="P26" s="19">
        <v>0</v>
      </c>
      <c r="Q26" s="19">
        <v>0</v>
      </c>
      <c r="R26" s="19">
        <v>0</v>
      </c>
      <c r="S26" s="19">
        <v>0</v>
      </c>
      <c r="T26" s="19">
        <v>0</v>
      </c>
      <c r="U26" s="19">
        <v>289</v>
      </c>
      <c r="V26" s="33">
        <v>4024</v>
      </c>
      <c r="W26" s="25" t="s">
        <v>988</v>
      </c>
    </row>
    <row r="27" spans="2:23" x14ac:dyDescent="0.2">
      <c r="B27" s="33">
        <v>4049</v>
      </c>
      <c r="C27" s="25" t="s">
        <v>989</v>
      </c>
      <c r="D27" s="19">
        <v>5</v>
      </c>
      <c r="E27" s="19">
        <v>3</v>
      </c>
      <c r="F27" s="19">
        <v>0</v>
      </c>
      <c r="G27" s="19">
        <v>0</v>
      </c>
      <c r="H27" s="19">
        <v>0</v>
      </c>
      <c r="I27" s="19">
        <v>0</v>
      </c>
      <c r="J27" s="19">
        <v>2</v>
      </c>
      <c r="K27" s="19">
        <v>3</v>
      </c>
      <c r="L27" s="19">
        <v>0</v>
      </c>
      <c r="M27" s="19">
        <v>0</v>
      </c>
      <c r="N27" s="19">
        <v>0</v>
      </c>
      <c r="O27" s="19">
        <v>0</v>
      </c>
      <c r="P27" s="19">
        <v>0</v>
      </c>
      <c r="Q27" s="19">
        <v>0</v>
      </c>
      <c r="R27" s="19">
        <v>0</v>
      </c>
      <c r="S27" s="19">
        <v>0</v>
      </c>
      <c r="T27" s="19">
        <v>0</v>
      </c>
      <c r="U27" s="19">
        <v>54</v>
      </c>
      <c r="V27" s="33">
        <v>4049</v>
      </c>
      <c r="W27" s="25" t="s">
        <v>989</v>
      </c>
    </row>
    <row r="28" spans="2:23" x14ac:dyDescent="0.2">
      <c r="B28" s="33">
        <v>4026</v>
      </c>
      <c r="C28" s="25" t="s">
        <v>990</v>
      </c>
      <c r="D28" s="19">
        <v>9</v>
      </c>
      <c r="E28" s="19">
        <v>3</v>
      </c>
      <c r="F28" s="19">
        <v>1</v>
      </c>
      <c r="G28" s="19">
        <v>1</v>
      </c>
      <c r="H28" s="19">
        <v>0</v>
      </c>
      <c r="I28" s="19">
        <v>0</v>
      </c>
      <c r="J28" s="19">
        <v>5</v>
      </c>
      <c r="K28" s="19">
        <v>3</v>
      </c>
      <c r="L28" s="19">
        <v>1</v>
      </c>
      <c r="M28" s="19">
        <v>1</v>
      </c>
      <c r="N28" s="19">
        <v>0</v>
      </c>
      <c r="O28" s="19">
        <v>0</v>
      </c>
      <c r="P28" s="19">
        <v>0</v>
      </c>
      <c r="Q28" s="19">
        <v>0</v>
      </c>
      <c r="R28" s="19">
        <v>0</v>
      </c>
      <c r="S28" s="19">
        <v>0</v>
      </c>
      <c r="T28" s="19">
        <v>0</v>
      </c>
      <c r="U28" s="19">
        <v>101</v>
      </c>
      <c r="V28" s="33">
        <v>4026</v>
      </c>
      <c r="W28" s="25" t="s">
        <v>990</v>
      </c>
    </row>
    <row r="29" spans="2:23" x14ac:dyDescent="0.2">
      <c r="B29" s="33">
        <v>4027</v>
      </c>
      <c r="C29" s="25" t="s">
        <v>991</v>
      </c>
      <c r="D29" s="19">
        <v>20</v>
      </c>
      <c r="E29" s="19">
        <v>8</v>
      </c>
      <c r="F29" s="19">
        <v>2</v>
      </c>
      <c r="G29" s="19">
        <v>1</v>
      </c>
      <c r="H29" s="19">
        <v>1</v>
      </c>
      <c r="I29" s="19">
        <v>0</v>
      </c>
      <c r="J29" s="19">
        <v>10</v>
      </c>
      <c r="K29" s="19">
        <v>8</v>
      </c>
      <c r="L29" s="19">
        <v>2</v>
      </c>
      <c r="M29" s="19">
        <v>1</v>
      </c>
      <c r="N29" s="19">
        <v>1</v>
      </c>
      <c r="O29" s="19">
        <v>0</v>
      </c>
      <c r="P29" s="19">
        <v>2</v>
      </c>
      <c r="Q29" s="19">
        <v>1</v>
      </c>
      <c r="R29" s="19">
        <v>1</v>
      </c>
      <c r="S29" s="19">
        <v>0</v>
      </c>
      <c r="T29" s="19">
        <v>0</v>
      </c>
      <c r="U29" s="19">
        <v>170</v>
      </c>
      <c r="V29" s="33">
        <v>4027</v>
      </c>
      <c r="W29" s="25" t="s">
        <v>991</v>
      </c>
    </row>
    <row r="30" spans="2:23" x14ac:dyDescent="0.2">
      <c r="B30" s="33">
        <v>4028</v>
      </c>
      <c r="C30" s="25" t="s">
        <v>992</v>
      </c>
      <c r="D30" s="19">
        <v>0</v>
      </c>
      <c r="E30" s="19">
        <v>0</v>
      </c>
      <c r="F30" s="19">
        <v>0</v>
      </c>
      <c r="G30" s="19">
        <v>0</v>
      </c>
      <c r="H30" s="19">
        <v>0</v>
      </c>
      <c r="I30" s="19">
        <v>0</v>
      </c>
      <c r="J30" s="19">
        <v>0</v>
      </c>
      <c r="K30" s="19">
        <v>0</v>
      </c>
      <c r="L30" s="19">
        <v>0</v>
      </c>
      <c r="M30" s="19">
        <v>0</v>
      </c>
      <c r="N30" s="19">
        <v>0</v>
      </c>
      <c r="O30" s="19">
        <v>0</v>
      </c>
      <c r="P30" s="19">
        <v>0</v>
      </c>
      <c r="Q30" s="19">
        <v>0</v>
      </c>
      <c r="R30" s="19">
        <v>0</v>
      </c>
      <c r="S30" s="19">
        <v>0</v>
      </c>
      <c r="T30" s="19">
        <v>0</v>
      </c>
      <c r="U30" s="19">
        <v>0</v>
      </c>
      <c r="V30" s="33">
        <v>4028</v>
      </c>
      <c r="W30" s="25" t="s">
        <v>992</v>
      </c>
    </row>
    <row r="31" spans="2:23" x14ac:dyDescent="0.2">
      <c r="B31" s="33">
        <v>4029</v>
      </c>
      <c r="C31" s="25" t="s">
        <v>993</v>
      </c>
      <c r="D31" s="19">
        <v>18</v>
      </c>
      <c r="E31" s="19">
        <v>9</v>
      </c>
      <c r="F31" s="19">
        <v>1</v>
      </c>
      <c r="G31" s="19">
        <v>1</v>
      </c>
      <c r="H31" s="19">
        <v>0</v>
      </c>
      <c r="I31" s="19">
        <v>0</v>
      </c>
      <c r="J31" s="19">
        <v>8</v>
      </c>
      <c r="K31" s="19">
        <v>11</v>
      </c>
      <c r="L31" s="19">
        <v>1</v>
      </c>
      <c r="M31" s="19">
        <v>1</v>
      </c>
      <c r="N31" s="19">
        <v>0</v>
      </c>
      <c r="O31" s="19">
        <v>0</v>
      </c>
      <c r="P31" s="19">
        <v>1</v>
      </c>
      <c r="Q31" s="19">
        <v>0</v>
      </c>
      <c r="R31" s="19">
        <v>0</v>
      </c>
      <c r="S31" s="19">
        <v>0</v>
      </c>
      <c r="T31" s="19">
        <v>0</v>
      </c>
      <c r="U31" s="19">
        <v>138</v>
      </c>
      <c r="V31" s="33">
        <v>4029</v>
      </c>
      <c r="W31" s="25" t="s">
        <v>993</v>
      </c>
    </row>
    <row r="32" spans="2:23" x14ac:dyDescent="0.2">
      <c r="B32" s="33">
        <v>4030</v>
      </c>
      <c r="C32" s="25" t="s">
        <v>994</v>
      </c>
      <c r="D32" s="19">
        <v>3</v>
      </c>
      <c r="E32" s="19">
        <v>1</v>
      </c>
      <c r="F32" s="19">
        <v>0</v>
      </c>
      <c r="G32" s="19">
        <v>0</v>
      </c>
      <c r="H32" s="19">
        <v>0</v>
      </c>
      <c r="I32" s="19">
        <v>0</v>
      </c>
      <c r="J32" s="19">
        <v>2</v>
      </c>
      <c r="K32" s="19">
        <v>1</v>
      </c>
      <c r="L32" s="19">
        <v>0</v>
      </c>
      <c r="M32" s="19">
        <v>0</v>
      </c>
      <c r="N32" s="19">
        <v>0</v>
      </c>
      <c r="O32" s="19">
        <v>0</v>
      </c>
      <c r="P32" s="19">
        <v>0</v>
      </c>
      <c r="Q32" s="19">
        <v>0</v>
      </c>
      <c r="R32" s="19">
        <v>0</v>
      </c>
      <c r="S32" s="19">
        <v>0</v>
      </c>
      <c r="T32" s="19">
        <v>0</v>
      </c>
      <c r="U32" s="19">
        <v>15</v>
      </c>
      <c r="V32" s="33">
        <v>4030</v>
      </c>
      <c r="W32" s="25" t="s">
        <v>994</v>
      </c>
    </row>
    <row r="33" spans="2:23" x14ac:dyDescent="0.2">
      <c r="B33" s="33">
        <v>4031</v>
      </c>
      <c r="C33" s="25" t="s">
        <v>995</v>
      </c>
      <c r="D33" s="19">
        <v>0</v>
      </c>
      <c r="E33" s="19">
        <v>0</v>
      </c>
      <c r="F33" s="19">
        <v>0</v>
      </c>
      <c r="G33" s="19">
        <v>0</v>
      </c>
      <c r="H33" s="19">
        <v>0</v>
      </c>
      <c r="I33" s="19">
        <v>0</v>
      </c>
      <c r="J33" s="19">
        <v>0</v>
      </c>
      <c r="K33" s="19">
        <v>0</v>
      </c>
      <c r="L33" s="19">
        <v>0</v>
      </c>
      <c r="M33" s="19">
        <v>0</v>
      </c>
      <c r="N33" s="19">
        <v>0</v>
      </c>
      <c r="O33" s="19">
        <v>0</v>
      </c>
      <c r="P33" s="19">
        <v>0</v>
      </c>
      <c r="Q33" s="19">
        <v>0</v>
      </c>
      <c r="R33" s="19">
        <v>0</v>
      </c>
      <c r="S33" s="19">
        <v>0</v>
      </c>
      <c r="T33" s="19">
        <v>0</v>
      </c>
      <c r="U33" s="19">
        <v>0</v>
      </c>
      <c r="V33" s="33">
        <v>4031</v>
      </c>
      <c r="W33" s="25" t="s">
        <v>995</v>
      </c>
    </row>
    <row r="34" spans="2:23" x14ac:dyDescent="0.2">
      <c r="B34" s="33">
        <v>4032</v>
      </c>
      <c r="C34" s="25" t="s">
        <v>996</v>
      </c>
      <c r="D34" s="19">
        <v>10</v>
      </c>
      <c r="E34" s="19">
        <v>2</v>
      </c>
      <c r="F34" s="19">
        <v>0</v>
      </c>
      <c r="G34" s="19">
        <v>0</v>
      </c>
      <c r="H34" s="19">
        <v>0</v>
      </c>
      <c r="I34" s="19">
        <v>0</v>
      </c>
      <c r="J34" s="19">
        <v>8</v>
      </c>
      <c r="K34" s="19">
        <v>2</v>
      </c>
      <c r="L34" s="19">
        <v>0</v>
      </c>
      <c r="M34" s="19">
        <v>0</v>
      </c>
      <c r="N34" s="19">
        <v>0</v>
      </c>
      <c r="O34" s="19">
        <v>0</v>
      </c>
      <c r="P34" s="19">
        <v>0</v>
      </c>
      <c r="Q34" s="19">
        <v>0</v>
      </c>
      <c r="R34" s="19">
        <v>0</v>
      </c>
      <c r="S34" s="19">
        <v>0</v>
      </c>
      <c r="T34" s="19">
        <v>0</v>
      </c>
      <c r="U34" s="19">
        <v>210</v>
      </c>
      <c r="V34" s="33">
        <v>4032</v>
      </c>
      <c r="W34" s="25" t="s">
        <v>996</v>
      </c>
    </row>
    <row r="35" spans="2:23" x14ac:dyDescent="0.2">
      <c r="B35" s="33">
        <v>4033</v>
      </c>
      <c r="C35" s="25" t="s">
        <v>997</v>
      </c>
      <c r="D35" s="19">
        <v>20</v>
      </c>
      <c r="E35" s="19">
        <v>5</v>
      </c>
      <c r="F35" s="19">
        <v>2</v>
      </c>
      <c r="G35" s="19">
        <v>2</v>
      </c>
      <c r="H35" s="19">
        <v>0</v>
      </c>
      <c r="I35" s="19">
        <v>0</v>
      </c>
      <c r="J35" s="19">
        <v>13</v>
      </c>
      <c r="K35" s="19">
        <v>5</v>
      </c>
      <c r="L35" s="19">
        <v>2</v>
      </c>
      <c r="M35" s="19">
        <v>2</v>
      </c>
      <c r="N35" s="19">
        <v>0</v>
      </c>
      <c r="O35" s="19">
        <v>0</v>
      </c>
      <c r="P35" s="19">
        <v>1</v>
      </c>
      <c r="Q35" s="19">
        <v>0</v>
      </c>
      <c r="R35" s="19">
        <v>0</v>
      </c>
      <c r="S35" s="19">
        <v>0</v>
      </c>
      <c r="T35" s="19">
        <v>0</v>
      </c>
      <c r="U35" s="19">
        <v>400</v>
      </c>
      <c r="V35" s="33">
        <v>4033</v>
      </c>
      <c r="W35" s="25" t="s">
        <v>997</v>
      </c>
    </row>
    <row r="36" spans="2:23" x14ac:dyDescent="0.2">
      <c r="B36" s="33">
        <v>4034</v>
      </c>
      <c r="C36" s="25" t="s">
        <v>998</v>
      </c>
      <c r="D36" s="19">
        <v>22</v>
      </c>
      <c r="E36" s="19">
        <v>7</v>
      </c>
      <c r="F36" s="19">
        <v>1</v>
      </c>
      <c r="G36" s="19">
        <v>1</v>
      </c>
      <c r="H36" s="19">
        <v>0</v>
      </c>
      <c r="I36" s="19">
        <v>0</v>
      </c>
      <c r="J36" s="19">
        <v>14</v>
      </c>
      <c r="K36" s="19">
        <v>7</v>
      </c>
      <c r="L36" s="19">
        <v>1</v>
      </c>
      <c r="M36" s="19">
        <v>1</v>
      </c>
      <c r="N36" s="19">
        <v>0</v>
      </c>
      <c r="O36" s="19">
        <v>0</v>
      </c>
      <c r="P36" s="19">
        <v>1</v>
      </c>
      <c r="Q36" s="19">
        <v>0</v>
      </c>
      <c r="R36" s="19">
        <v>0</v>
      </c>
      <c r="S36" s="19">
        <v>0</v>
      </c>
      <c r="T36" s="19">
        <v>0</v>
      </c>
      <c r="U36" s="19">
        <v>255</v>
      </c>
      <c r="V36" s="33">
        <v>4034</v>
      </c>
      <c r="W36" s="25" t="s">
        <v>998</v>
      </c>
    </row>
    <row r="37" spans="2:23" x14ac:dyDescent="0.2">
      <c r="B37" s="33">
        <v>4035</v>
      </c>
      <c r="C37" s="25" t="s">
        <v>999</v>
      </c>
      <c r="D37" s="19">
        <v>7</v>
      </c>
      <c r="E37" s="19">
        <v>3</v>
      </c>
      <c r="F37" s="19">
        <v>0</v>
      </c>
      <c r="G37" s="19">
        <v>0</v>
      </c>
      <c r="H37" s="19">
        <v>0</v>
      </c>
      <c r="I37" s="19">
        <v>0</v>
      </c>
      <c r="J37" s="19">
        <v>4</v>
      </c>
      <c r="K37" s="19">
        <v>3</v>
      </c>
      <c r="L37" s="19">
        <v>0</v>
      </c>
      <c r="M37" s="19">
        <v>0</v>
      </c>
      <c r="N37" s="19">
        <v>0</v>
      </c>
      <c r="O37" s="19">
        <v>0</v>
      </c>
      <c r="P37" s="19">
        <v>0</v>
      </c>
      <c r="Q37" s="19">
        <v>0</v>
      </c>
      <c r="R37" s="19">
        <v>0</v>
      </c>
      <c r="S37" s="19">
        <v>0</v>
      </c>
      <c r="T37" s="19">
        <v>0</v>
      </c>
      <c r="U37" s="19">
        <v>94</v>
      </c>
      <c r="V37" s="33">
        <v>4035</v>
      </c>
      <c r="W37" s="25" t="s">
        <v>999</v>
      </c>
    </row>
    <row r="38" spans="2:23" x14ac:dyDescent="0.2">
      <c r="B38" s="33">
        <v>4037</v>
      </c>
      <c r="C38" s="25" t="s">
        <v>1000</v>
      </c>
      <c r="D38" s="19">
        <v>6</v>
      </c>
      <c r="E38" s="19">
        <v>3</v>
      </c>
      <c r="F38" s="19">
        <v>0</v>
      </c>
      <c r="G38" s="19">
        <v>0</v>
      </c>
      <c r="H38" s="19">
        <v>0</v>
      </c>
      <c r="I38" s="19">
        <v>0</v>
      </c>
      <c r="J38" s="19">
        <v>3</v>
      </c>
      <c r="K38" s="19">
        <v>3</v>
      </c>
      <c r="L38" s="19">
        <v>0</v>
      </c>
      <c r="M38" s="19">
        <v>0</v>
      </c>
      <c r="N38" s="19">
        <v>0</v>
      </c>
      <c r="O38" s="19">
        <v>0</v>
      </c>
      <c r="P38" s="19">
        <v>0</v>
      </c>
      <c r="Q38" s="19">
        <v>0</v>
      </c>
      <c r="R38" s="19">
        <v>0</v>
      </c>
      <c r="S38" s="19">
        <v>0</v>
      </c>
      <c r="T38" s="19">
        <v>0</v>
      </c>
      <c r="U38" s="19">
        <v>93</v>
      </c>
      <c r="V38" s="33">
        <v>4037</v>
      </c>
      <c r="W38" s="25" t="s">
        <v>1000</v>
      </c>
    </row>
    <row r="39" spans="2:23" x14ac:dyDescent="0.2">
      <c r="B39" s="33">
        <v>4038</v>
      </c>
      <c r="C39" s="25" t="s">
        <v>1001</v>
      </c>
      <c r="D39" s="19">
        <v>19</v>
      </c>
      <c r="E39" s="19">
        <v>9</v>
      </c>
      <c r="F39" s="19">
        <v>1</v>
      </c>
      <c r="G39" s="19">
        <v>1</v>
      </c>
      <c r="H39" s="19">
        <v>0</v>
      </c>
      <c r="I39" s="19">
        <v>0</v>
      </c>
      <c r="J39" s="19">
        <v>9</v>
      </c>
      <c r="K39" s="19">
        <v>12</v>
      </c>
      <c r="L39" s="19">
        <v>1</v>
      </c>
      <c r="M39" s="19">
        <v>1</v>
      </c>
      <c r="N39" s="19">
        <v>0</v>
      </c>
      <c r="O39" s="19">
        <v>0</v>
      </c>
      <c r="P39" s="19">
        <v>1</v>
      </c>
      <c r="Q39" s="19">
        <v>0</v>
      </c>
      <c r="R39" s="19">
        <v>0</v>
      </c>
      <c r="S39" s="19">
        <v>0</v>
      </c>
      <c r="T39" s="19">
        <v>0</v>
      </c>
      <c r="U39" s="19">
        <v>347</v>
      </c>
      <c r="V39" s="33">
        <v>4038</v>
      </c>
      <c r="W39" s="25" t="s">
        <v>1001</v>
      </c>
    </row>
    <row r="40" spans="2:23" x14ac:dyDescent="0.2">
      <c r="B40" s="33">
        <v>4039</v>
      </c>
      <c r="C40" s="25" t="s">
        <v>1002</v>
      </c>
      <c r="D40" s="19">
        <v>4</v>
      </c>
      <c r="E40" s="19">
        <v>0</v>
      </c>
      <c r="F40" s="19">
        <v>0</v>
      </c>
      <c r="G40" s="19">
        <v>0</v>
      </c>
      <c r="H40" s="19">
        <v>0</v>
      </c>
      <c r="I40" s="19">
        <v>0</v>
      </c>
      <c r="J40" s="19">
        <v>4</v>
      </c>
      <c r="K40" s="19">
        <v>0</v>
      </c>
      <c r="L40" s="19">
        <v>0</v>
      </c>
      <c r="M40" s="19">
        <v>0</v>
      </c>
      <c r="N40" s="19">
        <v>0</v>
      </c>
      <c r="O40" s="19">
        <v>0</v>
      </c>
      <c r="P40" s="19">
        <v>0</v>
      </c>
      <c r="Q40" s="19">
        <v>0</v>
      </c>
      <c r="R40" s="19">
        <v>0</v>
      </c>
      <c r="S40" s="19">
        <v>0</v>
      </c>
      <c r="T40" s="19">
        <v>0</v>
      </c>
      <c r="U40" s="19">
        <v>61</v>
      </c>
      <c r="V40" s="33">
        <v>4039</v>
      </c>
      <c r="W40" s="25" t="s">
        <v>1002</v>
      </c>
    </row>
    <row r="41" spans="2:23" x14ac:dyDescent="0.2">
      <c r="B41" s="33">
        <v>4040</v>
      </c>
      <c r="C41" s="25" t="s">
        <v>1003</v>
      </c>
      <c r="D41" s="19">
        <v>41</v>
      </c>
      <c r="E41" s="19">
        <v>12</v>
      </c>
      <c r="F41" s="19">
        <v>2</v>
      </c>
      <c r="G41" s="19">
        <v>2</v>
      </c>
      <c r="H41" s="19">
        <v>0</v>
      </c>
      <c r="I41" s="19">
        <v>0</v>
      </c>
      <c r="J41" s="19">
        <v>27</v>
      </c>
      <c r="K41" s="19">
        <v>12</v>
      </c>
      <c r="L41" s="19">
        <v>2</v>
      </c>
      <c r="M41" s="19">
        <v>2</v>
      </c>
      <c r="N41" s="19">
        <v>0</v>
      </c>
      <c r="O41" s="19">
        <v>0</v>
      </c>
      <c r="P41" s="19">
        <v>5</v>
      </c>
      <c r="Q41" s="19">
        <v>1</v>
      </c>
      <c r="R41" s="19">
        <v>1</v>
      </c>
      <c r="S41" s="19">
        <v>0</v>
      </c>
      <c r="T41" s="19">
        <v>0</v>
      </c>
      <c r="U41" s="19">
        <v>373</v>
      </c>
      <c r="V41" s="33">
        <v>4040</v>
      </c>
      <c r="W41" s="25" t="s">
        <v>1003</v>
      </c>
    </row>
    <row r="42" spans="2:23" x14ac:dyDescent="0.2">
      <c r="B42" s="33">
        <v>4041</v>
      </c>
      <c r="C42" s="25" t="s">
        <v>1004</v>
      </c>
      <c r="D42" s="19">
        <v>7</v>
      </c>
      <c r="E42" s="19">
        <v>2</v>
      </c>
      <c r="F42" s="19">
        <v>1</v>
      </c>
      <c r="G42" s="19">
        <v>1</v>
      </c>
      <c r="H42" s="19">
        <v>0</v>
      </c>
      <c r="I42" s="19">
        <v>1</v>
      </c>
      <c r="J42" s="19">
        <v>3</v>
      </c>
      <c r="K42" s="19">
        <v>2</v>
      </c>
      <c r="L42" s="19">
        <v>1</v>
      </c>
      <c r="M42" s="19">
        <v>1</v>
      </c>
      <c r="N42" s="19">
        <v>0</v>
      </c>
      <c r="O42" s="19">
        <v>1</v>
      </c>
      <c r="P42" s="19">
        <v>0</v>
      </c>
      <c r="Q42" s="19">
        <v>1</v>
      </c>
      <c r="R42" s="19">
        <v>1</v>
      </c>
      <c r="S42" s="19">
        <v>0</v>
      </c>
      <c r="T42" s="19">
        <v>1</v>
      </c>
      <c r="U42" s="19">
        <v>22</v>
      </c>
      <c r="V42" s="33">
        <v>4041</v>
      </c>
      <c r="W42" s="25" t="s">
        <v>1004</v>
      </c>
    </row>
    <row r="43" spans="2:23" x14ac:dyDescent="0.2">
      <c r="B43" s="33">
        <v>4044</v>
      </c>
      <c r="C43" s="25" t="s">
        <v>1005</v>
      </c>
      <c r="D43" s="19">
        <v>20</v>
      </c>
      <c r="E43" s="19">
        <v>10</v>
      </c>
      <c r="F43" s="19">
        <v>1</v>
      </c>
      <c r="G43" s="19">
        <v>1</v>
      </c>
      <c r="H43" s="19">
        <v>0</v>
      </c>
      <c r="I43" s="19">
        <v>0</v>
      </c>
      <c r="J43" s="19">
        <v>9</v>
      </c>
      <c r="K43" s="19">
        <v>11</v>
      </c>
      <c r="L43" s="19">
        <v>1</v>
      </c>
      <c r="M43" s="19">
        <v>1</v>
      </c>
      <c r="N43" s="19">
        <v>0</v>
      </c>
      <c r="O43" s="19">
        <v>0</v>
      </c>
      <c r="P43" s="19">
        <v>2</v>
      </c>
      <c r="Q43" s="19">
        <v>0</v>
      </c>
      <c r="R43" s="19">
        <v>0</v>
      </c>
      <c r="S43" s="19">
        <v>0</v>
      </c>
      <c r="T43" s="19">
        <v>0</v>
      </c>
      <c r="U43" s="19">
        <v>161</v>
      </c>
      <c r="V43" s="33">
        <v>4044</v>
      </c>
      <c r="W43" s="25" t="s">
        <v>1005</v>
      </c>
    </row>
    <row r="44" spans="2:23" x14ac:dyDescent="0.2">
      <c r="B44" s="33">
        <v>4045</v>
      </c>
      <c r="C44" s="25" t="s">
        <v>1006</v>
      </c>
      <c r="D44" s="19">
        <v>40</v>
      </c>
      <c r="E44" s="19">
        <v>17</v>
      </c>
      <c r="F44" s="19">
        <v>5</v>
      </c>
      <c r="G44" s="19">
        <v>5</v>
      </c>
      <c r="H44" s="19">
        <v>0</v>
      </c>
      <c r="I44" s="19">
        <v>0</v>
      </c>
      <c r="J44" s="19">
        <v>18</v>
      </c>
      <c r="K44" s="19">
        <v>18</v>
      </c>
      <c r="L44" s="19">
        <v>6</v>
      </c>
      <c r="M44" s="19">
        <v>6</v>
      </c>
      <c r="N44" s="19">
        <v>0</v>
      </c>
      <c r="O44" s="19">
        <v>0</v>
      </c>
      <c r="P44" s="19">
        <v>1</v>
      </c>
      <c r="Q44" s="19">
        <v>1</v>
      </c>
      <c r="R44" s="19">
        <v>1</v>
      </c>
      <c r="S44" s="19">
        <v>0</v>
      </c>
      <c r="T44" s="19">
        <v>0</v>
      </c>
      <c r="U44" s="19">
        <v>402</v>
      </c>
      <c r="V44" s="33">
        <v>4045</v>
      </c>
      <c r="W44" s="25" t="s">
        <v>1006</v>
      </c>
    </row>
    <row r="45" spans="2:23" x14ac:dyDescent="0.2">
      <c r="B45" s="33">
        <v>4046</v>
      </c>
      <c r="C45" s="25" t="s">
        <v>1007</v>
      </c>
      <c r="D45" s="19">
        <v>5</v>
      </c>
      <c r="E45" s="19">
        <v>1</v>
      </c>
      <c r="F45" s="19">
        <v>1</v>
      </c>
      <c r="G45" s="19">
        <v>1</v>
      </c>
      <c r="H45" s="19">
        <v>0</v>
      </c>
      <c r="I45" s="19">
        <v>0</v>
      </c>
      <c r="J45" s="19">
        <v>3</v>
      </c>
      <c r="K45" s="19">
        <v>1</v>
      </c>
      <c r="L45" s="19">
        <v>1</v>
      </c>
      <c r="M45" s="19">
        <v>1</v>
      </c>
      <c r="N45" s="19">
        <v>0</v>
      </c>
      <c r="O45" s="19">
        <v>0</v>
      </c>
      <c r="P45" s="19">
        <v>1</v>
      </c>
      <c r="Q45" s="19">
        <v>1</v>
      </c>
      <c r="R45" s="19">
        <v>1</v>
      </c>
      <c r="S45" s="19">
        <v>0</v>
      </c>
      <c r="T45" s="19">
        <v>0</v>
      </c>
      <c r="U45" s="19">
        <v>68</v>
      </c>
      <c r="V45" s="33">
        <v>4046</v>
      </c>
      <c r="W45" s="25" t="s">
        <v>1007</v>
      </c>
    </row>
    <row r="46" spans="2:23" x14ac:dyDescent="0.2">
      <c r="B46" s="33">
        <v>4047</v>
      </c>
      <c r="C46" s="25" t="s">
        <v>1008</v>
      </c>
      <c r="D46" s="19">
        <v>19</v>
      </c>
      <c r="E46" s="19">
        <v>9</v>
      </c>
      <c r="F46" s="19">
        <v>1</v>
      </c>
      <c r="G46" s="19">
        <v>1</v>
      </c>
      <c r="H46" s="19">
        <v>0</v>
      </c>
      <c r="I46" s="19">
        <v>0</v>
      </c>
      <c r="J46" s="19">
        <v>9</v>
      </c>
      <c r="K46" s="19">
        <v>10</v>
      </c>
      <c r="L46" s="19">
        <v>1</v>
      </c>
      <c r="M46" s="19">
        <v>1</v>
      </c>
      <c r="N46" s="19">
        <v>0</v>
      </c>
      <c r="O46" s="19">
        <v>0</v>
      </c>
      <c r="P46" s="19">
        <v>3</v>
      </c>
      <c r="Q46" s="19">
        <v>0</v>
      </c>
      <c r="R46" s="19">
        <v>0</v>
      </c>
      <c r="S46" s="19">
        <v>0</v>
      </c>
      <c r="T46" s="19">
        <v>0</v>
      </c>
      <c r="U46" s="19">
        <v>172</v>
      </c>
      <c r="V46" s="33">
        <v>4047</v>
      </c>
      <c r="W46" s="25" t="s">
        <v>1008</v>
      </c>
    </row>
    <row r="47" spans="2:23" x14ac:dyDescent="0.2">
      <c r="B47" s="33">
        <v>4048</v>
      </c>
      <c r="C47" s="25" t="s">
        <v>1009</v>
      </c>
      <c r="D47" s="19">
        <v>19</v>
      </c>
      <c r="E47" s="19">
        <v>5</v>
      </c>
      <c r="F47" s="19">
        <v>4</v>
      </c>
      <c r="G47" s="19">
        <v>4</v>
      </c>
      <c r="H47" s="19">
        <v>0</v>
      </c>
      <c r="I47" s="19">
        <v>0</v>
      </c>
      <c r="J47" s="19">
        <v>10</v>
      </c>
      <c r="K47" s="19">
        <v>6</v>
      </c>
      <c r="L47" s="19">
        <v>4</v>
      </c>
      <c r="M47" s="19">
        <v>4</v>
      </c>
      <c r="N47" s="19">
        <v>0</v>
      </c>
      <c r="O47" s="19">
        <v>0</v>
      </c>
      <c r="P47" s="19">
        <v>1</v>
      </c>
      <c r="Q47" s="19">
        <v>0</v>
      </c>
      <c r="R47" s="19">
        <v>0</v>
      </c>
      <c r="S47" s="19">
        <v>0</v>
      </c>
      <c r="T47" s="19">
        <v>0</v>
      </c>
      <c r="U47" s="19">
        <v>230</v>
      </c>
      <c r="V47" s="33">
        <v>4048</v>
      </c>
      <c r="W47" s="25" t="s">
        <v>1009</v>
      </c>
    </row>
    <row r="48" spans="2:23" x14ac:dyDescent="0.2">
      <c r="B48" s="36">
        <v>4089</v>
      </c>
      <c r="C48" s="26" t="s">
        <v>1010</v>
      </c>
      <c r="D48" s="27">
        <v>247</v>
      </c>
      <c r="E48" s="27">
        <v>76</v>
      </c>
      <c r="F48" s="27">
        <v>29</v>
      </c>
      <c r="G48" s="27">
        <v>29</v>
      </c>
      <c r="H48" s="27">
        <v>0</v>
      </c>
      <c r="I48" s="27">
        <v>1</v>
      </c>
      <c r="J48" s="27">
        <v>141</v>
      </c>
      <c r="K48" s="27">
        <v>87</v>
      </c>
      <c r="L48" s="27">
        <v>33</v>
      </c>
      <c r="M48" s="27">
        <v>32</v>
      </c>
      <c r="N48" s="27">
        <v>1</v>
      </c>
      <c r="O48" s="27">
        <v>2</v>
      </c>
      <c r="P48" s="27">
        <v>13</v>
      </c>
      <c r="Q48" s="27">
        <v>1</v>
      </c>
      <c r="R48" s="27">
        <v>1</v>
      </c>
      <c r="S48" s="27">
        <v>0</v>
      </c>
      <c r="T48" s="27">
        <v>0</v>
      </c>
      <c r="U48" s="27">
        <v>2791</v>
      </c>
      <c r="V48" s="36">
        <v>4089</v>
      </c>
      <c r="W48" s="26" t="s">
        <v>1010</v>
      </c>
    </row>
    <row r="49" spans="2:23" x14ac:dyDescent="0.2">
      <c r="B49" s="33">
        <v>4061</v>
      </c>
      <c r="C49" s="25" t="s">
        <v>1011</v>
      </c>
      <c r="D49" s="19">
        <v>1</v>
      </c>
      <c r="E49" s="19">
        <v>0</v>
      </c>
      <c r="F49" s="19">
        <v>0</v>
      </c>
      <c r="G49" s="19">
        <v>0</v>
      </c>
      <c r="H49" s="19">
        <v>0</v>
      </c>
      <c r="I49" s="19">
        <v>0</v>
      </c>
      <c r="J49" s="19">
        <v>1</v>
      </c>
      <c r="K49" s="19">
        <v>0</v>
      </c>
      <c r="L49" s="19">
        <v>0</v>
      </c>
      <c r="M49" s="19">
        <v>0</v>
      </c>
      <c r="N49" s="19">
        <v>0</v>
      </c>
      <c r="O49" s="19">
        <v>0</v>
      </c>
      <c r="P49" s="19">
        <v>0</v>
      </c>
      <c r="Q49" s="19">
        <v>0</v>
      </c>
      <c r="R49" s="19">
        <v>0</v>
      </c>
      <c r="S49" s="19">
        <v>0</v>
      </c>
      <c r="T49" s="19">
        <v>0</v>
      </c>
      <c r="U49" s="19">
        <v>7</v>
      </c>
      <c r="V49" s="33">
        <v>4061</v>
      </c>
      <c r="W49" s="25" t="s">
        <v>1011</v>
      </c>
    </row>
    <row r="50" spans="2:23" x14ac:dyDescent="0.2">
      <c r="B50" s="33">
        <v>4062</v>
      </c>
      <c r="C50" s="25" t="s">
        <v>1012</v>
      </c>
      <c r="D50" s="19">
        <v>13</v>
      </c>
      <c r="E50" s="19">
        <v>7</v>
      </c>
      <c r="F50" s="19">
        <v>2</v>
      </c>
      <c r="G50" s="19">
        <v>2</v>
      </c>
      <c r="H50" s="19">
        <v>0</v>
      </c>
      <c r="I50" s="19">
        <v>0</v>
      </c>
      <c r="J50" s="19">
        <v>4</v>
      </c>
      <c r="K50" s="19">
        <v>8</v>
      </c>
      <c r="L50" s="19">
        <v>2</v>
      </c>
      <c r="M50" s="19">
        <v>2</v>
      </c>
      <c r="N50" s="19">
        <v>0</v>
      </c>
      <c r="O50" s="19">
        <v>0</v>
      </c>
      <c r="P50" s="19">
        <v>0</v>
      </c>
      <c r="Q50" s="19">
        <v>0</v>
      </c>
      <c r="R50" s="19">
        <v>0</v>
      </c>
      <c r="S50" s="19">
        <v>0</v>
      </c>
      <c r="T50" s="19">
        <v>0</v>
      </c>
      <c r="U50" s="19">
        <v>84</v>
      </c>
      <c r="V50" s="33">
        <v>4062</v>
      </c>
      <c r="W50" s="25" t="s">
        <v>1012</v>
      </c>
    </row>
    <row r="51" spans="2:23" x14ac:dyDescent="0.2">
      <c r="B51" s="33">
        <v>4063</v>
      </c>
      <c r="C51" s="25" t="s">
        <v>1013</v>
      </c>
      <c r="D51" s="19">
        <v>37</v>
      </c>
      <c r="E51" s="19">
        <v>13</v>
      </c>
      <c r="F51" s="19">
        <v>3</v>
      </c>
      <c r="G51" s="19">
        <v>3</v>
      </c>
      <c r="H51" s="19">
        <v>0</v>
      </c>
      <c r="I51" s="19">
        <v>0</v>
      </c>
      <c r="J51" s="19">
        <v>21</v>
      </c>
      <c r="K51" s="19">
        <v>13</v>
      </c>
      <c r="L51" s="19">
        <v>3</v>
      </c>
      <c r="M51" s="19">
        <v>3</v>
      </c>
      <c r="N51" s="19">
        <v>0</v>
      </c>
      <c r="O51" s="19">
        <v>0</v>
      </c>
      <c r="P51" s="19">
        <v>4</v>
      </c>
      <c r="Q51" s="19">
        <v>0</v>
      </c>
      <c r="R51" s="19">
        <v>0</v>
      </c>
      <c r="S51" s="19">
        <v>0</v>
      </c>
      <c r="T51" s="19">
        <v>0</v>
      </c>
      <c r="U51" s="19">
        <v>285</v>
      </c>
      <c r="V51" s="33">
        <v>4063</v>
      </c>
      <c r="W51" s="25" t="s">
        <v>1013</v>
      </c>
    </row>
    <row r="52" spans="2:23" x14ac:dyDescent="0.2">
      <c r="B52" s="33">
        <v>4064</v>
      </c>
      <c r="C52" s="25" t="s">
        <v>1014</v>
      </c>
      <c r="D52" s="19">
        <v>2</v>
      </c>
      <c r="E52" s="19">
        <v>1</v>
      </c>
      <c r="F52" s="19">
        <v>0</v>
      </c>
      <c r="G52" s="19">
        <v>0</v>
      </c>
      <c r="H52" s="19">
        <v>0</v>
      </c>
      <c r="I52" s="19">
        <v>0</v>
      </c>
      <c r="J52" s="19">
        <v>1</v>
      </c>
      <c r="K52" s="19">
        <v>1</v>
      </c>
      <c r="L52" s="19">
        <v>0</v>
      </c>
      <c r="M52" s="19">
        <v>0</v>
      </c>
      <c r="N52" s="19">
        <v>0</v>
      </c>
      <c r="O52" s="19">
        <v>0</v>
      </c>
      <c r="P52" s="19">
        <v>0</v>
      </c>
      <c r="Q52" s="19">
        <v>0</v>
      </c>
      <c r="R52" s="19">
        <v>0</v>
      </c>
      <c r="S52" s="19">
        <v>0</v>
      </c>
      <c r="T52" s="19">
        <v>0</v>
      </c>
      <c r="U52" s="19">
        <v>18</v>
      </c>
      <c r="V52" s="33">
        <v>4064</v>
      </c>
      <c r="W52" s="25" t="s">
        <v>1014</v>
      </c>
    </row>
    <row r="53" spans="2:23" x14ac:dyDescent="0.2">
      <c r="B53" s="33">
        <v>4065</v>
      </c>
      <c r="C53" s="25" t="s">
        <v>1015</v>
      </c>
      <c r="D53" s="19">
        <v>16</v>
      </c>
      <c r="E53" s="19">
        <v>8</v>
      </c>
      <c r="F53" s="19">
        <v>0</v>
      </c>
      <c r="G53" s="19">
        <v>0</v>
      </c>
      <c r="H53" s="19">
        <v>0</v>
      </c>
      <c r="I53" s="19">
        <v>0</v>
      </c>
      <c r="J53" s="19">
        <v>8</v>
      </c>
      <c r="K53" s="19">
        <v>10</v>
      </c>
      <c r="L53" s="19">
        <v>0</v>
      </c>
      <c r="M53" s="19">
        <v>0</v>
      </c>
      <c r="N53" s="19">
        <v>0</v>
      </c>
      <c r="O53" s="19">
        <v>0</v>
      </c>
      <c r="P53" s="19">
        <v>4</v>
      </c>
      <c r="Q53" s="19">
        <v>0</v>
      </c>
      <c r="R53" s="19">
        <v>0</v>
      </c>
      <c r="S53" s="19">
        <v>0</v>
      </c>
      <c r="T53" s="19">
        <v>0</v>
      </c>
      <c r="U53" s="19">
        <v>205</v>
      </c>
      <c r="V53" s="33">
        <v>4065</v>
      </c>
      <c r="W53" s="25" t="s">
        <v>1015</v>
      </c>
    </row>
    <row r="54" spans="2:23" x14ac:dyDescent="0.2">
      <c r="B54" s="33">
        <v>4066</v>
      </c>
      <c r="C54" s="25" t="s">
        <v>1016</v>
      </c>
      <c r="D54" s="19">
        <v>4</v>
      </c>
      <c r="E54" s="19">
        <v>2</v>
      </c>
      <c r="F54" s="19">
        <v>0</v>
      </c>
      <c r="G54" s="19">
        <v>0</v>
      </c>
      <c r="H54" s="19">
        <v>0</v>
      </c>
      <c r="I54" s="19">
        <v>0</v>
      </c>
      <c r="J54" s="19">
        <v>2</v>
      </c>
      <c r="K54" s="19">
        <v>2</v>
      </c>
      <c r="L54" s="19">
        <v>0</v>
      </c>
      <c r="M54" s="19">
        <v>0</v>
      </c>
      <c r="N54" s="19">
        <v>0</v>
      </c>
      <c r="O54" s="19">
        <v>0</v>
      </c>
      <c r="P54" s="19">
        <v>0</v>
      </c>
      <c r="Q54" s="19">
        <v>0</v>
      </c>
      <c r="R54" s="19">
        <v>0</v>
      </c>
      <c r="S54" s="19">
        <v>0</v>
      </c>
      <c r="T54" s="19">
        <v>0</v>
      </c>
      <c r="U54" s="19">
        <v>16</v>
      </c>
      <c r="V54" s="33">
        <v>4066</v>
      </c>
      <c r="W54" s="25" t="s">
        <v>1016</v>
      </c>
    </row>
    <row r="55" spans="2:23" x14ac:dyDescent="0.2">
      <c r="B55" s="33">
        <v>4067</v>
      </c>
      <c r="C55" s="25" t="s">
        <v>1017</v>
      </c>
      <c r="D55" s="19">
        <v>7</v>
      </c>
      <c r="E55" s="19">
        <v>2</v>
      </c>
      <c r="F55" s="19">
        <v>0</v>
      </c>
      <c r="G55" s="19">
        <v>0</v>
      </c>
      <c r="H55" s="19">
        <v>0</v>
      </c>
      <c r="I55" s="19">
        <v>0</v>
      </c>
      <c r="J55" s="19">
        <v>5</v>
      </c>
      <c r="K55" s="19">
        <v>2</v>
      </c>
      <c r="L55" s="19">
        <v>0</v>
      </c>
      <c r="M55" s="19">
        <v>0</v>
      </c>
      <c r="N55" s="19">
        <v>0</v>
      </c>
      <c r="O55" s="19">
        <v>0</v>
      </c>
      <c r="P55" s="19">
        <v>0</v>
      </c>
      <c r="Q55" s="19">
        <v>0</v>
      </c>
      <c r="R55" s="19">
        <v>0</v>
      </c>
      <c r="S55" s="19">
        <v>0</v>
      </c>
      <c r="T55" s="19">
        <v>0</v>
      </c>
      <c r="U55" s="19">
        <v>123</v>
      </c>
      <c r="V55" s="33">
        <v>4067</v>
      </c>
      <c r="W55" s="25" t="s">
        <v>1017</v>
      </c>
    </row>
    <row r="56" spans="2:23" x14ac:dyDescent="0.2">
      <c r="B56" s="33">
        <v>4068</v>
      </c>
      <c r="C56" s="25" t="s">
        <v>1018</v>
      </c>
      <c r="D56" s="19">
        <v>5</v>
      </c>
      <c r="E56" s="19">
        <v>1</v>
      </c>
      <c r="F56" s="19">
        <v>2</v>
      </c>
      <c r="G56" s="19">
        <v>2</v>
      </c>
      <c r="H56" s="19">
        <v>0</v>
      </c>
      <c r="I56" s="19">
        <v>0</v>
      </c>
      <c r="J56" s="19">
        <v>2</v>
      </c>
      <c r="K56" s="19">
        <v>1</v>
      </c>
      <c r="L56" s="19">
        <v>3</v>
      </c>
      <c r="M56" s="19">
        <v>3</v>
      </c>
      <c r="N56" s="19">
        <v>0</v>
      </c>
      <c r="O56" s="19">
        <v>0</v>
      </c>
      <c r="P56" s="19">
        <v>0</v>
      </c>
      <c r="Q56" s="19">
        <v>0</v>
      </c>
      <c r="R56" s="19">
        <v>0</v>
      </c>
      <c r="S56" s="19">
        <v>0</v>
      </c>
      <c r="T56" s="19">
        <v>0</v>
      </c>
      <c r="U56" s="19">
        <v>73</v>
      </c>
      <c r="V56" s="33">
        <v>4068</v>
      </c>
      <c r="W56" s="25" t="s">
        <v>1018</v>
      </c>
    </row>
    <row r="57" spans="2:23" x14ac:dyDescent="0.2">
      <c r="B57" s="33">
        <v>4084</v>
      </c>
      <c r="C57" s="25" t="s">
        <v>1019</v>
      </c>
      <c r="D57" s="19">
        <v>0</v>
      </c>
      <c r="E57" s="19">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33">
        <v>4084</v>
      </c>
      <c r="W57" s="25" t="s">
        <v>1019</v>
      </c>
    </row>
    <row r="58" spans="2:23" x14ac:dyDescent="0.2">
      <c r="B58" s="33">
        <v>4071</v>
      </c>
      <c r="C58" s="25" t="s">
        <v>1020</v>
      </c>
      <c r="D58" s="19">
        <v>4</v>
      </c>
      <c r="E58" s="19">
        <v>1</v>
      </c>
      <c r="F58" s="19">
        <v>0</v>
      </c>
      <c r="G58" s="19">
        <v>0</v>
      </c>
      <c r="H58" s="19">
        <v>0</v>
      </c>
      <c r="I58" s="19">
        <v>0</v>
      </c>
      <c r="J58" s="19">
        <v>3</v>
      </c>
      <c r="K58" s="19">
        <v>1</v>
      </c>
      <c r="L58" s="19">
        <v>0</v>
      </c>
      <c r="M58" s="19">
        <v>0</v>
      </c>
      <c r="N58" s="19">
        <v>0</v>
      </c>
      <c r="O58" s="19">
        <v>0</v>
      </c>
      <c r="P58" s="19">
        <v>0</v>
      </c>
      <c r="Q58" s="19">
        <v>0</v>
      </c>
      <c r="R58" s="19">
        <v>0</v>
      </c>
      <c r="S58" s="19">
        <v>0</v>
      </c>
      <c r="T58" s="19">
        <v>0</v>
      </c>
      <c r="U58" s="19">
        <v>44</v>
      </c>
      <c r="V58" s="33">
        <v>4071</v>
      </c>
      <c r="W58" s="25" t="s">
        <v>1020</v>
      </c>
    </row>
    <row r="59" spans="2:23" x14ac:dyDescent="0.2">
      <c r="B59" s="33">
        <v>4072</v>
      </c>
      <c r="C59" s="25" t="s">
        <v>1021</v>
      </c>
      <c r="D59" s="19">
        <v>11</v>
      </c>
      <c r="E59" s="19">
        <v>3</v>
      </c>
      <c r="F59" s="19">
        <v>2</v>
      </c>
      <c r="G59" s="19">
        <v>2</v>
      </c>
      <c r="H59" s="19">
        <v>0</v>
      </c>
      <c r="I59" s="19">
        <v>0</v>
      </c>
      <c r="J59" s="19">
        <v>6</v>
      </c>
      <c r="K59" s="19">
        <v>3</v>
      </c>
      <c r="L59" s="19">
        <v>3</v>
      </c>
      <c r="M59" s="19">
        <v>3</v>
      </c>
      <c r="N59" s="19">
        <v>0</v>
      </c>
      <c r="O59" s="19">
        <v>0</v>
      </c>
      <c r="P59" s="19">
        <v>0</v>
      </c>
      <c r="Q59" s="19">
        <v>0</v>
      </c>
      <c r="R59" s="19">
        <v>0</v>
      </c>
      <c r="S59" s="19">
        <v>0</v>
      </c>
      <c r="T59" s="19">
        <v>0</v>
      </c>
      <c r="U59" s="19">
        <v>88</v>
      </c>
      <c r="V59" s="33">
        <v>4072</v>
      </c>
      <c r="W59" s="25" t="s">
        <v>1021</v>
      </c>
    </row>
    <row r="60" spans="2:23" x14ac:dyDescent="0.2">
      <c r="B60" s="33">
        <v>4073</v>
      </c>
      <c r="C60" s="25" t="s">
        <v>1022</v>
      </c>
      <c r="D60" s="19">
        <v>4</v>
      </c>
      <c r="E60" s="19">
        <v>1</v>
      </c>
      <c r="F60" s="19">
        <v>1</v>
      </c>
      <c r="G60" s="19">
        <v>1</v>
      </c>
      <c r="H60" s="19">
        <v>0</v>
      </c>
      <c r="I60" s="19">
        <v>0</v>
      </c>
      <c r="J60" s="19">
        <v>2</v>
      </c>
      <c r="K60" s="19">
        <v>1</v>
      </c>
      <c r="L60" s="19">
        <v>1</v>
      </c>
      <c r="M60" s="19">
        <v>1</v>
      </c>
      <c r="N60" s="19">
        <v>0</v>
      </c>
      <c r="O60" s="19">
        <v>0</v>
      </c>
      <c r="P60" s="19">
        <v>0</v>
      </c>
      <c r="Q60" s="19">
        <v>0</v>
      </c>
      <c r="R60" s="19">
        <v>0</v>
      </c>
      <c r="S60" s="19">
        <v>0</v>
      </c>
      <c r="T60" s="19">
        <v>0</v>
      </c>
      <c r="U60" s="19">
        <v>33</v>
      </c>
      <c r="V60" s="33">
        <v>4073</v>
      </c>
      <c r="W60" s="25" t="s">
        <v>1022</v>
      </c>
    </row>
    <row r="61" spans="2:23" x14ac:dyDescent="0.2">
      <c r="B61" s="33">
        <v>4074</v>
      </c>
      <c r="C61" s="25" t="s">
        <v>1023</v>
      </c>
      <c r="D61" s="19">
        <v>5</v>
      </c>
      <c r="E61" s="19">
        <v>2</v>
      </c>
      <c r="F61" s="19">
        <v>0</v>
      </c>
      <c r="G61" s="19">
        <v>0</v>
      </c>
      <c r="H61" s="19">
        <v>0</v>
      </c>
      <c r="I61" s="19">
        <v>0</v>
      </c>
      <c r="J61" s="19">
        <v>3</v>
      </c>
      <c r="K61" s="19">
        <v>4</v>
      </c>
      <c r="L61" s="19">
        <v>0</v>
      </c>
      <c r="M61" s="19">
        <v>0</v>
      </c>
      <c r="N61" s="19">
        <v>0</v>
      </c>
      <c r="O61" s="19">
        <v>0</v>
      </c>
      <c r="P61" s="19">
        <v>0</v>
      </c>
      <c r="Q61" s="19">
        <v>0</v>
      </c>
      <c r="R61" s="19">
        <v>0</v>
      </c>
      <c r="S61" s="19">
        <v>0</v>
      </c>
      <c r="T61" s="19">
        <v>0</v>
      </c>
      <c r="U61" s="19">
        <v>28</v>
      </c>
      <c r="V61" s="33">
        <v>4074</v>
      </c>
      <c r="W61" s="25" t="s">
        <v>1023</v>
      </c>
    </row>
    <row r="62" spans="2:23" x14ac:dyDescent="0.2">
      <c r="B62" s="33">
        <v>4075</v>
      </c>
      <c r="C62" s="25" t="s">
        <v>1024</v>
      </c>
      <c r="D62" s="19">
        <v>9</v>
      </c>
      <c r="E62" s="19">
        <v>1</v>
      </c>
      <c r="F62" s="19">
        <v>0</v>
      </c>
      <c r="G62" s="19">
        <v>0</v>
      </c>
      <c r="H62" s="19">
        <v>0</v>
      </c>
      <c r="I62" s="19">
        <v>0</v>
      </c>
      <c r="J62" s="19">
        <v>8</v>
      </c>
      <c r="K62" s="19">
        <v>1</v>
      </c>
      <c r="L62" s="19">
        <v>0</v>
      </c>
      <c r="M62" s="19">
        <v>0</v>
      </c>
      <c r="N62" s="19">
        <v>0</v>
      </c>
      <c r="O62" s="19">
        <v>0</v>
      </c>
      <c r="P62" s="19">
        <v>0</v>
      </c>
      <c r="Q62" s="19">
        <v>0</v>
      </c>
      <c r="R62" s="19">
        <v>0</v>
      </c>
      <c r="S62" s="19">
        <v>0</v>
      </c>
      <c r="T62" s="19">
        <v>0</v>
      </c>
      <c r="U62" s="19">
        <v>94</v>
      </c>
      <c r="V62" s="33">
        <v>4075</v>
      </c>
      <c r="W62" s="25" t="s">
        <v>1024</v>
      </c>
    </row>
    <row r="63" spans="2:23" x14ac:dyDescent="0.2">
      <c r="B63" s="33">
        <v>4076</v>
      </c>
      <c r="C63" s="25" t="s">
        <v>1025</v>
      </c>
      <c r="D63" s="19">
        <v>13</v>
      </c>
      <c r="E63" s="19">
        <v>0</v>
      </c>
      <c r="F63" s="19">
        <v>4</v>
      </c>
      <c r="G63" s="19">
        <v>4</v>
      </c>
      <c r="H63" s="19">
        <v>0</v>
      </c>
      <c r="I63" s="19">
        <v>0</v>
      </c>
      <c r="J63" s="19">
        <v>9</v>
      </c>
      <c r="K63" s="19">
        <v>1</v>
      </c>
      <c r="L63" s="19">
        <v>4</v>
      </c>
      <c r="M63" s="19">
        <v>4</v>
      </c>
      <c r="N63" s="19">
        <v>0</v>
      </c>
      <c r="O63" s="19">
        <v>0</v>
      </c>
      <c r="P63" s="19">
        <v>0</v>
      </c>
      <c r="Q63" s="19">
        <v>0</v>
      </c>
      <c r="R63" s="19">
        <v>0</v>
      </c>
      <c r="S63" s="19">
        <v>0</v>
      </c>
      <c r="T63" s="19">
        <v>0</v>
      </c>
      <c r="U63" s="19">
        <v>134</v>
      </c>
      <c r="V63" s="33">
        <v>4076</v>
      </c>
      <c r="W63" s="25" t="s">
        <v>1025</v>
      </c>
    </row>
    <row r="64" spans="2:23" x14ac:dyDescent="0.2">
      <c r="B64" s="33">
        <v>4077</v>
      </c>
      <c r="C64" s="25" t="s">
        <v>1026</v>
      </c>
      <c r="D64" s="19">
        <v>4</v>
      </c>
      <c r="E64" s="19">
        <v>0</v>
      </c>
      <c r="F64" s="19">
        <v>0</v>
      </c>
      <c r="G64" s="19">
        <v>0</v>
      </c>
      <c r="H64" s="19">
        <v>0</v>
      </c>
      <c r="I64" s="19">
        <v>0</v>
      </c>
      <c r="J64" s="19">
        <v>4</v>
      </c>
      <c r="K64" s="19">
        <v>0</v>
      </c>
      <c r="L64" s="19">
        <v>0</v>
      </c>
      <c r="M64" s="19">
        <v>0</v>
      </c>
      <c r="N64" s="19">
        <v>0</v>
      </c>
      <c r="O64" s="19">
        <v>0</v>
      </c>
      <c r="P64" s="19">
        <v>0</v>
      </c>
      <c r="Q64" s="19">
        <v>0</v>
      </c>
      <c r="R64" s="19">
        <v>0</v>
      </c>
      <c r="S64" s="19">
        <v>0</v>
      </c>
      <c r="T64" s="19">
        <v>0</v>
      </c>
      <c r="U64" s="19">
        <v>87</v>
      </c>
      <c r="V64" s="33">
        <v>4077</v>
      </c>
      <c r="W64" s="25" t="s">
        <v>1026</v>
      </c>
    </row>
    <row r="65" spans="2:23" x14ac:dyDescent="0.2">
      <c r="B65" s="33">
        <v>4078</v>
      </c>
      <c r="C65" s="25" t="s">
        <v>1027</v>
      </c>
      <c r="D65" s="19">
        <v>0</v>
      </c>
      <c r="E65" s="19">
        <v>0</v>
      </c>
      <c r="F65" s="19">
        <v>0</v>
      </c>
      <c r="G65" s="19">
        <v>0</v>
      </c>
      <c r="H65" s="19">
        <v>0</v>
      </c>
      <c r="I65" s="19">
        <v>0</v>
      </c>
      <c r="J65" s="19">
        <v>0</v>
      </c>
      <c r="K65" s="19">
        <v>0</v>
      </c>
      <c r="L65" s="19">
        <v>0</v>
      </c>
      <c r="M65" s="19">
        <v>0</v>
      </c>
      <c r="N65" s="19">
        <v>0</v>
      </c>
      <c r="O65" s="19">
        <v>0</v>
      </c>
      <c r="P65" s="19">
        <v>0</v>
      </c>
      <c r="Q65" s="19">
        <v>0</v>
      </c>
      <c r="R65" s="19">
        <v>0</v>
      </c>
      <c r="S65" s="19">
        <v>0</v>
      </c>
      <c r="T65" s="19">
        <v>0</v>
      </c>
      <c r="U65" s="19">
        <v>0</v>
      </c>
      <c r="V65" s="33">
        <v>4078</v>
      </c>
      <c r="W65" s="25" t="s">
        <v>1027</v>
      </c>
    </row>
    <row r="66" spans="2:23" x14ac:dyDescent="0.2">
      <c r="B66" s="33">
        <v>4079</v>
      </c>
      <c r="C66" s="25" t="s">
        <v>1028</v>
      </c>
      <c r="D66" s="19">
        <v>6</v>
      </c>
      <c r="E66" s="19">
        <v>2</v>
      </c>
      <c r="F66" s="19">
        <v>1</v>
      </c>
      <c r="G66" s="19">
        <v>1</v>
      </c>
      <c r="H66" s="19">
        <v>0</v>
      </c>
      <c r="I66" s="19">
        <v>0</v>
      </c>
      <c r="J66" s="19">
        <v>3</v>
      </c>
      <c r="K66" s="19">
        <v>4</v>
      </c>
      <c r="L66" s="19">
        <v>1</v>
      </c>
      <c r="M66" s="19">
        <v>1</v>
      </c>
      <c r="N66" s="19">
        <v>0</v>
      </c>
      <c r="O66" s="19">
        <v>0</v>
      </c>
      <c r="P66" s="19">
        <v>0</v>
      </c>
      <c r="Q66" s="19">
        <v>0</v>
      </c>
      <c r="R66" s="19">
        <v>0</v>
      </c>
      <c r="S66" s="19">
        <v>0</v>
      </c>
      <c r="T66" s="19">
        <v>0</v>
      </c>
      <c r="U66" s="19">
        <v>156</v>
      </c>
      <c r="V66" s="33">
        <v>4079</v>
      </c>
      <c r="W66" s="25" t="s">
        <v>1028</v>
      </c>
    </row>
    <row r="67" spans="2:23" x14ac:dyDescent="0.2">
      <c r="B67" s="33">
        <v>4080</v>
      </c>
      <c r="C67" s="25" t="s">
        <v>1029</v>
      </c>
      <c r="D67" s="19">
        <v>35</v>
      </c>
      <c r="E67" s="19">
        <v>13</v>
      </c>
      <c r="F67" s="19">
        <v>3</v>
      </c>
      <c r="G67" s="19">
        <v>3</v>
      </c>
      <c r="H67" s="19">
        <v>0</v>
      </c>
      <c r="I67" s="19">
        <v>0</v>
      </c>
      <c r="J67" s="19">
        <v>19</v>
      </c>
      <c r="K67" s="19">
        <v>15</v>
      </c>
      <c r="L67" s="19">
        <v>3</v>
      </c>
      <c r="M67" s="19">
        <v>3</v>
      </c>
      <c r="N67" s="19">
        <v>0</v>
      </c>
      <c r="O67" s="19">
        <v>0</v>
      </c>
      <c r="P67" s="19">
        <v>0</v>
      </c>
      <c r="Q67" s="19">
        <v>0</v>
      </c>
      <c r="R67" s="19">
        <v>0</v>
      </c>
      <c r="S67" s="19">
        <v>0</v>
      </c>
      <c r="T67" s="19">
        <v>0</v>
      </c>
      <c r="U67" s="19">
        <v>597</v>
      </c>
      <c r="V67" s="33">
        <v>4080</v>
      </c>
      <c r="W67" s="25" t="s">
        <v>1029</v>
      </c>
    </row>
    <row r="68" spans="2:23" x14ac:dyDescent="0.2">
      <c r="B68" s="33">
        <v>4081</v>
      </c>
      <c r="C68" s="25" t="s">
        <v>1030</v>
      </c>
      <c r="D68" s="19">
        <v>9</v>
      </c>
      <c r="E68" s="19">
        <v>0</v>
      </c>
      <c r="F68" s="19">
        <v>2</v>
      </c>
      <c r="G68" s="19">
        <v>2</v>
      </c>
      <c r="H68" s="19">
        <v>0</v>
      </c>
      <c r="I68" s="19">
        <v>0</v>
      </c>
      <c r="J68" s="19">
        <v>7</v>
      </c>
      <c r="K68" s="19">
        <v>0</v>
      </c>
      <c r="L68" s="19">
        <v>3</v>
      </c>
      <c r="M68" s="19">
        <v>3</v>
      </c>
      <c r="N68" s="19">
        <v>0</v>
      </c>
      <c r="O68" s="19">
        <v>0</v>
      </c>
      <c r="P68" s="19">
        <v>0</v>
      </c>
      <c r="Q68" s="19">
        <v>0</v>
      </c>
      <c r="R68" s="19">
        <v>0</v>
      </c>
      <c r="S68" s="19">
        <v>0</v>
      </c>
      <c r="T68" s="19">
        <v>0</v>
      </c>
      <c r="U68" s="19">
        <v>184</v>
      </c>
      <c r="V68" s="33">
        <v>4081</v>
      </c>
      <c r="W68" s="25" t="s">
        <v>1030</v>
      </c>
    </row>
    <row r="69" spans="2:23" x14ac:dyDescent="0.2">
      <c r="B69" s="33">
        <v>4082</v>
      </c>
      <c r="C69" s="25" t="s">
        <v>1031</v>
      </c>
      <c r="D69" s="19">
        <v>52</v>
      </c>
      <c r="E69" s="19">
        <v>17</v>
      </c>
      <c r="F69" s="19">
        <v>9</v>
      </c>
      <c r="G69" s="19">
        <v>9</v>
      </c>
      <c r="H69" s="19">
        <v>0</v>
      </c>
      <c r="I69" s="19">
        <v>1</v>
      </c>
      <c r="J69" s="19">
        <v>25</v>
      </c>
      <c r="K69" s="19">
        <v>18</v>
      </c>
      <c r="L69" s="19">
        <v>10</v>
      </c>
      <c r="M69" s="19">
        <v>9</v>
      </c>
      <c r="N69" s="19">
        <v>1</v>
      </c>
      <c r="O69" s="19">
        <v>2</v>
      </c>
      <c r="P69" s="19">
        <v>5</v>
      </c>
      <c r="Q69" s="19">
        <v>1</v>
      </c>
      <c r="R69" s="19">
        <v>1</v>
      </c>
      <c r="S69" s="19">
        <v>0</v>
      </c>
      <c r="T69" s="19">
        <v>0</v>
      </c>
      <c r="U69" s="19">
        <v>450</v>
      </c>
      <c r="V69" s="33">
        <v>4082</v>
      </c>
      <c r="W69" s="25" t="s">
        <v>1031</v>
      </c>
    </row>
    <row r="70" spans="2:23" x14ac:dyDescent="0.2">
      <c r="B70" s="33">
        <v>4083</v>
      </c>
      <c r="C70" s="25" t="s">
        <v>1032</v>
      </c>
      <c r="D70" s="19">
        <v>10</v>
      </c>
      <c r="E70" s="19">
        <v>2</v>
      </c>
      <c r="F70" s="19">
        <v>0</v>
      </c>
      <c r="G70" s="19">
        <v>0</v>
      </c>
      <c r="H70" s="19">
        <v>0</v>
      </c>
      <c r="I70" s="19">
        <v>0</v>
      </c>
      <c r="J70" s="19">
        <v>8</v>
      </c>
      <c r="K70" s="19">
        <v>2</v>
      </c>
      <c r="L70" s="19">
        <v>0</v>
      </c>
      <c r="M70" s="19">
        <v>0</v>
      </c>
      <c r="N70" s="19">
        <v>0</v>
      </c>
      <c r="O70" s="19">
        <v>0</v>
      </c>
      <c r="P70" s="19">
        <v>0</v>
      </c>
      <c r="Q70" s="19">
        <v>0</v>
      </c>
      <c r="R70" s="19">
        <v>0</v>
      </c>
      <c r="S70" s="19">
        <v>0</v>
      </c>
      <c r="T70" s="19">
        <v>0</v>
      </c>
      <c r="U70" s="19">
        <v>85</v>
      </c>
      <c r="V70" s="33">
        <v>4083</v>
      </c>
      <c r="W70" s="25" t="s">
        <v>1032</v>
      </c>
    </row>
    <row r="71" spans="2:23" x14ac:dyDescent="0.2">
      <c r="B71" s="36">
        <v>4129</v>
      </c>
      <c r="C71" s="26" t="s">
        <v>1033</v>
      </c>
      <c r="D71" s="27">
        <v>136</v>
      </c>
      <c r="E71" s="27">
        <v>49</v>
      </c>
      <c r="F71" s="27">
        <v>16</v>
      </c>
      <c r="G71" s="27">
        <v>16</v>
      </c>
      <c r="H71" s="27">
        <v>0</v>
      </c>
      <c r="I71" s="27">
        <v>0</v>
      </c>
      <c r="J71" s="27">
        <v>71</v>
      </c>
      <c r="K71" s="27">
        <v>52</v>
      </c>
      <c r="L71" s="27">
        <v>16</v>
      </c>
      <c r="M71" s="27">
        <v>16</v>
      </c>
      <c r="N71" s="27">
        <v>0</v>
      </c>
      <c r="O71" s="27">
        <v>0</v>
      </c>
      <c r="P71" s="27">
        <v>3</v>
      </c>
      <c r="Q71" s="27">
        <v>2</v>
      </c>
      <c r="R71" s="27">
        <v>2</v>
      </c>
      <c r="S71" s="27">
        <v>0</v>
      </c>
      <c r="T71" s="27">
        <v>0</v>
      </c>
      <c r="U71" s="27">
        <v>1652</v>
      </c>
      <c r="V71" s="36">
        <v>4129</v>
      </c>
      <c r="W71" s="26" t="s">
        <v>1033</v>
      </c>
    </row>
    <row r="72" spans="2:23" x14ac:dyDescent="0.2">
      <c r="B72" s="33">
        <v>4091</v>
      </c>
      <c r="C72" s="25" t="s">
        <v>1034</v>
      </c>
      <c r="D72" s="19">
        <v>1</v>
      </c>
      <c r="E72" s="19">
        <v>0</v>
      </c>
      <c r="F72" s="19">
        <v>0</v>
      </c>
      <c r="G72" s="19">
        <v>0</v>
      </c>
      <c r="H72" s="19">
        <v>0</v>
      </c>
      <c r="I72" s="19">
        <v>0</v>
      </c>
      <c r="J72" s="19">
        <v>1</v>
      </c>
      <c r="K72" s="19">
        <v>0</v>
      </c>
      <c r="L72" s="19">
        <v>0</v>
      </c>
      <c r="M72" s="19">
        <v>0</v>
      </c>
      <c r="N72" s="19">
        <v>0</v>
      </c>
      <c r="O72" s="19">
        <v>0</v>
      </c>
      <c r="P72" s="19">
        <v>0</v>
      </c>
      <c r="Q72" s="19">
        <v>0</v>
      </c>
      <c r="R72" s="19">
        <v>0</v>
      </c>
      <c r="S72" s="19">
        <v>0</v>
      </c>
      <c r="T72" s="19">
        <v>0</v>
      </c>
      <c r="U72" s="19">
        <v>15</v>
      </c>
      <c r="V72" s="33">
        <v>4091</v>
      </c>
      <c r="W72" s="25" t="s">
        <v>1034</v>
      </c>
    </row>
    <row r="73" spans="2:23" x14ac:dyDescent="0.2">
      <c r="B73" s="33">
        <v>4092</v>
      </c>
      <c r="C73" s="25" t="s">
        <v>1035</v>
      </c>
      <c r="D73" s="19">
        <v>12</v>
      </c>
      <c r="E73" s="19">
        <v>4</v>
      </c>
      <c r="F73" s="19">
        <v>3</v>
      </c>
      <c r="G73" s="19">
        <v>3</v>
      </c>
      <c r="H73" s="19">
        <v>0</v>
      </c>
      <c r="I73" s="19">
        <v>0</v>
      </c>
      <c r="J73" s="19">
        <v>5</v>
      </c>
      <c r="K73" s="19">
        <v>6</v>
      </c>
      <c r="L73" s="19">
        <v>3</v>
      </c>
      <c r="M73" s="19">
        <v>3</v>
      </c>
      <c r="N73" s="19">
        <v>0</v>
      </c>
      <c r="O73" s="19">
        <v>0</v>
      </c>
      <c r="P73" s="19">
        <v>0</v>
      </c>
      <c r="Q73" s="19">
        <v>0</v>
      </c>
      <c r="R73" s="19">
        <v>0</v>
      </c>
      <c r="S73" s="19">
        <v>0</v>
      </c>
      <c r="T73" s="19">
        <v>0</v>
      </c>
      <c r="U73" s="19">
        <v>246</v>
      </c>
      <c r="V73" s="33">
        <v>4092</v>
      </c>
      <c r="W73" s="25" t="s">
        <v>1035</v>
      </c>
    </row>
    <row r="74" spans="2:23" x14ac:dyDescent="0.2">
      <c r="B74" s="33">
        <v>4093</v>
      </c>
      <c r="C74" s="25" t="s">
        <v>1036</v>
      </c>
      <c r="D74" s="19">
        <v>2</v>
      </c>
      <c r="E74" s="19">
        <v>1</v>
      </c>
      <c r="F74" s="19">
        <v>1</v>
      </c>
      <c r="G74" s="19">
        <v>1</v>
      </c>
      <c r="H74" s="19">
        <v>0</v>
      </c>
      <c r="I74" s="19">
        <v>0</v>
      </c>
      <c r="J74" s="19">
        <v>0</v>
      </c>
      <c r="K74" s="19">
        <v>1</v>
      </c>
      <c r="L74" s="19">
        <v>1</v>
      </c>
      <c r="M74" s="19">
        <v>1</v>
      </c>
      <c r="N74" s="19">
        <v>0</v>
      </c>
      <c r="O74" s="19">
        <v>0</v>
      </c>
      <c r="P74" s="19">
        <v>0</v>
      </c>
      <c r="Q74" s="19">
        <v>0</v>
      </c>
      <c r="R74" s="19">
        <v>0</v>
      </c>
      <c r="S74" s="19">
        <v>0</v>
      </c>
      <c r="T74" s="19">
        <v>0</v>
      </c>
      <c r="U74" s="19">
        <v>50</v>
      </c>
      <c r="V74" s="33">
        <v>4093</v>
      </c>
      <c r="W74" s="25" t="s">
        <v>1036</v>
      </c>
    </row>
    <row r="75" spans="2:23" x14ac:dyDescent="0.2">
      <c r="B75" s="33">
        <v>4124</v>
      </c>
      <c r="C75" s="25" t="s">
        <v>1037</v>
      </c>
      <c r="D75" s="19">
        <v>3</v>
      </c>
      <c r="E75" s="19">
        <v>1</v>
      </c>
      <c r="F75" s="19">
        <v>0</v>
      </c>
      <c r="G75" s="19">
        <v>0</v>
      </c>
      <c r="H75" s="19">
        <v>0</v>
      </c>
      <c r="I75" s="19">
        <v>0</v>
      </c>
      <c r="J75" s="19">
        <v>2</v>
      </c>
      <c r="K75" s="19">
        <v>1</v>
      </c>
      <c r="L75" s="19">
        <v>0</v>
      </c>
      <c r="M75" s="19">
        <v>0</v>
      </c>
      <c r="N75" s="19">
        <v>0</v>
      </c>
      <c r="O75" s="19">
        <v>0</v>
      </c>
      <c r="P75" s="19">
        <v>0</v>
      </c>
      <c r="Q75" s="19">
        <v>0</v>
      </c>
      <c r="R75" s="19">
        <v>0</v>
      </c>
      <c r="S75" s="19">
        <v>0</v>
      </c>
      <c r="T75" s="19">
        <v>0</v>
      </c>
      <c r="U75" s="19">
        <v>22</v>
      </c>
      <c r="V75" s="33">
        <v>4124</v>
      </c>
      <c r="W75" s="25" t="s">
        <v>1037</v>
      </c>
    </row>
    <row r="76" spans="2:23" x14ac:dyDescent="0.2">
      <c r="B76" s="33">
        <v>4095</v>
      </c>
      <c r="C76" s="25" t="s">
        <v>810</v>
      </c>
      <c r="D76" s="19">
        <v>40</v>
      </c>
      <c r="E76" s="19">
        <v>14</v>
      </c>
      <c r="F76" s="19">
        <v>6</v>
      </c>
      <c r="G76" s="19">
        <v>6</v>
      </c>
      <c r="H76" s="19">
        <v>0</v>
      </c>
      <c r="I76" s="19">
        <v>0</v>
      </c>
      <c r="J76" s="19">
        <v>20</v>
      </c>
      <c r="K76" s="19">
        <v>14</v>
      </c>
      <c r="L76" s="19">
        <v>6</v>
      </c>
      <c r="M76" s="19">
        <v>6</v>
      </c>
      <c r="N76" s="19">
        <v>0</v>
      </c>
      <c r="O76" s="19">
        <v>0</v>
      </c>
      <c r="P76" s="19">
        <v>1</v>
      </c>
      <c r="Q76" s="19">
        <v>1</v>
      </c>
      <c r="R76" s="19">
        <v>1</v>
      </c>
      <c r="S76" s="19">
        <v>0</v>
      </c>
      <c r="T76" s="19">
        <v>0</v>
      </c>
      <c r="U76" s="19">
        <v>292</v>
      </c>
      <c r="V76" s="33">
        <v>4095</v>
      </c>
      <c r="W76" s="25" t="s">
        <v>810</v>
      </c>
    </row>
    <row r="77" spans="2:23" x14ac:dyDescent="0.2">
      <c r="B77" s="33">
        <v>4099</v>
      </c>
      <c r="C77" s="25" t="s">
        <v>1038</v>
      </c>
      <c r="D77" s="19">
        <v>2</v>
      </c>
      <c r="E77" s="19">
        <v>0</v>
      </c>
      <c r="F77" s="19">
        <v>0</v>
      </c>
      <c r="G77" s="19">
        <v>0</v>
      </c>
      <c r="H77" s="19">
        <v>0</v>
      </c>
      <c r="I77" s="19">
        <v>0</v>
      </c>
      <c r="J77" s="19">
        <v>2</v>
      </c>
      <c r="K77" s="19">
        <v>0</v>
      </c>
      <c r="L77" s="19">
        <v>0</v>
      </c>
      <c r="M77" s="19">
        <v>0</v>
      </c>
      <c r="N77" s="19">
        <v>0</v>
      </c>
      <c r="O77" s="19">
        <v>0</v>
      </c>
      <c r="P77" s="19">
        <v>0</v>
      </c>
      <c r="Q77" s="19">
        <v>0</v>
      </c>
      <c r="R77" s="19">
        <v>0</v>
      </c>
      <c r="S77" s="19">
        <v>0</v>
      </c>
      <c r="T77" s="19">
        <v>0</v>
      </c>
      <c r="U77" s="19">
        <v>40</v>
      </c>
      <c r="V77" s="33">
        <v>4099</v>
      </c>
      <c r="W77" s="25" t="s">
        <v>1038</v>
      </c>
    </row>
    <row r="78" spans="2:23" x14ac:dyDescent="0.2">
      <c r="B78" s="33">
        <v>4100</v>
      </c>
      <c r="C78" s="25" t="s">
        <v>1039</v>
      </c>
      <c r="D78" s="19">
        <v>7</v>
      </c>
      <c r="E78" s="19">
        <v>3</v>
      </c>
      <c r="F78" s="19">
        <v>1</v>
      </c>
      <c r="G78" s="19">
        <v>1</v>
      </c>
      <c r="H78" s="19">
        <v>0</v>
      </c>
      <c r="I78" s="19">
        <v>0</v>
      </c>
      <c r="J78" s="19">
        <v>3</v>
      </c>
      <c r="K78" s="19">
        <v>3</v>
      </c>
      <c r="L78" s="19">
        <v>1</v>
      </c>
      <c r="M78" s="19">
        <v>1</v>
      </c>
      <c r="N78" s="19">
        <v>0</v>
      </c>
      <c r="O78" s="19">
        <v>0</v>
      </c>
      <c r="P78" s="19">
        <v>0</v>
      </c>
      <c r="Q78" s="19">
        <v>0</v>
      </c>
      <c r="R78" s="19">
        <v>0</v>
      </c>
      <c r="S78" s="19">
        <v>0</v>
      </c>
      <c r="T78" s="19">
        <v>0</v>
      </c>
      <c r="U78" s="19">
        <v>50</v>
      </c>
      <c r="V78" s="33">
        <v>4100</v>
      </c>
      <c r="W78" s="25" t="s">
        <v>1039</v>
      </c>
    </row>
    <row r="79" spans="2:23" x14ac:dyDescent="0.2">
      <c r="B79" s="33">
        <v>4104</v>
      </c>
      <c r="C79" s="25" t="s">
        <v>1040</v>
      </c>
      <c r="D79" s="19">
        <v>15</v>
      </c>
      <c r="E79" s="19">
        <v>7</v>
      </c>
      <c r="F79" s="19">
        <v>0</v>
      </c>
      <c r="G79" s="19">
        <v>0</v>
      </c>
      <c r="H79" s="19">
        <v>0</v>
      </c>
      <c r="I79" s="19">
        <v>0</v>
      </c>
      <c r="J79" s="19">
        <v>8</v>
      </c>
      <c r="K79" s="19">
        <v>7</v>
      </c>
      <c r="L79" s="19">
        <v>0</v>
      </c>
      <c r="M79" s="19">
        <v>0</v>
      </c>
      <c r="N79" s="19">
        <v>0</v>
      </c>
      <c r="O79" s="19">
        <v>0</v>
      </c>
      <c r="P79" s="19">
        <v>1</v>
      </c>
      <c r="Q79" s="19">
        <v>0</v>
      </c>
      <c r="R79" s="19">
        <v>0</v>
      </c>
      <c r="S79" s="19">
        <v>0</v>
      </c>
      <c r="T79" s="19">
        <v>0</v>
      </c>
      <c r="U79" s="19">
        <v>224</v>
      </c>
      <c r="V79" s="33">
        <v>4104</v>
      </c>
      <c r="W79" s="25" t="s">
        <v>1040</v>
      </c>
    </row>
    <row r="80" spans="2:23" x14ac:dyDescent="0.2">
      <c r="B80" s="33">
        <v>4105</v>
      </c>
      <c r="C80" s="25" t="s">
        <v>1041</v>
      </c>
      <c r="D80" s="19">
        <v>2</v>
      </c>
      <c r="E80" s="19">
        <v>2</v>
      </c>
      <c r="F80" s="19">
        <v>0</v>
      </c>
      <c r="G80" s="19">
        <v>0</v>
      </c>
      <c r="H80" s="19">
        <v>0</v>
      </c>
      <c r="I80" s="19">
        <v>0</v>
      </c>
      <c r="J80" s="19">
        <v>0</v>
      </c>
      <c r="K80" s="19">
        <v>2</v>
      </c>
      <c r="L80" s="19">
        <v>0</v>
      </c>
      <c r="M80" s="19">
        <v>0</v>
      </c>
      <c r="N80" s="19">
        <v>0</v>
      </c>
      <c r="O80" s="19">
        <v>0</v>
      </c>
      <c r="P80" s="19">
        <v>0</v>
      </c>
      <c r="Q80" s="19">
        <v>0</v>
      </c>
      <c r="R80" s="19">
        <v>0</v>
      </c>
      <c r="S80" s="19">
        <v>0</v>
      </c>
      <c r="T80" s="19">
        <v>0</v>
      </c>
      <c r="U80" s="19">
        <v>5</v>
      </c>
      <c r="V80" s="33">
        <v>4105</v>
      </c>
      <c r="W80" s="25" t="s">
        <v>1041</v>
      </c>
    </row>
    <row r="81" spans="2:23" x14ac:dyDescent="0.2">
      <c r="B81" s="33">
        <v>4106</v>
      </c>
      <c r="C81" s="25" t="s">
        <v>1042</v>
      </c>
      <c r="D81" s="19">
        <v>1</v>
      </c>
      <c r="E81" s="19">
        <v>0</v>
      </c>
      <c r="F81" s="19">
        <v>0</v>
      </c>
      <c r="G81" s="19">
        <v>0</v>
      </c>
      <c r="H81" s="19">
        <v>0</v>
      </c>
      <c r="I81" s="19">
        <v>0</v>
      </c>
      <c r="J81" s="19">
        <v>1</v>
      </c>
      <c r="K81" s="19">
        <v>0</v>
      </c>
      <c r="L81" s="19">
        <v>0</v>
      </c>
      <c r="M81" s="19">
        <v>0</v>
      </c>
      <c r="N81" s="19">
        <v>0</v>
      </c>
      <c r="O81" s="19">
        <v>0</v>
      </c>
      <c r="P81" s="19">
        <v>0</v>
      </c>
      <c r="Q81" s="19">
        <v>0</v>
      </c>
      <c r="R81" s="19">
        <v>0</v>
      </c>
      <c r="S81" s="19">
        <v>0</v>
      </c>
      <c r="T81" s="19">
        <v>0</v>
      </c>
      <c r="U81" s="19">
        <v>11</v>
      </c>
      <c r="V81" s="33">
        <v>4106</v>
      </c>
      <c r="W81" s="25" t="s">
        <v>1042</v>
      </c>
    </row>
    <row r="82" spans="2:23" x14ac:dyDescent="0.2">
      <c r="B82" s="33">
        <v>4107</v>
      </c>
      <c r="C82" s="25" t="s">
        <v>1043</v>
      </c>
      <c r="D82" s="19">
        <v>6</v>
      </c>
      <c r="E82" s="19">
        <v>1</v>
      </c>
      <c r="F82" s="19">
        <v>0</v>
      </c>
      <c r="G82" s="19">
        <v>0</v>
      </c>
      <c r="H82" s="19">
        <v>0</v>
      </c>
      <c r="I82" s="19">
        <v>0</v>
      </c>
      <c r="J82" s="19">
        <v>5</v>
      </c>
      <c r="K82" s="19">
        <v>2</v>
      </c>
      <c r="L82" s="19">
        <v>0</v>
      </c>
      <c r="M82" s="19">
        <v>0</v>
      </c>
      <c r="N82" s="19">
        <v>0</v>
      </c>
      <c r="O82" s="19">
        <v>0</v>
      </c>
      <c r="P82" s="19">
        <v>0</v>
      </c>
      <c r="Q82" s="19">
        <v>0</v>
      </c>
      <c r="R82" s="19">
        <v>0</v>
      </c>
      <c r="S82" s="19">
        <v>0</v>
      </c>
      <c r="T82" s="19">
        <v>0</v>
      </c>
      <c r="U82" s="19">
        <v>222</v>
      </c>
      <c r="V82" s="33">
        <v>4107</v>
      </c>
      <c r="W82" s="25" t="s">
        <v>1043</v>
      </c>
    </row>
    <row r="83" spans="2:23" x14ac:dyDescent="0.2">
      <c r="B83" s="33">
        <v>4110</v>
      </c>
      <c r="C83" s="25" t="s">
        <v>1044</v>
      </c>
      <c r="D83" s="19">
        <v>3</v>
      </c>
      <c r="E83" s="19">
        <v>1</v>
      </c>
      <c r="F83" s="19">
        <v>0</v>
      </c>
      <c r="G83" s="19">
        <v>0</v>
      </c>
      <c r="H83" s="19">
        <v>0</v>
      </c>
      <c r="I83" s="19">
        <v>0</v>
      </c>
      <c r="J83" s="19">
        <v>2</v>
      </c>
      <c r="K83" s="19">
        <v>1</v>
      </c>
      <c r="L83" s="19">
        <v>0</v>
      </c>
      <c r="M83" s="19">
        <v>0</v>
      </c>
      <c r="N83" s="19">
        <v>0</v>
      </c>
      <c r="O83" s="19">
        <v>0</v>
      </c>
      <c r="P83" s="19">
        <v>0</v>
      </c>
      <c r="Q83" s="19">
        <v>0</v>
      </c>
      <c r="R83" s="19">
        <v>0</v>
      </c>
      <c r="S83" s="19">
        <v>0</v>
      </c>
      <c r="T83" s="19">
        <v>0</v>
      </c>
      <c r="U83" s="19">
        <v>55</v>
      </c>
      <c r="V83" s="33">
        <v>4110</v>
      </c>
      <c r="W83" s="25" t="s">
        <v>1044</v>
      </c>
    </row>
    <row r="84" spans="2:23" x14ac:dyDescent="0.2">
      <c r="B84" s="33">
        <v>4111</v>
      </c>
      <c r="C84" s="25" t="s">
        <v>1045</v>
      </c>
      <c r="D84" s="19">
        <v>0</v>
      </c>
      <c r="E84" s="19">
        <v>0</v>
      </c>
      <c r="F84" s="19">
        <v>0</v>
      </c>
      <c r="G84" s="19">
        <v>0</v>
      </c>
      <c r="H84" s="19">
        <v>0</v>
      </c>
      <c r="I84" s="19">
        <v>0</v>
      </c>
      <c r="J84" s="19">
        <v>0</v>
      </c>
      <c r="K84" s="19">
        <v>0</v>
      </c>
      <c r="L84" s="19">
        <v>0</v>
      </c>
      <c r="M84" s="19">
        <v>0</v>
      </c>
      <c r="N84" s="19">
        <v>0</v>
      </c>
      <c r="O84" s="19">
        <v>0</v>
      </c>
      <c r="P84" s="19">
        <v>0</v>
      </c>
      <c r="Q84" s="19">
        <v>0</v>
      </c>
      <c r="R84" s="19">
        <v>0</v>
      </c>
      <c r="S84" s="19">
        <v>0</v>
      </c>
      <c r="T84" s="19">
        <v>0</v>
      </c>
      <c r="U84" s="19">
        <v>0</v>
      </c>
      <c r="V84" s="33">
        <v>4111</v>
      </c>
      <c r="W84" s="25" t="s">
        <v>1045</v>
      </c>
    </row>
    <row r="85" spans="2:23" x14ac:dyDescent="0.2">
      <c r="B85" s="33">
        <v>4112</v>
      </c>
      <c r="C85" s="25" t="s">
        <v>1046</v>
      </c>
      <c r="D85" s="19">
        <v>2</v>
      </c>
      <c r="E85" s="19">
        <v>1</v>
      </c>
      <c r="F85" s="19">
        <v>0</v>
      </c>
      <c r="G85" s="19">
        <v>0</v>
      </c>
      <c r="H85" s="19">
        <v>0</v>
      </c>
      <c r="I85" s="19">
        <v>0</v>
      </c>
      <c r="J85" s="19">
        <v>1</v>
      </c>
      <c r="K85" s="19">
        <v>1</v>
      </c>
      <c r="L85" s="19">
        <v>0</v>
      </c>
      <c r="M85" s="19">
        <v>0</v>
      </c>
      <c r="N85" s="19">
        <v>0</v>
      </c>
      <c r="O85" s="19">
        <v>0</v>
      </c>
      <c r="P85" s="19">
        <v>0</v>
      </c>
      <c r="Q85" s="19">
        <v>0</v>
      </c>
      <c r="R85" s="19">
        <v>0</v>
      </c>
      <c r="S85" s="19">
        <v>0</v>
      </c>
      <c r="T85" s="19">
        <v>0</v>
      </c>
      <c r="U85" s="19">
        <v>2</v>
      </c>
      <c r="V85" s="33">
        <v>4112</v>
      </c>
      <c r="W85" s="25" t="s">
        <v>1046</v>
      </c>
    </row>
    <row r="86" spans="2:23" x14ac:dyDescent="0.2">
      <c r="B86" s="33">
        <v>4125</v>
      </c>
      <c r="C86" s="25" t="s">
        <v>1047</v>
      </c>
      <c r="D86" s="19">
        <v>13</v>
      </c>
      <c r="E86" s="19">
        <v>4</v>
      </c>
      <c r="F86" s="19">
        <v>4</v>
      </c>
      <c r="G86" s="19">
        <v>4</v>
      </c>
      <c r="H86" s="19">
        <v>0</v>
      </c>
      <c r="I86" s="19">
        <v>0</v>
      </c>
      <c r="J86" s="19">
        <v>5</v>
      </c>
      <c r="K86" s="19">
        <v>4</v>
      </c>
      <c r="L86" s="19">
        <v>4</v>
      </c>
      <c r="M86" s="19">
        <v>4</v>
      </c>
      <c r="N86" s="19">
        <v>0</v>
      </c>
      <c r="O86" s="19">
        <v>0</v>
      </c>
      <c r="P86" s="19">
        <v>0</v>
      </c>
      <c r="Q86" s="19">
        <v>1</v>
      </c>
      <c r="R86" s="19">
        <v>1</v>
      </c>
      <c r="S86" s="19">
        <v>0</v>
      </c>
      <c r="T86" s="19">
        <v>0</v>
      </c>
      <c r="U86" s="19">
        <v>86</v>
      </c>
      <c r="V86" s="33">
        <v>4125</v>
      </c>
      <c r="W86" s="25" t="s">
        <v>1047</v>
      </c>
    </row>
    <row r="87" spans="2:23" x14ac:dyDescent="0.2">
      <c r="B87" s="33">
        <v>4117</v>
      </c>
      <c r="C87" s="25" t="s">
        <v>1048</v>
      </c>
      <c r="D87" s="19">
        <v>3</v>
      </c>
      <c r="E87" s="19">
        <v>1</v>
      </c>
      <c r="F87" s="19">
        <v>0</v>
      </c>
      <c r="G87" s="19">
        <v>0</v>
      </c>
      <c r="H87" s="19">
        <v>0</v>
      </c>
      <c r="I87" s="19">
        <v>0</v>
      </c>
      <c r="J87" s="19">
        <v>2</v>
      </c>
      <c r="K87" s="19">
        <v>1</v>
      </c>
      <c r="L87" s="19">
        <v>0</v>
      </c>
      <c r="M87" s="19">
        <v>0</v>
      </c>
      <c r="N87" s="19">
        <v>0</v>
      </c>
      <c r="O87" s="19">
        <v>0</v>
      </c>
      <c r="P87" s="19">
        <v>0</v>
      </c>
      <c r="Q87" s="19">
        <v>0</v>
      </c>
      <c r="R87" s="19">
        <v>0</v>
      </c>
      <c r="S87" s="19">
        <v>0</v>
      </c>
      <c r="T87" s="19">
        <v>0</v>
      </c>
      <c r="U87" s="19">
        <v>27</v>
      </c>
      <c r="V87" s="33">
        <v>4117</v>
      </c>
      <c r="W87" s="25" t="s">
        <v>1048</v>
      </c>
    </row>
    <row r="88" spans="2:23" x14ac:dyDescent="0.2">
      <c r="B88" s="33">
        <v>4120</v>
      </c>
      <c r="C88" s="25" t="s">
        <v>1049</v>
      </c>
      <c r="D88" s="19">
        <v>3</v>
      </c>
      <c r="E88" s="19">
        <v>0</v>
      </c>
      <c r="F88" s="19">
        <v>0</v>
      </c>
      <c r="G88" s="19">
        <v>0</v>
      </c>
      <c r="H88" s="19">
        <v>0</v>
      </c>
      <c r="I88" s="19">
        <v>0</v>
      </c>
      <c r="J88" s="19">
        <v>3</v>
      </c>
      <c r="K88" s="19">
        <v>0</v>
      </c>
      <c r="L88" s="19">
        <v>0</v>
      </c>
      <c r="M88" s="19">
        <v>0</v>
      </c>
      <c r="N88" s="19">
        <v>0</v>
      </c>
      <c r="O88" s="19">
        <v>0</v>
      </c>
      <c r="P88" s="19">
        <v>0</v>
      </c>
      <c r="Q88" s="19">
        <v>0</v>
      </c>
      <c r="R88" s="19">
        <v>0</v>
      </c>
      <c r="S88" s="19">
        <v>0</v>
      </c>
      <c r="T88" s="19">
        <v>0</v>
      </c>
      <c r="U88" s="19">
        <v>3</v>
      </c>
      <c r="V88" s="33">
        <v>4120</v>
      </c>
      <c r="W88" s="25" t="s">
        <v>1049</v>
      </c>
    </row>
    <row r="89" spans="2:23" x14ac:dyDescent="0.2">
      <c r="B89" s="33">
        <v>4121</v>
      </c>
      <c r="C89" s="25" t="s">
        <v>1050</v>
      </c>
      <c r="D89" s="19">
        <v>6</v>
      </c>
      <c r="E89" s="19">
        <v>1</v>
      </c>
      <c r="F89" s="19">
        <v>0</v>
      </c>
      <c r="G89" s="19">
        <v>0</v>
      </c>
      <c r="H89" s="19">
        <v>0</v>
      </c>
      <c r="I89" s="19">
        <v>0</v>
      </c>
      <c r="J89" s="19">
        <v>5</v>
      </c>
      <c r="K89" s="19">
        <v>1</v>
      </c>
      <c r="L89" s="19">
        <v>0</v>
      </c>
      <c r="M89" s="19">
        <v>0</v>
      </c>
      <c r="N89" s="19">
        <v>0</v>
      </c>
      <c r="O89" s="19">
        <v>0</v>
      </c>
      <c r="P89" s="19">
        <v>0</v>
      </c>
      <c r="Q89" s="19">
        <v>0</v>
      </c>
      <c r="R89" s="19">
        <v>0</v>
      </c>
      <c r="S89" s="19">
        <v>0</v>
      </c>
      <c r="T89" s="19">
        <v>0</v>
      </c>
      <c r="U89" s="19">
        <v>147</v>
      </c>
      <c r="V89" s="33">
        <v>4121</v>
      </c>
      <c r="W89" s="25" t="s">
        <v>1050</v>
      </c>
    </row>
    <row r="90" spans="2:23" x14ac:dyDescent="0.2">
      <c r="B90" s="33">
        <v>4122</v>
      </c>
      <c r="C90" s="25" t="s">
        <v>1051</v>
      </c>
      <c r="D90" s="19">
        <v>3</v>
      </c>
      <c r="E90" s="19">
        <v>2</v>
      </c>
      <c r="F90" s="19">
        <v>1</v>
      </c>
      <c r="G90" s="19">
        <v>1</v>
      </c>
      <c r="H90" s="19">
        <v>0</v>
      </c>
      <c r="I90" s="19">
        <v>0</v>
      </c>
      <c r="J90" s="19">
        <v>0</v>
      </c>
      <c r="K90" s="19">
        <v>2</v>
      </c>
      <c r="L90" s="19">
        <v>1</v>
      </c>
      <c r="M90" s="19">
        <v>1</v>
      </c>
      <c r="N90" s="19">
        <v>0</v>
      </c>
      <c r="O90" s="19">
        <v>0</v>
      </c>
      <c r="P90" s="19">
        <v>0</v>
      </c>
      <c r="Q90" s="19">
        <v>0</v>
      </c>
      <c r="R90" s="19">
        <v>0</v>
      </c>
      <c r="S90" s="19">
        <v>0</v>
      </c>
      <c r="T90" s="19">
        <v>0</v>
      </c>
      <c r="U90" s="19">
        <v>59</v>
      </c>
      <c r="V90" s="33">
        <v>4122</v>
      </c>
      <c r="W90" s="25" t="s">
        <v>1051</v>
      </c>
    </row>
    <row r="91" spans="2:23" x14ac:dyDescent="0.2">
      <c r="B91" s="33">
        <v>4123</v>
      </c>
      <c r="C91" s="25" t="s">
        <v>1052</v>
      </c>
      <c r="D91" s="19">
        <v>12</v>
      </c>
      <c r="E91" s="19">
        <v>6</v>
      </c>
      <c r="F91" s="19">
        <v>0</v>
      </c>
      <c r="G91" s="19">
        <v>0</v>
      </c>
      <c r="H91" s="19">
        <v>0</v>
      </c>
      <c r="I91" s="19">
        <v>0</v>
      </c>
      <c r="J91" s="19">
        <v>6</v>
      </c>
      <c r="K91" s="19">
        <v>6</v>
      </c>
      <c r="L91" s="19">
        <v>0</v>
      </c>
      <c r="M91" s="19">
        <v>0</v>
      </c>
      <c r="N91" s="19">
        <v>0</v>
      </c>
      <c r="O91" s="19">
        <v>0</v>
      </c>
      <c r="P91" s="19">
        <v>1</v>
      </c>
      <c r="Q91" s="19">
        <v>0</v>
      </c>
      <c r="R91" s="19">
        <v>0</v>
      </c>
      <c r="S91" s="19">
        <v>0</v>
      </c>
      <c r="T91" s="19">
        <v>0</v>
      </c>
      <c r="U91" s="19">
        <v>96</v>
      </c>
      <c r="V91" s="33">
        <v>4123</v>
      </c>
      <c r="W91" s="25" t="s">
        <v>1052</v>
      </c>
    </row>
    <row r="92" spans="2:23" x14ac:dyDescent="0.2">
      <c r="B92" s="36">
        <v>4159</v>
      </c>
      <c r="C92" s="26" t="s">
        <v>1053</v>
      </c>
      <c r="D92" s="27">
        <v>147</v>
      </c>
      <c r="E92" s="27">
        <v>53</v>
      </c>
      <c r="F92" s="27">
        <v>14</v>
      </c>
      <c r="G92" s="27">
        <v>14</v>
      </c>
      <c r="H92" s="27">
        <v>0</v>
      </c>
      <c r="I92" s="27">
        <v>0</v>
      </c>
      <c r="J92" s="27">
        <v>80</v>
      </c>
      <c r="K92" s="27">
        <v>62</v>
      </c>
      <c r="L92" s="27">
        <v>14</v>
      </c>
      <c r="M92" s="27">
        <v>14</v>
      </c>
      <c r="N92" s="27">
        <v>0</v>
      </c>
      <c r="O92" s="27">
        <v>0</v>
      </c>
      <c r="P92" s="27">
        <v>4</v>
      </c>
      <c r="Q92" s="27">
        <v>3</v>
      </c>
      <c r="R92" s="27">
        <v>3</v>
      </c>
      <c r="S92" s="27">
        <v>0</v>
      </c>
      <c r="T92" s="27">
        <v>0</v>
      </c>
      <c r="U92" s="27">
        <v>1525</v>
      </c>
      <c r="V92" s="36">
        <v>4159</v>
      </c>
      <c r="W92" s="26" t="s">
        <v>1053</v>
      </c>
    </row>
    <row r="93" spans="2:23" x14ac:dyDescent="0.2">
      <c r="B93" s="33">
        <v>4131</v>
      </c>
      <c r="C93" s="25" t="s">
        <v>1054</v>
      </c>
      <c r="D93" s="19">
        <v>12</v>
      </c>
      <c r="E93" s="19">
        <v>2</v>
      </c>
      <c r="F93" s="19">
        <v>1</v>
      </c>
      <c r="G93" s="19">
        <v>1</v>
      </c>
      <c r="H93" s="19">
        <v>0</v>
      </c>
      <c r="I93" s="19">
        <v>0</v>
      </c>
      <c r="J93" s="19">
        <v>9</v>
      </c>
      <c r="K93" s="19">
        <v>2</v>
      </c>
      <c r="L93" s="19">
        <v>1</v>
      </c>
      <c r="M93" s="19">
        <v>1</v>
      </c>
      <c r="N93" s="19">
        <v>0</v>
      </c>
      <c r="O93" s="19">
        <v>0</v>
      </c>
      <c r="P93" s="19">
        <v>1</v>
      </c>
      <c r="Q93" s="19">
        <v>0</v>
      </c>
      <c r="R93" s="19">
        <v>0</v>
      </c>
      <c r="S93" s="19">
        <v>0</v>
      </c>
      <c r="T93" s="19">
        <v>0</v>
      </c>
      <c r="U93" s="19">
        <v>78</v>
      </c>
      <c r="V93" s="33">
        <v>4131</v>
      </c>
      <c r="W93" s="25" t="s">
        <v>1054</v>
      </c>
    </row>
    <row r="94" spans="2:23" x14ac:dyDescent="0.2">
      <c r="B94" s="33">
        <v>4132</v>
      </c>
      <c r="C94" s="25" t="s">
        <v>1055</v>
      </c>
      <c r="D94" s="19">
        <v>3</v>
      </c>
      <c r="E94" s="19">
        <v>0</v>
      </c>
      <c r="F94" s="19">
        <v>0</v>
      </c>
      <c r="G94" s="19">
        <v>0</v>
      </c>
      <c r="H94" s="19">
        <v>0</v>
      </c>
      <c r="I94" s="19">
        <v>0</v>
      </c>
      <c r="J94" s="19">
        <v>3</v>
      </c>
      <c r="K94" s="19">
        <v>0</v>
      </c>
      <c r="L94" s="19">
        <v>0</v>
      </c>
      <c r="M94" s="19">
        <v>0</v>
      </c>
      <c r="N94" s="19">
        <v>0</v>
      </c>
      <c r="O94" s="19">
        <v>0</v>
      </c>
      <c r="P94" s="19">
        <v>0</v>
      </c>
      <c r="Q94" s="19">
        <v>0</v>
      </c>
      <c r="R94" s="19">
        <v>0</v>
      </c>
      <c r="S94" s="19">
        <v>0</v>
      </c>
      <c r="T94" s="19">
        <v>0</v>
      </c>
      <c r="U94" s="19">
        <v>25</v>
      </c>
      <c r="V94" s="33">
        <v>4132</v>
      </c>
      <c r="W94" s="25" t="s">
        <v>1055</v>
      </c>
    </row>
    <row r="95" spans="2:23" x14ac:dyDescent="0.2">
      <c r="B95" s="33">
        <v>4134</v>
      </c>
      <c r="C95" s="25" t="s">
        <v>1056</v>
      </c>
      <c r="D95" s="19">
        <v>4</v>
      </c>
      <c r="E95" s="19">
        <v>1</v>
      </c>
      <c r="F95" s="19">
        <v>0</v>
      </c>
      <c r="G95" s="19">
        <v>0</v>
      </c>
      <c r="H95" s="19">
        <v>0</v>
      </c>
      <c r="I95" s="19">
        <v>0</v>
      </c>
      <c r="J95" s="19">
        <v>3</v>
      </c>
      <c r="K95" s="19">
        <v>1</v>
      </c>
      <c r="L95" s="19">
        <v>0</v>
      </c>
      <c r="M95" s="19">
        <v>0</v>
      </c>
      <c r="N95" s="19">
        <v>0</v>
      </c>
      <c r="O95" s="19">
        <v>0</v>
      </c>
      <c r="P95" s="19">
        <v>0</v>
      </c>
      <c r="Q95" s="19">
        <v>0</v>
      </c>
      <c r="R95" s="19">
        <v>0</v>
      </c>
      <c r="S95" s="19">
        <v>0</v>
      </c>
      <c r="T95" s="19">
        <v>0</v>
      </c>
      <c r="U95" s="19">
        <v>71</v>
      </c>
      <c r="V95" s="33">
        <v>4134</v>
      </c>
      <c r="W95" s="25" t="s">
        <v>1056</v>
      </c>
    </row>
    <row r="96" spans="2:23" x14ac:dyDescent="0.2">
      <c r="B96" s="33">
        <v>4135</v>
      </c>
      <c r="C96" s="25" t="s">
        <v>1057</v>
      </c>
      <c r="D96" s="19">
        <v>7</v>
      </c>
      <c r="E96" s="19">
        <v>2</v>
      </c>
      <c r="F96" s="19">
        <v>1</v>
      </c>
      <c r="G96" s="19">
        <v>1</v>
      </c>
      <c r="H96" s="19">
        <v>0</v>
      </c>
      <c r="I96" s="19">
        <v>0</v>
      </c>
      <c r="J96" s="19">
        <v>4</v>
      </c>
      <c r="K96" s="19">
        <v>2</v>
      </c>
      <c r="L96" s="19">
        <v>1</v>
      </c>
      <c r="M96" s="19">
        <v>1</v>
      </c>
      <c r="N96" s="19">
        <v>0</v>
      </c>
      <c r="O96" s="19">
        <v>0</v>
      </c>
      <c r="P96" s="19">
        <v>0</v>
      </c>
      <c r="Q96" s="19">
        <v>0</v>
      </c>
      <c r="R96" s="19">
        <v>0</v>
      </c>
      <c r="S96" s="19">
        <v>0</v>
      </c>
      <c r="T96" s="19">
        <v>0</v>
      </c>
      <c r="U96" s="19">
        <v>105</v>
      </c>
      <c r="V96" s="33">
        <v>4135</v>
      </c>
      <c r="W96" s="25" t="s">
        <v>1057</v>
      </c>
    </row>
    <row r="97" spans="2:23" x14ac:dyDescent="0.2">
      <c r="B97" s="33">
        <v>4136</v>
      </c>
      <c r="C97" s="25" t="s">
        <v>1058</v>
      </c>
      <c r="D97" s="19">
        <v>2</v>
      </c>
      <c r="E97" s="19">
        <v>0</v>
      </c>
      <c r="F97" s="19">
        <v>0</v>
      </c>
      <c r="G97" s="19">
        <v>0</v>
      </c>
      <c r="H97" s="19">
        <v>0</v>
      </c>
      <c r="I97" s="19">
        <v>0</v>
      </c>
      <c r="J97" s="19">
        <v>2</v>
      </c>
      <c r="K97" s="19">
        <v>0</v>
      </c>
      <c r="L97" s="19">
        <v>0</v>
      </c>
      <c r="M97" s="19">
        <v>0</v>
      </c>
      <c r="N97" s="19">
        <v>0</v>
      </c>
      <c r="O97" s="19">
        <v>0</v>
      </c>
      <c r="P97" s="19">
        <v>0</v>
      </c>
      <c r="Q97" s="19">
        <v>0</v>
      </c>
      <c r="R97" s="19">
        <v>0</v>
      </c>
      <c r="S97" s="19">
        <v>0</v>
      </c>
      <c r="T97" s="19">
        <v>0</v>
      </c>
      <c r="U97" s="19">
        <v>21</v>
      </c>
      <c r="V97" s="33">
        <v>4136</v>
      </c>
      <c r="W97" s="25" t="s">
        <v>1058</v>
      </c>
    </row>
    <row r="98" spans="2:23" x14ac:dyDescent="0.2">
      <c r="B98" s="33">
        <v>4137</v>
      </c>
      <c r="C98" s="25" t="s">
        <v>1059</v>
      </c>
      <c r="D98" s="19">
        <v>3</v>
      </c>
      <c r="E98" s="19">
        <v>2</v>
      </c>
      <c r="F98" s="19">
        <v>1</v>
      </c>
      <c r="G98" s="19">
        <v>1</v>
      </c>
      <c r="H98" s="19">
        <v>0</v>
      </c>
      <c r="I98" s="19">
        <v>0</v>
      </c>
      <c r="J98" s="19">
        <v>0</v>
      </c>
      <c r="K98" s="19">
        <v>2</v>
      </c>
      <c r="L98" s="19">
        <v>1</v>
      </c>
      <c r="M98" s="19">
        <v>1</v>
      </c>
      <c r="N98" s="19">
        <v>0</v>
      </c>
      <c r="O98" s="19">
        <v>0</v>
      </c>
      <c r="P98" s="19">
        <v>0</v>
      </c>
      <c r="Q98" s="19">
        <v>0</v>
      </c>
      <c r="R98" s="19">
        <v>0</v>
      </c>
      <c r="S98" s="19">
        <v>0</v>
      </c>
      <c r="T98" s="19">
        <v>0</v>
      </c>
      <c r="U98" s="19">
        <v>22</v>
      </c>
      <c r="V98" s="33">
        <v>4137</v>
      </c>
      <c r="W98" s="25" t="s">
        <v>1059</v>
      </c>
    </row>
    <row r="99" spans="2:23" x14ac:dyDescent="0.2">
      <c r="B99" s="33">
        <v>4138</v>
      </c>
      <c r="C99" s="25" t="s">
        <v>1060</v>
      </c>
      <c r="D99" s="19">
        <v>2</v>
      </c>
      <c r="E99" s="19">
        <v>1</v>
      </c>
      <c r="F99" s="19">
        <v>1</v>
      </c>
      <c r="G99" s="19">
        <v>1</v>
      </c>
      <c r="H99" s="19">
        <v>0</v>
      </c>
      <c r="I99" s="19">
        <v>0</v>
      </c>
      <c r="J99" s="19">
        <v>0</v>
      </c>
      <c r="K99" s="19">
        <v>1</v>
      </c>
      <c r="L99" s="19">
        <v>1</v>
      </c>
      <c r="M99" s="19">
        <v>1</v>
      </c>
      <c r="N99" s="19">
        <v>0</v>
      </c>
      <c r="O99" s="19">
        <v>0</v>
      </c>
      <c r="P99" s="19">
        <v>0</v>
      </c>
      <c r="Q99" s="19">
        <v>0</v>
      </c>
      <c r="R99" s="19">
        <v>0</v>
      </c>
      <c r="S99" s="19">
        <v>0</v>
      </c>
      <c r="T99" s="19">
        <v>0</v>
      </c>
      <c r="U99" s="19">
        <v>36</v>
      </c>
      <c r="V99" s="33">
        <v>4138</v>
      </c>
      <c r="W99" s="25" t="s">
        <v>1060</v>
      </c>
    </row>
    <row r="100" spans="2:23" x14ac:dyDescent="0.2">
      <c r="B100" s="33">
        <v>4139</v>
      </c>
      <c r="C100" s="25" t="s">
        <v>1061</v>
      </c>
      <c r="D100" s="19">
        <v>21</v>
      </c>
      <c r="E100" s="19">
        <v>7</v>
      </c>
      <c r="F100" s="19">
        <v>2</v>
      </c>
      <c r="G100" s="19">
        <v>2</v>
      </c>
      <c r="H100" s="19">
        <v>0</v>
      </c>
      <c r="I100" s="19">
        <v>0</v>
      </c>
      <c r="J100" s="19">
        <v>12</v>
      </c>
      <c r="K100" s="19">
        <v>10</v>
      </c>
      <c r="L100" s="19">
        <v>2</v>
      </c>
      <c r="M100" s="19">
        <v>2</v>
      </c>
      <c r="N100" s="19">
        <v>0</v>
      </c>
      <c r="O100" s="19">
        <v>0</v>
      </c>
      <c r="P100" s="19">
        <v>0</v>
      </c>
      <c r="Q100" s="19">
        <v>1</v>
      </c>
      <c r="R100" s="19">
        <v>1</v>
      </c>
      <c r="S100" s="19">
        <v>0</v>
      </c>
      <c r="T100" s="19">
        <v>0</v>
      </c>
      <c r="U100" s="19">
        <v>143</v>
      </c>
      <c r="V100" s="33">
        <v>4139</v>
      </c>
      <c r="W100" s="25" t="s">
        <v>1061</v>
      </c>
    </row>
    <row r="101" spans="2:23" x14ac:dyDescent="0.2">
      <c r="B101" s="33">
        <v>4140</v>
      </c>
      <c r="C101" s="25" t="s">
        <v>1062</v>
      </c>
      <c r="D101" s="19">
        <v>3</v>
      </c>
      <c r="E101" s="19">
        <v>0</v>
      </c>
      <c r="F101" s="19">
        <v>1</v>
      </c>
      <c r="G101" s="19">
        <v>1</v>
      </c>
      <c r="H101" s="19">
        <v>0</v>
      </c>
      <c r="I101" s="19">
        <v>0</v>
      </c>
      <c r="J101" s="19">
        <v>2</v>
      </c>
      <c r="K101" s="19">
        <v>0</v>
      </c>
      <c r="L101" s="19">
        <v>1</v>
      </c>
      <c r="M101" s="19">
        <v>1</v>
      </c>
      <c r="N101" s="19">
        <v>0</v>
      </c>
      <c r="O101" s="19">
        <v>0</v>
      </c>
      <c r="P101" s="19">
        <v>0</v>
      </c>
      <c r="Q101" s="19">
        <v>0</v>
      </c>
      <c r="R101" s="19">
        <v>0</v>
      </c>
      <c r="S101" s="19">
        <v>0</v>
      </c>
      <c r="T101" s="19">
        <v>0</v>
      </c>
      <c r="U101" s="19">
        <v>3</v>
      </c>
      <c r="V101" s="33">
        <v>4140</v>
      </c>
      <c r="W101" s="25" t="s">
        <v>1062</v>
      </c>
    </row>
    <row r="102" spans="2:23" x14ac:dyDescent="0.2">
      <c r="B102" s="33">
        <v>4141</v>
      </c>
      <c r="C102" s="25" t="s">
        <v>1063</v>
      </c>
      <c r="D102" s="19">
        <v>30</v>
      </c>
      <c r="E102" s="19">
        <v>11</v>
      </c>
      <c r="F102" s="19">
        <v>3</v>
      </c>
      <c r="G102" s="19">
        <v>3</v>
      </c>
      <c r="H102" s="19">
        <v>0</v>
      </c>
      <c r="I102" s="19">
        <v>0</v>
      </c>
      <c r="J102" s="19">
        <v>16</v>
      </c>
      <c r="K102" s="19">
        <v>13</v>
      </c>
      <c r="L102" s="19">
        <v>3</v>
      </c>
      <c r="M102" s="19">
        <v>3</v>
      </c>
      <c r="N102" s="19">
        <v>0</v>
      </c>
      <c r="O102" s="19">
        <v>0</v>
      </c>
      <c r="P102" s="19">
        <v>1</v>
      </c>
      <c r="Q102" s="19">
        <v>1</v>
      </c>
      <c r="R102" s="19">
        <v>1</v>
      </c>
      <c r="S102" s="19">
        <v>0</v>
      </c>
      <c r="T102" s="19">
        <v>0</v>
      </c>
      <c r="U102" s="19">
        <v>466</v>
      </c>
      <c r="V102" s="33">
        <v>4141</v>
      </c>
      <c r="W102" s="25" t="s">
        <v>1063</v>
      </c>
    </row>
    <row r="103" spans="2:23" x14ac:dyDescent="0.2">
      <c r="B103" s="33">
        <v>4142</v>
      </c>
      <c r="C103" s="25" t="s">
        <v>1064</v>
      </c>
      <c r="D103" s="19">
        <v>2</v>
      </c>
      <c r="E103" s="19">
        <v>2</v>
      </c>
      <c r="F103" s="19">
        <v>0</v>
      </c>
      <c r="G103" s="19">
        <v>0</v>
      </c>
      <c r="H103" s="19">
        <v>0</v>
      </c>
      <c r="I103" s="19">
        <v>0</v>
      </c>
      <c r="J103" s="19">
        <v>0</v>
      </c>
      <c r="K103" s="19">
        <v>2</v>
      </c>
      <c r="L103" s="19">
        <v>0</v>
      </c>
      <c r="M103" s="19">
        <v>0</v>
      </c>
      <c r="N103" s="19">
        <v>0</v>
      </c>
      <c r="O103" s="19">
        <v>0</v>
      </c>
      <c r="P103" s="19">
        <v>0</v>
      </c>
      <c r="Q103" s="19">
        <v>0</v>
      </c>
      <c r="R103" s="19">
        <v>0</v>
      </c>
      <c r="S103" s="19">
        <v>0</v>
      </c>
      <c r="T103" s="19">
        <v>0</v>
      </c>
      <c r="U103" s="19">
        <v>8</v>
      </c>
      <c r="V103" s="33">
        <v>4142</v>
      </c>
      <c r="W103" s="25" t="s">
        <v>1064</v>
      </c>
    </row>
    <row r="104" spans="2:23" x14ac:dyDescent="0.2">
      <c r="B104" s="33">
        <v>4143</v>
      </c>
      <c r="C104" s="25" t="s">
        <v>1065</v>
      </c>
      <c r="D104" s="19">
        <v>5</v>
      </c>
      <c r="E104" s="19">
        <v>3</v>
      </c>
      <c r="F104" s="19">
        <v>0</v>
      </c>
      <c r="G104" s="19">
        <v>0</v>
      </c>
      <c r="H104" s="19">
        <v>0</v>
      </c>
      <c r="I104" s="19">
        <v>0</v>
      </c>
      <c r="J104" s="19">
        <v>2</v>
      </c>
      <c r="K104" s="19">
        <v>4</v>
      </c>
      <c r="L104" s="19">
        <v>0</v>
      </c>
      <c r="M104" s="19">
        <v>0</v>
      </c>
      <c r="N104" s="19">
        <v>0</v>
      </c>
      <c r="O104" s="19">
        <v>0</v>
      </c>
      <c r="P104" s="19">
        <v>0</v>
      </c>
      <c r="Q104" s="19">
        <v>0</v>
      </c>
      <c r="R104" s="19">
        <v>0</v>
      </c>
      <c r="S104" s="19">
        <v>0</v>
      </c>
      <c r="T104" s="19">
        <v>0</v>
      </c>
      <c r="U104" s="19">
        <v>50</v>
      </c>
      <c r="V104" s="33">
        <v>4143</v>
      </c>
      <c r="W104" s="25" t="s">
        <v>1065</v>
      </c>
    </row>
    <row r="105" spans="2:23" x14ac:dyDescent="0.2">
      <c r="B105" s="33">
        <v>4144</v>
      </c>
      <c r="C105" s="25" t="s">
        <v>1066</v>
      </c>
      <c r="D105" s="19">
        <v>19</v>
      </c>
      <c r="E105" s="19">
        <v>7</v>
      </c>
      <c r="F105" s="19">
        <v>0</v>
      </c>
      <c r="G105" s="19">
        <v>0</v>
      </c>
      <c r="H105" s="19">
        <v>0</v>
      </c>
      <c r="I105" s="19">
        <v>0</v>
      </c>
      <c r="J105" s="19">
        <v>12</v>
      </c>
      <c r="K105" s="19">
        <v>8</v>
      </c>
      <c r="L105" s="19">
        <v>0</v>
      </c>
      <c r="M105" s="19">
        <v>0</v>
      </c>
      <c r="N105" s="19">
        <v>0</v>
      </c>
      <c r="O105" s="19">
        <v>0</v>
      </c>
      <c r="P105" s="19">
        <v>1</v>
      </c>
      <c r="Q105" s="19">
        <v>0</v>
      </c>
      <c r="R105" s="19">
        <v>0</v>
      </c>
      <c r="S105" s="19">
        <v>0</v>
      </c>
      <c r="T105" s="19">
        <v>0</v>
      </c>
      <c r="U105" s="19">
        <v>202</v>
      </c>
      <c r="V105" s="33">
        <v>4144</v>
      </c>
      <c r="W105" s="25" t="s">
        <v>1066</v>
      </c>
    </row>
    <row r="106" spans="2:23" x14ac:dyDescent="0.2">
      <c r="B106" s="33">
        <v>4145</v>
      </c>
      <c r="C106" s="25" t="s">
        <v>1067</v>
      </c>
      <c r="D106" s="19">
        <v>9</v>
      </c>
      <c r="E106" s="19">
        <v>5</v>
      </c>
      <c r="F106" s="19">
        <v>0</v>
      </c>
      <c r="G106" s="19">
        <v>0</v>
      </c>
      <c r="H106" s="19">
        <v>0</v>
      </c>
      <c r="I106" s="19">
        <v>0</v>
      </c>
      <c r="J106" s="19">
        <v>4</v>
      </c>
      <c r="K106" s="19">
        <v>6</v>
      </c>
      <c r="L106" s="19">
        <v>0</v>
      </c>
      <c r="M106" s="19">
        <v>0</v>
      </c>
      <c r="N106" s="19">
        <v>0</v>
      </c>
      <c r="O106" s="19">
        <v>0</v>
      </c>
      <c r="P106" s="19">
        <v>1</v>
      </c>
      <c r="Q106" s="19">
        <v>0</v>
      </c>
      <c r="R106" s="19">
        <v>0</v>
      </c>
      <c r="S106" s="19">
        <v>0</v>
      </c>
      <c r="T106" s="19">
        <v>0</v>
      </c>
      <c r="U106" s="19">
        <v>111</v>
      </c>
      <c r="V106" s="33">
        <v>4145</v>
      </c>
      <c r="W106" s="25" t="s">
        <v>1067</v>
      </c>
    </row>
    <row r="107" spans="2:23" x14ac:dyDescent="0.2">
      <c r="B107" s="33">
        <v>4146</v>
      </c>
      <c r="C107" s="25" t="s">
        <v>1068</v>
      </c>
      <c r="D107" s="19">
        <v>17</v>
      </c>
      <c r="E107" s="19">
        <v>9</v>
      </c>
      <c r="F107" s="19">
        <v>1</v>
      </c>
      <c r="G107" s="19">
        <v>1</v>
      </c>
      <c r="H107" s="19">
        <v>0</v>
      </c>
      <c r="I107" s="19">
        <v>0</v>
      </c>
      <c r="J107" s="19">
        <v>7</v>
      </c>
      <c r="K107" s="19">
        <v>10</v>
      </c>
      <c r="L107" s="19">
        <v>1</v>
      </c>
      <c r="M107" s="19">
        <v>1</v>
      </c>
      <c r="N107" s="19">
        <v>0</v>
      </c>
      <c r="O107" s="19">
        <v>0</v>
      </c>
      <c r="P107" s="19">
        <v>0</v>
      </c>
      <c r="Q107" s="19">
        <v>1</v>
      </c>
      <c r="R107" s="19">
        <v>1</v>
      </c>
      <c r="S107" s="19">
        <v>0</v>
      </c>
      <c r="T107" s="19">
        <v>0</v>
      </c>
      <c r="U107" s="19">
        <v>119</v>
      </c>
      <c r="V107" s="33">
        <v>4146</v>
      </c>
      <c r="W107" s="25" t="s">
        <v>1068</v>
      </c>
    </row>
    <row r="108" spans="2:23" x14ac:dyDescent="0.2">
      <c r="B108" s="33">
        <v>4147</v>
      </c>
      <c r="C108" s="25" t="s">
        <v>1069</v>
      </c>
      <c r="D108" s="19">
        <v>8</v>
      </c>
      <c r="E108" s="19">
        <v>1</v>
      </c>
      <c r="F108" s="19">
        <v>3</v>
      </c>
      <c r="G108" s="19">
        <v>3</v>
      </c>
      <c r="H108" s="19">
        <v>0</v>
      </c>
      <c r="I108" s="19">
        <v>0</v>
      </c>
      <c r="J108" s="19">
        <v>4</v>
      </c>
      <c r="K108" s="19">
        <v>1</v>
      </c>
      <c r="L108" s="19">
        <v>3</v>
      </c>
      <c r="M108" s="19">
        <v>3</v>
      </c>
      <c r="N108" s="19">
        <v>0</v>
      </c>
      <c r="O108" s="19">
        <v>0</v>
      </c>
      <c r="P108" s="19">
        <v>0</v>
      </c>
      <c r="Q108" s="19">
        <v>0</v>
      </c>
      <c r="R108" s="19">
        <v>0</v>
      </c>
      <c r="S108" s="19">
        <v>0</v>
      </c>
      <c r="T108" s="19">
        <v>0</v>
      </c>
      <c r="U108" s="19">
        <v>67</v>
      </c>
      <c r="V108" s="33">
        <v>4147</v>
      </c>
      <c r="W108" s="25" t="s">
        <v>1069</v>
      </c>
    </row>
    <row r="109" spans="2:23" x14ac:dyDescent="0.2">
      <c r="B109" s="36">
        <v>4189</v>
      </c>
      <c r="C109" s="26" t="s">
        <v>1070</v>
      </c>
      <c r="D109" s="27">
        <v>112</v>
      </c>
      <c r="E109" s="27">
        <v>51</v>
      </c>
      <c r="F109" s="27">
        <v>8</v>
      </c>
      <c r="G109" s="27">
        <v>8</v>
      </c>
      <c r="H109" s="27">
        <v>0</v>
      </c>
      <c r="I109" s="27">
        <v>1</v>
      </c>
      <c r="J109" s="27">
        <v>52</v>
      </c>
      <c r="K109" s="27">
        <v>63</v>
      </c>
      <c r="L109" s="27">
        <v>8</v>
      </c>
      <c r="M109" s="27">
        <v>8</v>
      </c>
      <c r="N109" s="27">
        <v>0</v>
      </c>
      <c r="O109" s="27">
        <v>1</v>
      </c>
      <c r="P109" s="27">
        <v>3</v>
      </c>
      <c r="Q109" s="27">
        <v>0</v>
      </c>
      <c r="R109" s="27">
        <v>0</v>
      </c>
      <c r="S109" s="27">
        <v>0</v>
      </c>
      <c r="T109" s="27">
        <v>1</v>
      </c>
      <c r="U109" s="27">
        <v>1204</v>
      </c>
      <c r="V109" s="36">
        <v>4189</v>
      </c>
      <c r="W109" s="26" t="s">
        <v>1070</v>
      </c>
    </row>
    <row r="110" spans="2:23" x14ac:dyDescent="0.2">
      <c r="B110" s="33">
        <v>4185</v>
      </c>
      <c r="C110" s="25" t="s">
        <v>1071</v>
      </c>
      <c r="D110" s="19">
        <v>6</v>
      </c>
      <c r="E110" s="19">
        <v>2</v>
      </c>
      <c r="F110" s="19">
        <v>0</v>
      </c>
      <c r="G110" s="19">
        <v>0</v>
      </c>
      <c r="H110" s="19">
        <v>0</v>
      </c>
      <c r="I110" s="19">
        <v>0</v>
      </c>
      <c r="J110" s="19">
        <v>4</v>
      </c>
      <c r="K110" s="19">
        <v>7</v>
      </c>
      <c r="L110" s="19">
        <v>0</v>
      </c>
      <c r="M110" s="19">
        <v>0</v>
      </c>
      <c r="N110" s="19">
        <v>0</v>
      </c>
      <c r="O110" s="19">
        <v>0</v>
      </c>
      <c r="P110" s="19">
        <v>0</v>
      </c>
      <c r="Q110" s="19">
        <v>0</v>
      </c>
      <c r="R110" s="19">
        <v>0</v>
      </c>
      <c r="S110" s="19">
        <v>0</v>
      </c>
      <c r="T110" s="19">
        <v>0</v>
      </c>
      <c r="U110" s="19">
        <v>97</v>
      </c>
      <c r="V110" s="33">
        <v>4185</v>
      </c>
      <c r="W110" s="25" t="s">
        <v>1071</v>
      </c>
    </row>
    <row r="111" spans="2:23" x14ac:dyDescent="0.2">
      <c r="B111" s="33">
        <v>4161</v>
      </c>
      <c r="C111" s="25" t="s">
        <v>1072</v>
      </c>
      <c r="D111" s="19">
        <v>12</v>
      </c>
      <c r="E111" s="19">
        <v>4</v>
      </c>
      <c r="F111" s="19">
        <v>1</v>
      </c>
      <c r="G111" s="19">
        <v>1</v>
      </c>
      <c r="H111" s="19">
        <v>0</v>
      </c>
      <c r="I111" s="19">
        <v>0</v>
      </c>
      <c r="J111" s="19">
        <v>7</v>
      </c>
      <c r="K111" s="19">
        <v>4</v>
      </c>
      <c r="L111" s="19">
        <v>1</v>
      </c>
      <c r="M111" s="19">
        <v>1</v>
      </c>
      <c r="N111" s="19">
        <v>0</v>
      </c>
      <c r="O111" s="19">
        <v>0</v>
      </c>
      <c r="P111" s="19">
        <v>0</v>
      </c>
      <c r="Q111" s="19">
        <v>0</v>
      </c>
      <c r="R111" s="19">
        <v>0</v>
      </c>
      <c r="S111" s="19">
        <v>0</v>
      </c>
      <c r="T111" s="19">
        <v>0</v>
      </c>
      <c r="U111" s="19">
        <v>95</v>
      </c>
      <c r="V111" s="33">
        <v>4161</v>
      </c>
      <c r="W111" s="25" t="s">
        <v>1072</v>
      </c>
    </row>
    <row r="112" spans="2:23" x14ac:dyDescent="0.2">
      <c r="B112" s="33">
        <v>4163</v>
      </c>
      <c r="C112" s="25" t="s">
        <v>1073</v>
      </c>
      <c r="D112" s="19">
        <v>29</v>
      </c>
      <c r="E112" s="19">
        <v>13</v>
      </c>
      <c r="F112" s="19">
        <v>0</v>
      </c>
      <c r="G112" s="19">
        <v>0</v>
      </c>
      <c r="H112" s="19">
        <v>0</v>
      </c>
      <c r="I112" s="19">
        <v>1</v>
      </c>
      <c r="J112" s="19">
        <v>15</v>
      </c>
      <c r="K112" s="19">
        <v>15</v>
      </c>
      <c r="L112" s="19">
        <v>0</v>
      </c>
      <c r="M112" s="19">
        <v>0</v>
      </c>
      <c r="N112" s="19">
        <v>0</v>
      </c>
      <c r="O112" s="19">
        <v>1</v>
      </c>
      <c r="P112" s="19">
        <v>2</v>
      </c>
      <c r="Q112" s="19">
        <v>0</v>
      </c>
      <c r="R112" s="19">
        <v>0</v>
      </c>
      <c r="S112" s="19">
        <v>0</v>
      </c>
      <c r="T112" s="19">
        <v>1</v>
      </c>
      <c r="U112" s="19">
        <v>184</v>
      </c>
      <c r="V112" s="33">
        <v>4163</v>
      </c>
      <c r="W112" s="25" t="s">
        <v>1073</v>
      </c>
    </row>
    <row r="113" spans="2:23" x14ac:dyDescent="0.2">
      <c r="B113" s="33">
        <v>4164</v>
      </c>
      <c r="C113" s="25" t="s">
        <v>1074</v>
      </c>
      <c r="D113" s="19">
        <v>3</v>
      </c>
      <c r="E113" s="19">
        <v>1</v>
      </c>
      <c r="F113" s="19">
        <v>1</v>
      </c>
      <c r="G113" s="19">
        <v>1</v>
      </c>
      <c r="H113" s="19">
        <v>0</v>
      </c>
      <c r="I113" s="19">
        <v>0</v>
      </c>
      <c r="J113" s="19">
        <v>1</v>
      </c>
      <c r="K113" s="19">
        <v>1</v>
      </c>
      <c r="L113" s="19">
        <v>1</v>
      </c>
      <c r="M113" s="19">
        <v>1</v>
      </c>
      <c r="N113" s="19">
        <v>0</v>
      </c>
      <c r="O113" s="19">
        <v>0</v>
      </c>
      <c r="P113" s="19">
        <v>0</v>
      </c>
      <c r="Q113" s="19">
        <v>0</v>
      </c>
      <c r="R113" s="19">
        <v>0</v>
      </c>
      <c r="S113" s="19">
        <v>0</v>
      </c>
      <c r="T113" s="19">
        <v>0</v>
      </c>
      <c r="U113" s="19">
        <v>37</v>
      </c>
      <c r="V113" s="33">
        <v>4164</v>
      </c>
      <c r="W113" s="25" t="s">
        <v>1074</v>
      </c>
    </row>
    <row r="114" spans="2:23" x14ac:dyDescent="0.2">
      <c r="B114" s="33">
        <v>4165</v>
      </c>
      <c r="C114" s="25" t="s">
        <v>1075</v>
      </c>
      <c r="D114" s="19">
        <v>2</v>
      </c>
      <c r="E114" s="19">
        <v>1</v>
      </c>
      <c r="F114" s="19">
        <v>0</v>
      </c>
      <c r="G114" s="19">
        <v>0</v>
      </c>
      <c r="H114" s="19">
        <v>0</v>
      </c>
      <c r="I114" s="19">
        <v>0</v>
      </c>
      <c r="J114" s="19">
        <v>1</v>
      </c>
      <c r="K114" s="19">
        <v>1</v>
      </c>
      <c r="L114" s="19">
        <v>0</v>
      </c>
      <c r="M114" s="19">
        <v>0</v>
      </c>
      <c r="N114" s="19">
        <v>0</v>
      </c>
      <c r="O114" s="19">
        <v>0</v>
      </c>
      <c r="P114" s="19">
        <v>0</v>
      </c>
      <c r="Q114" s="19">
        <v>0</v>
      </c>
      <c r="R114" s="19">
        <v>0</v>
      </c>
      <c r="S114" s="19">
        <v>0</v>
      </c>
      <c r="T114" s="19">
        <v>0</v>
      </c>
      <c r="U114" s="19">
        <v>5</v>
      </c>
      <c r="V114" s="33">
        <v>4165</v>
      </c>
      <c r="W114" s="25" t="s">
        <v>1075</v>
      </c>
    </row>
    <row r="115" spans="2:23" x14ac:dyDescent="0.2">
      <c r="B115" s="33">
        <v>4186</v>
      </c>
      <c r="C115" s="25" t="s">
        <v>1076</v>
      </c>
      <c r="D115" s="19">
        <v>8</v>
      </c>
      <c r="E115" s="19">
        <v>4</v>
      </c>
      <c r="F115" s="19">
        <v>0</v>
      </c>
      <c r="G115" s="19">
        <v>0</v>
      </c>
      <c r="H115" s="19">
        <v>0</v>
      </c>
      <c r="I115" s="19">
        <v>0</v>
      </c>
      <c r="J115" s="19">
        <v>4</v>
      </c>
      <c r="K115" s="19">
        <v>4</v>
      </c>
      <c r="L115" s="19">
        <v>0</v>
      </c>
      <c r="M115" s="19">
        <v>0</v>
      </c>
      <c r="N115" s="19">
        <v>0</v>
      </c>
      <c r="O115" s="19">
        <v>0</v>
      </c>
      <c r="P115" s="19">
        <v>0</v>
      </c>
      <c r="Q115" s="19">
        <v>0</v>
      </c>
      <c r="R115" s="19">
        <v>0</v>
      </c>
      <c r="S115" s="19">
        <v>0</v>
      </c>
      <c r="T115" s="19">
        <v>0</v>
      </c>
      <c r="U115" s="19">
        <v>149</v>
      </c>
      <c r="V115" s="33">
        <v>4186</v>
      </c>
      <c r="W115" s="25" t="s">
        <v>1076</v>
      </c>
    </row>
    <row r="116" spans="2:23" x14ac:dyDescent="0.2">
      <c r="B116" s="33">
        <v>4169</v>
      </c>
      <c r="C116" s="25" t="s">
        <v>1077</v>
      </c>
      <c r="D116" s="19">
        <v>13</v>
      </c>
      <c r="E116" s="19">
        <v>4</v>
      </c>
      <c r="F116" s="19">
        <v>2</v>
      </c>
      <c r="G116" s="19">
        <v>2</v>
      </c>
      <c r="H116" s="19">
        <v>0</v>
      </c>
      <c r="I116" s="19">
        <v>0</v>
      </c>
      <c r="J116" s="19">
        <v>7</v>
      </c>
      <c r="K116" s="19">
        <v>4</v>
      </c>
      <c r="L116" s="19">
        <v>2</v>
      </c>
      <c r="M116" s="19">
        <v>2</v>
      </c>
      <c r="N116" s="19">
        <v>0</v>
      </c>
      <c r="O116" s="19">
        <v>0</v>
      </c>
      <c r="P116" s="19">
        <v>0</v>
      </c>
      <c r="Q116" s="19">
        <v>0</v>
      </c>
      <c r="R116" s="19">
        <v>0</v>
      </c>
      <c r="S116" s="19">
        <v>0</v>
      </c>
      <c r="T116" s="19">
        <v>0</v>
      </c>
      <c r="U116" s="19">
        <v>76</v>
      </c>
      <c r="V116" s="33">
        <v>4169</v>
      </c>
      <c r="W116" s="25" t="s">
        <v>1077</v>
      </c>
    </row>
    <row r="117" spans="2:23" x14ac:dyDescent="0.2">
      <c r="B117" s="33">
        <v>4170</v>
      </c>
      <c r="C117" s="25" t="s">
        <v>812</v>
      </c>
      <c r="D117" s="19">
        <v>15</v>
      </c>
      <c r="E117" s="19">
        <v>7</v>
      </c>
      <c r="F117" s="19">
        <v>1</v>
      </c>
      <c r="G117" s="19">
        <v>1</v>
      </c>
      <c r="H117" s="19">
        <v>0</v>
      </c>
      <c r="I117" s="19">
        <v>0</v>
      </c>
      <c r="J117" s="19">
        <v>7</v>
      </c>
      <c r="K117" s="19">
        <v>8</v>
      </c>
      <c r="L117" s="19">
        <v>1</v>
      </c>
      <c r="M117" s="19">
        <v>1</v>
      </c>
      <c r="N117" s="19">
        <v>0</v>
      </c>
      <c r="O117" s="19">
        <v>0</v>
      </c>
      <c r="P117" s="19">
        <v>1</v>
      </c>
      <c r="Q117" s="19">
        <v>0</v>
      </c>
      <c r="R117" s="19">
        <v>0</v>
      </c>
      <c r="S117" s="19">
        <v>0</v>
      </c>
      <c r="T117" s="19">
        <v>0</v>
      </c>
      <c r="U117" s="19">
        <v>117</v>
      </c>
      <c r="V117" s="33">
        <v>4170</v>
      </c>
      <c r="W117" s="25" t="s">
        <v>812</v>
      </c>
    </row>
    <row r="118" spans="2:23" x14ac:dyDescent="0.2">
      <c r="B118" s="33">
        <v>4184</v>
      </c>
      <c r="C118" s="25" t="s">
        <v>1078</v>
      </c>
      <c r="D118" s="19">
        <v>6</v>
      </c>
      <c r="E118" s="19">
        <v>5</v>
      </c>
      <c r="F118" s="19">
        <v>0</v>
      </c>
      <c r="G118" s="19">
        <v>0</v>
      </c>
      <c r="H118" s="19">
        <v>0</v>
      </c>
      <c r="I118" s="19">
        <v>0</v>
      </c>
      <c r="J118" s="19">
        <v>1</v>
      </c>
      <c r="K118" s="19">
        <v>8</v>
      </c>
      <c r="L118" s="19">
        <v>0</v>
      </c>
      <c r="M118" s="19">
        <v>0</v>
      </c>
      <c r="N118" s="19">
        <v>0</v>
      </c>
      <c r="O118" s="19">
        <v>0</v>
      </c>
      <c r="P118" s="19">
        <v>0</v>
      </c>
      <c r="Q118" s="19">
        <v>0</v>
      </c>
      <c r="R118" s="19">
        <v>0</v>
      </c>
      <c r="S118" s="19">
        <v>0</v>
      </c>
      <c r="T118" s="19">
        <v>0</v>
      </c>
      <c r="U118" s="19">
        <v>229</v>
      </c>
      <c r="V118" s="33">
        <v>4184</v>
      </c>
      <c r="W118" s="25" t="s">
        <v>1078</v>
      </c>
    </row>
    <row r="119" spans="2:23" x14ac:dyDescent="0.2">
      <c r="B119" s="33">
        <v>4172</v>
      </c>
      <c r="C119" s="25" t="s">
        <v>1079</v>
      </c>
      <c r="D119" s="19">
        <v>1</v>
      </c>
      <c r="E119" s="19">
        <v>0</v>
      </c>
      <c r="F119" s="19">
        <v>1</v>
      </c>
      <c r="G119" s="19">
        <v>1</v>
      </c>
      <c r="H119" s="19">
        <v>0</v>
      </c>
      <c r="I119" s="19">
        <v>0</v>
      </c>
      <c r="J119" s="19">
        <v>0</v>
      </c>
      <c r="K119" s="19">
        <v>0</v>
      </c>
      <c r="L119" s="19">
        <v>1</v>
      </c>
      <c r="M119" s="19">
        <v>1</v>
      </c>
      <c r="N119" s="19">
        <v>0</v>
      </c>
      <c r="O119" s="19">
        <v>0</v>
      </c>
      <c r="P119" s="19">
        <v>0</v>
      </c>
      <c r="Q119" s="19">
        <v>0</v>
      </c>
      <c r="R119" s="19">
        <v>0</v>
      </c>
      <c r="S119" s="19">
        <v>0</v>
      </c>
      <c r="T119" s="19">
        <v>0</v>
      </c>
      <c r="U119" s="19">
        <v>3</v>
      </c>
      <c r="V119" s="33">
        <v>4172</v>
      </c>
      <c r="W119" s="25" t="s">
        <v>1079</v>
      </c>
    </row>
    <row r="120" spans="2:23" x14ac:dyDescent="0.2">
      <c r="B120" s="33">
        <v>4173</v>
      </c>
      <c r="C120" s="25" t="s">
        <v>1080</v>
      </c>
      <c r="D120" s="19">
        <v>1</v>
      </c>
      <c r="E120" s="19">
        <v>0</v>
      </c>
      <c r="F120" s="19">
        <v>0</v>
      </c>
      <c r="G120" s="19">
        <v>0</v>
      </c>
      <c r="H120" s="19">
        <v>0</v>
      </c>
      <c r="I120" s="19">
        <v>0</v>
      </c>
      <c r="J120" s="19">
        <v>1</v>
      </c>
      <c r="K120" s="19">
        <v>0</v>
      </c>
      <c r="L120" s="19">
        <v>0</v>
      </c>
      <c r="M120" s="19">
        <v>0</v>
      </c>
      <c r="N120" s="19">
        <v>0</v>
      </c>
      <c r="O120" s="19">
        <v>0</v>
      </c>
      <c r="P120" s="19">
        <v>0</v>
      </c>
      <c r="Q120" s="19">
        <v>0</v>
      </c>
      <c r="R120" s="19">
        <v>0</v>
      </c>
      <c r="S120" s="19">
        <v>0</v>
      </c>
      <c r="T120" s="19">
        <v>0</v>
      </c>
      <c r="U120" s="19">
        <v>25</v>
      </c>
      <c r="V120" s="33">
        <v>4173</v>
      </c>
      <c r="W120" s="25" t="s">
        <v>1080</v>
      </c>
    </row>
    <row r="121" spans="2:23" x14ac:dyDescent="0.2">
      <c r="B121" s="33">
        <v>4175</v>
      </c>
      <c r="C121" s="25" t="s">
        <v>1081</v>
      </c>
      <c r="D121" s="19">
        <v>1</v>
      </c>
      <c r="E121" s="19">
        <v>1</v>
      </c>
      <c r="F121" s="19">
        <v>0</v>
      </c>
      <c r="G121" s="19">
        <v>0</v>
      </c>
      <c r="H121" s="19">
        <v>0</v>
      </c>
      <c r="I121" s="19">
        <v>0</v>
      </c>
      <c r="J121" s="19">
        <v>0</v>
      </c>
      <c r="K121" s="19">
        <v>1</v>
      </c>
      <c r="L121" s="19">
        <v>0</v>
      </c>
      <c r="M121" s="19">
        <v>0</v>
      </c>
      <c r="N121" s="19">
        <v>0</v>
      </c>
      <c r="O121" s="19">
        <v>0</v>
      </c>
      <c r="P121" s="19">
        <v>0</v>
      </c>
      <c r="Q121" s="19">
        <v>0</v>
      </c>
      <c r="R121" s="19">
        <v>0</v>
      </c>
      <c r="S121" s="19">
        <v>0</v>
      </c>
      <c r="T121" s="19">
        <v>0</v>
      </c>
      <c r="U121" s="19">
        <v>19</v>
      </c>
      <c r="V121" s="33">
        <v>4175</v>
      </c>
      <c r="W121" s="25" t="s">
        <v>1081</v>
      </c>
    </row>
    <row r="122" spans="2:23" x14ac:dyDescent="0.2">
      <c r="B122" s="33">
        <v>4176</v>
      </c>
      <c r="C122" s="25" t="s">
        <v>1082</v>
      </c>
      <c r="D122" s="19">
        <v>4</v>
      </c>
      <c r="E122" s="19">
        <v>2</v>
      </c>
      <c r="F122" s="19">
        <v>1</v>
      </c>
      <c r="G122" s="19">
        <v>1</v>
      </c>
      <c r="H122" s="19">
        <v>0</v>
      </c>
      <c r="I122" s="19">
        <v>0</v>
      </c>
      <c r="J122" s="19">
        <v>1</v>
      </c>
      <c r="K122" s="19">
        <v>3</v>
      </c>
      <c r="L122" s="19">
        <v>1</v>
      </c>
      <c r="M122" s="19">
        <v>1</v>
      </c>
      <c r="N122" s="19">
        <v>0</v>
      </c>
      <c r="O122" s="19">
        <v>0</v>
      </c>
      <c r="P122" s="19">
        <v>0</v>
      </c>
      <c r="Q122" s="19">
        <v>0</v>
      </c>
      <c r="R122" s="19">
        <v>0</v>
      </c>
      <c r="S122" s="19">
        <v>0</v>
      </c>
      <c r="T122" s="19">
        <v>0</v>
      </c>
      <c r="U122" s="19">
        <v>30</v>
      </c>
      <c r="V122" s="33">
        <v>4176</v>
      </c>
      <c r="W122" s="25" t="s">
        <v>1082</v>
      </c>
    </row>
    <row r="123" spans="2:23" x14ac:dyDescent="0.2">
      <c r="B123" s="33">
        <v>4177</v>
      </c>
      <c r="C123" s="25" t="s">
        <v>1083</v>
      </c>
      <c r="D123" s="19">
        <v>3</v>
      </c>
      <c r="E123" s="19">
        <v>2</v>
      </c>
      <c r="F123" s="19">
        <v>0</v>
      </c>
      <c r="G123" s="19">
        <v>0</v>
      </c>
      <c r="H123" s="19">
        <v>0</v>
      </c>
      <c r="I123" s="19">
        <v>0</v>
      </c>
      <c r="J123" s="19">
        <v>1</v>
      </c>
      <c r="K123" s="19">
        <v>2</v>
      </c>
      <c r="L123" s="19">
        <v>0</v>
      </c>
      <c r="M123" s="19">
        <v>0</v>
      </c>
      <c r="N123" s="19">
        <v>0</v>
      </c>
      <c r="O123" s="19">
        <v>0</v>
      </c>
      <c r="P123" s="19">
        <v>0</v>
      </c>
      <c r="Q123" s="19">
        <v>0</v>
      </c>
      <c r="R123" s="19">
        <v>0</v>
      </c>
      <c r="S123" s="19">
        <v>0</v>
      </c>
      <c r="T123" s="19">
        <v>0</v>
      </c>
      <c r="U123" s="19">
        <v>23</v>
      </c>
      <c r="V123" s="33">
        <v>4177</v>
      </c>
      <c r="W123" s="25" t="s">
        <v>1083</v>
      </c>
    </row>
    <row r="124" spans="2:23" x14ac:dyDescent="0.2">
      <c r="B124" s="33">
        <v>4181</v>
      </c>
      <c r="C124" s="25" t="s">
        <v>1084</v>
      </c>
      <c r="D124" s="19">
        <v>3</v>
      </c>
      <c r="E124" s="19">
        <v>1</v>
      </c>
      <c r="F124" s="19">
        <v>1</v>
      </c>
      <c r="G124" s="19">
        <v>1</v>
      </c>
      <c r="H124" s="19">
        <v>0</v>
      </c>
      <c r="I124" s="19">
        <v>0</v>
      </c>
      <c r="J124" s="19">
        <v>1</v>
      </c>
      <c r="K124" s="19">
        <v>1</v>
      </c>
      <c r="L124" s="19">
        <v>1</v>
      </c>
      <c r="M124" s="19">
        <v>1</v>
      </c>
      <c r="N124" s="19">
        <v>0</v>
      </c>
      <c r="O124" s="19">
        <v>0</v>
      </c>
      <c r="P124" s="19">
        <v>0</v>
      </c>
      <c r="Q124" s="19">
        <v>0</v>
      </c>
      <c r="R124" s="19">
        <v>0</v>
      </c>
      <c r="S124" s="19">
        <v>0</v>
      </c>
      <c r="T124" s="19">
        <v>0</v>
      </c>
      <c r="U124" s="19">
        <v>73</v>
      </c>
      <c r="V124" s="33">
        <v>4181</v>
      </c>
      <c r="W124" s="25" t="s">
        <v>1084</v>
      </c>
    </row>
    <row r="125" spans="2:23" x14ac:dyDescent="0.2">
      <c r="B125" s="33">
        <v>4182</v>
      </c>
      <c r="C125" s="25" t="s">
        <v>1085</v>
      </c>
      <c r="D125" s="19">
        <v>2</v>
      </c>
      <c r="E125" s="19">
        <v>1</v>
      </c>
      <c r="F125" s="19">
        <v>0</v>
      </c>
      <c r="G125" s="19">
        <v>0</v>
      </c>
      <c r="H125" s="19">
        <v>0</v>
      </c>
      <c r="I125" s="19">
        <v>0</v>
      </c>
      <c r="J125" s="19">
        <v>1</v>
      </c>
      <c r="K125" s="19">
        <v>1</v>
      </c>
      <c r="L125" s="19">
        <v>0</v>
      </c>
      <c r="M125" s="19">
        <v>0</v>
      </c>
      <c r="N125" s="19">
        <v>0</v>
      </c>
      <c r="O125" s="19">
        <v>0</v>
      </c>
      <c r="P125" s="19">
        <v>0</v>
      </c>
      <c r="Q125" s="19">
        <v>0</v>
      </c>
      <c r="R125" s="19">
        <v>0</v>
      </c>
      <c r="S125" s="19">
        <v>0</v>
      </c>
      <c r="T125" s="19">
        <v>0</v>
      </c>
      <c r="U125" s="19">
        <v>16</v>
      </c>
      <c r="V125" s="33">
        <v>4182</v>
      </c>
      <c r="W125" s="25" t="s">
        <v>1085</v>
      </c>
    </row>
    <row r="126" spans="2:23" x14ac:dyDescent="0.2">
      <c r="B126" s="33">
        <v>4183</v>
      </c>
      <c r="C126" s="25" t="s">
        <v>1086</v>
      </c>
      <c r="D126" s="19">
        <v>3</v>
      </c>
      <c r="E126" s="19">
        <v>3</v>
      </c>
      <c r="F126" s="19">
        <v>0</v>
      </c>
      <c r="G126" s="19">
        <v>0</v>
      </c>
      <c r="H126" s="19">
        <v>0</v>
      </c>
      <c r="I126" s="19">
        <v>0</v>
      </c>
      <c r="J126" s="19">
        <v>0</v>
      </c>
      <c r="K126" s="19">
        <v>3</v>
      </c>
      <c r="L126" s="19">
        <v>0</v>
      </c>
      <c r="M126" s="19">
        <v>0</v>
      </c>
      <c r="N126" s="19">
        <v>0</v>
      </c>
      <c r="O126" s="19">
        <v>0</v>
      </c>
      <c r="P126" s="19">
        <v>0</v>
      </c>
      <c r="Q126" s="19">
        <v>0</v>
      </c>
      <c r="R126" s="19">
        <v>0</v>
      </c>
      <c r="S126" s="19">
        <v>0</v>
      </c>
      <c r="T126" s="19">
        <v>0</v>
      </c>
      <c r="U126" s="19">
        <v>28</v>
      </c>
      <c r="V126" s="33">
        <v>4183</v>
      </c>
      <c r="W126" s="25" t="s">
        <v>1086</v>
      </c>
    </row>
    <row r="127" spans="2:23" x14ac:dyDescent="0.2">
      <c r="B127" s="36">
        <v>4219</v>
      </c>
      <c r="C127" s="26" t="s">
        <v>1087</v>
      </c>
      <c r="D127" s="27">
        <v>284</v>
      </c>
      <c r="E127" s="27">
        <v>93</v>
      </c>
      <c r="F127" s="27">
        <v>16</v>
      </c>
      <c r="G127" s="27">
        <v>16</v>
      </c>
      <c r="H127" s="27">
        <v>0</v>
      </c>
      <c r="I127" s="27">
        <v>1</v>
      </c>
      <c r="J127" s="27">
        <v>174</v>
      </c>
      <c r="K127" s="27">
        <v>106</v>
      </c>
      <c r="L127" s="27">
        <v>18</v>
      </c>
      <c r="M127" s="27">
        <v>17</v>
      </c>
      <c r="N127" s="27">
        <v>1</v>
      </c>
      <c r="O127" s="27">
        <v>1</v>
      </c>
      <c r="P127" s="27">
        <v>11</v>
      </c>
      <c r="Q127" s="27">
        <v>2</v>
      </c>
      <c r="R127" s="27">
        <v>2</v>
      </c>
      <c r="S127" s="27">
        <v>0</v>
      </c>
      <c r="T127" s="27">
        <v>0</v>
      </c>
      <c r="U127" s="27">
        <v>3133</v>
      </c>
      <c r="V127" s="36">
        <v>4219</v>
      </c>
      <c r="W127" s="26" t="s">
        <v>1087</v>
      </c>
    </row>
    <row r="128" spans="2:23" x14ac:dyDescent="0.2">
      <c r="B128" s="33">
        <v>4191</v>
      </c>
      <c r="C128" s="25" t="s">
        <v>1088</v>
      </c>
      <c r="D128" s="19">
        <v>7</v>
      </c>
      <c r="E128" s="19">
        <v>1</v>
      </c>
      <c r="F128" s="19">
        <v>1</v>
      </c>
      <c r="G128" s="19">
        <v>1</v>
      </c>
      <c r="H128" s="19">
        <v>0</v>
      </c>
      <c r="I128" s="19">
        <v>0</v>
      </c>
      <c r="J128" s="19">
        <v>5</v>
      </c>
      <c r="K128" s="19">
        <v>3</v>
      </c>
      <c r="L128" s="19">
        <v>1</v>
      </c>
      <c r="M128" s="19">
        <v>1</v>
      </c>
      <c r="N128" s="19">
        <v>0</v>
      </c>
      <c r="O128" s="19">
        <v>0</v>
      </c>
      <c r="P128" s="19">
        <v>0</v>
      </c>
      <c r="Q128" s="19">
        <v>0</v>
      </c>
      <c r="R128" s="19">
        <v>0</v>
      </c>
      <c r="S128" s="19">
        <v>0</v>
      </c>
      <c r="T128" s="19">
        <v>0</v>
      </c>
      <c r="U128" s="19">
        <v>75</v>
      </c>
      <c r="V128" s="33">
        <v>4191</v>
      </c>
      <c r="W128" s="25" t="s">
        <v>1088</v>
      </c>
    </row>
    <row r="129" spans="2:23" x14ac:dyDescent="0.2">
      <c r="B129" s="33">
        <v>4192</v>
      </c>
      <c r="C129" s="25" t="s">
        <v>1089</v>
      </c>
      <c r="D129" s="19">
        <v>8</v>
      </c>
      <c r="E129" s="19">
        <v>1</v>
      </c>
      <c r="F129" s="19">
        <v>0</v>
      </c>
      <c r="G129" s="19">
        <v>0</v>
      </c>
      <c r="H129" s="19">
        <v>0</v>
      </c>
      <c r="I129" s="19">
        <v>0</v>
      </c>
      <c r="J129" s="19">
        <v>7</v>
      </c>
      <c r="K129" s="19">
        <v>1</v>
      </c>
      <c r="L129" s="19">
        <v>0</v>
      </c>
      <c r="M129" s="19">
        <v>0</v>
      </c>
      <c r="N129" s="19">
        <v>0</v>
      </c>
      <c r="O129" s="19">
        <v>0</v>
      </c>
      <c r="P129" s="19">
        <v>0</v>
      </c>
      <c r="Q129" s="19">
        <v>0</v>
      </c>
      <c r="R129" s="19">
        <v>0</v>
      </c>
      <c r="S129" s="19">
        <v>0</v>
      </c>
      <c r="T129" s="19">
        <v>0</v>
      </c>
      <c r="U129" s="19">
        <v>67</v>
      </c>
      <c r="V129" s="33">
        <v>4192</v>
      </c>
      <c r="W129" s="25" t="s">
        <v>1089</v>
      </c>
    </row>
    <row r="130" spans="2:23" x14ac:dyDescent="0.2">
      <c r="B130" s="33">
        <v>4193</v>
      </c>
      <c r="C130" s="25" t="s">
        <v>1090</v>
      </c>
      <c r="D130" s="19">
        <v>5</v>
      </c>
      <c r="E130" s="19">
        <v>0</v>
      </c>
      <c r="F130" s="19">
        <v>1</v>
      </c>
      <c r="G130" s="19">
        <v>1</v>
      </c>
      <c r="H130" s="19">
        <v>0</v>
      </c>
      <c r="I130" s="19">
        <v>0</v>
      </c>
      <c r="J130" s="19">
        <v>4</v>
      </c>
      <c r="K130" s="19">
        <v>0</v>
      </c>
      <c r="L130" s="19">
        <v>1</v>
      </c>
      <c r="M130" s="19">
        <v>1</v>
      </c>
      <c r="N130" s="19">
        <v>0</v>
      </c>
      <c r="O130" s="19">
        <v>0</v>
      </c>
      <c r="P130" s="19">
        <v>0</v>
      </c>
      <c r="Q130" s="19">
        <v>0</v>
      </c>
      <c r="R130" s="19">
        <v>0</v>
      </c>
      <c r="S130" s="19">
        <v>0</v>
      </c>
      <c r="T130" s="19">
        <v>0</v>
      </c>
      <c r="U130" s="19">
        <v>134</v>
      </c>
      <c r="V130" s="33">
        <v>4193</v>
      </c>
      <c r="W130" s="25" t="s">
        <v>1090</v>
      </c>
    </row>
    <row r="131" spans="2:23" x14ac:dyDescent="0.2">
      <c r="B131" s="33">
        <v>4194</v>
      </c>
      <c r="C131" s="25" t="s">
        <v>1091</v>
      </c>
      <c r="D131" s="19">
        <v>14</v>
      </c>
      <c r="E131" s="19">
        <v>4</v>
      </c>
      <c r="F131" s="19">
        <v>1</v>
      </c>
      <c r="G131" s="19">
        <v>1</v>
      </c>
      <c r="H131" s="19">
        <v>0</v>
      </c>
      <c r="I131" s="19">
        <v>0</v>
      </c>
      <c r="J131" s="19">
        <v>9</v>
      </c>
      <c r="K131" s="19">
        <v>5</v>
      </c>
      <c r="L131" s="19">
        <v>1</v>
      </c>
      <c r="M131" s="19">
        <v>1</v>
      </c>
      <c r="N131" s="19">
        <v>0</v>
      </c>
      <c r="O131" s="19">
        <v>0</v>
      </c>
      <c r="P131" s="19">
        <v>1</v>
      </c>
      <c r="Q131" s="19">
        <v>0</v>
      </c>
      <c r="R131" s="19">
        <v>0</v>
      </c>
      <c r="S131" s="19">
        <v>0</v>
      </c>
      <c r="T131" s="19">
        <v>0</v>
      </c>
      <c r="U131" s="19">
        <v>112</v>
      </c>
      <c r="V131" s="33">
        <v>4194</v>
      </c>
      <c r="W131" s="25" t="s">
        <v>1091</v>
      </c>
    </row>
    <row r="132" spans="2:23" x14ac:dyDescent="0.2">
      <c r="B132" s="33">
        <v>4195</v>
      </c>
      <c r="C132" s="25" t="s">
        <v>1092</v>
      </c>
      <c r="D132" s="19">
        <v>4</v>
      </c>
      <c r="E132" s="19">
        <v>3</v>
      </c>
      <c r="F132" s="19">
        <v>0</v>
      </c>
      <c r="G132" s="19">
        <v>0</v>
      </c>
      <c r="H132" s="19">
        <v>0</v>
      </c>
      <c r="I132" s="19">
        <v>0</v>
      </c>
      <c r="J132" s="19">
        <v>1</v>
      </c>
      <c r="K132" s="19">
        <v>3</v>
      </c>
      <c r="L132" s="19">
        <v>0</v>
      </c>
      <c r="M132" s="19">
        <v>0</v>
      </c>
      <c r="N132" s="19">
        <v>0</v>
      </c>
      <c r="O132" s="19">
        <v>0</v>
      </c>
      <c r="P132" s="19">
        <v>1</v>
      </c>
      <c r="Q132" s="19">
        <v>0</v>
      </c>
      <c r="R132" s="19">
        <v>0</v>
      </c>
      <c r="S132" s="19">
        <v>0</v>
      </c>
      <c r="T132" s="19">
        <v>0</v>
      </c>
      <c r="U132" s="19">
        <v>24</v>
      </c>
      <c r="V132" s="33">
        <v>4195</v>
      </c>
      <c r="W132" s="25" t="s">
        <v>1092</v>
      </c>
    </row>
    <row r="133" spans="2:23" x14ac:dyDescent="0.2">
      <c r="B133" s="33">
        <v>4196</v>
      </c>
      <c r="C133" s="25" t="s">
        <v>1093</v>
      </c>
      <c r="D133" s="19">
        <v>6</v>
      </c>
      <c r="E133" s="19">
        <v>2</v>
      </c>
      <c r="F133" s="19">
        <v>0</v>
      </c>
      <c r="G133" s="19">
        <v>0</v>
      </c>
      <c r="H133" s="19">
        <v>0</v>
      </c>
      <c r="I133" s="19">
        <v>0</v>
      </c>
      <c r="J133" s="19">
        <v>4</v>
      </c>
      <c r="K133" s="19">
        <v>2</v>
      </c>
      <c r="L133" s="19">
        <v>0</v>
      </c>
      <c r="M133" s="19">
        <v>0</v>
      </c>
      <c r="N133" s="19">
        <v>0</v>
      </c>
      <c r="O133" s="19">
        <v>0</v>
      </c>
      <c r="P133" s="19">
        <v>0</v>
      </c>
      <c r="Q133" s="19">
        <v>0</v>
      </c>
      <c r="R133" s="19">
        <v>0</v>
      </c>
      <c r="S133" s="19">
        <v>0</v>
      </c>
      <c r="T133" s="19">
        <v>0</v>
      </c>
      <c r="U133" s="19">
        <v>32</v>
      </c>
      <c r="V133" s="33">
        <v>4196</v>
      </c>
      <c r="W133" s="25" t="s">
        <v>1093</v>
      </c>
    </row>
    <row r="134" spans="2:23" x14ac:dyDescent="0.2">
      <c r="B134" s="33">
        <v>4197</v>
      </c>
      <c r="C134" s="25" t="s">
        <v>1094</v>
      </c>
      <c r="D134" s="19">
        <v>2</v>
      </c>
      <c r="E134" s="19">
        <v>0</v>
      </c>
      <c r="F134" s="19">
        <v>0</v>
      </c>
      <c r="G134" s="19">
        <v>0</v>
      </c>
      <c r="H134" s="19">
        <v>0</v>
      </c>
      <c r="I134" s="19">
        <v>0</v>
      </c>
      <c r="J134" s="19">
        <v>2</v>
      </c>
      <c r="K134" s="19">
        <v>0</v>
      </c>
      <c r="L134" s="19">
        <v>0</v>
      </c>
      <c r="M134" s="19">
        <v>0</v>
      </c>
      <c r="N134" s="19">
        <v>0</v>
      </c>
      <c r="O134" s="19">
        <v>0</v>
      </c>
      <c r="P134" s="19">
        <v>0</v>
      </c>
      <c r="Q134" s="19">
        <v>0</v>
      </c>
      <c r="R134" s="19">
        <v>0</v>
      </c>
      <c r="S134" s="19">
        <v>0</v>
      </c>
      <c r="T134" s="19">
        <v>0</v>
      </c>
      <c r="U134" s="19">
        <v>19</v>
      </c>
      <c r="V134" s="33">
        <v>4197</v>
      </c>
      <c r="W134" s="25" t="s">
        <v>1094</v>
      </c>
    </row>
    <row r="135" spans="2:23" x14ac:dyDescent="0.2">
      <c r="B135" s="33">
        <v>4198</v>
      </c>
      <c r="C135" s="25" t="s">
        <v>1095</v>
      </c>
      <c r="D135" s="19">
        <v>24</v>
      </c>
      <c r="E135" s="19">
        <v>13</v>
      </c>
      <c r="F135" s="19">
        <v>0</v>
      </c>
      <c r="G135" s="19">
        <v>0</v>
      </c>
      <c r="H135" s="19">
        <v>0</v>
      </c>
      <c r="I135" s="19">
        <v>0</v>
      </c>
      <c r="J135" s="19">
        <v>11</v>
      </c>
      <c r="K135" s="19">
        <v>19</v>
      </c>
      <c r="L135" s="19">
        <v>0</v>
      </c>
      <c r="M135" s="19">
        <v>0</v>
      </c>
      <c r="N135" s="19">
        <v>0</v>
      </c>
      <c r="O135" s="19">
        <v>0</v>
      </c>
      <c r="P135" s="19">
        <v>0</v>
      </c>
      <c r="Q135" s="19">
        <v>0</v>
      </c>
      <c r="R135" s="19">
        <v>0</v>
      </c>
      <c r="S135" s="19">
        <v>0</v>
      </c>
      <c r="T135" s="19">
        <v>0</v>
      </c>
      <c r="U135" s="19">
        <v>413</v>
      </c>
      <c r="V135" s="33">
        <v>4198</v>
      </c>
      <c r="W135" s="25" t="s">
        <v>1095</v>
      </c>
    </row>
    <row r="136" spans="2:23" x14ac:dyDescent="0.2">
      <c r="B136" s="33">
        <v>4199</v>
      </c>
      <c r="C136" s="25" t="s">
        <v>1096</v>
      </c>
      <c r="D136" s="19">
        <v>4</v>
      </c>
      <c r="E136" s="19">
        <v>1</v>
      </c>
      <c r="F136" s="19">
        <v>0</v>
      </c>
      <c r="G136" s="19">
        <v>0</v>
      </c>
      <c r="H136" s="19">
        <v>0</v>
      </c>
      <c r="I136" s="19">
        <v>0</v>
      </c>
      <c r="J136" s="19">
        <v>3</v>
      </c>
      <c r="K136" s="19">
        <v>1</v>
      </c>
      <c r="L136" s="19">
        <v>0</v>
      </c>
      <c r="M136" s="19">
        <v>0</v>
      </c>
      <c r="N136" s="19">
        <v>0</v>
      </c>
      <c r="O136" s="19">
        <v>0</v>
      </c>
      <c r="P136" s="19">
        <v>0</v>
      </c>
      <c r="Q136" s="19">
        <v>0</v>
      </c>
      <c r="R136" s="19">
        <v>0</v>
      </c>
      <c r="S136" s="19">
        <v>0</v>
      </c>
      <c r="T136" s="19">
        <v>0</v>
      </c>
      <c r="U136" s="19">
        <v>30</v>
      </c>
      <c r="V136" s="33">
        <v>4199</v>
      </c>
      <c r="W136" s="25" t="s">
        <v>1096</v>
      </c>
    </row>
    <row r="137" spans="2:23" x14ac:dyDescent="0.2">
      <c r="B137" s="33">
        <v>4200</v>
      </c>
      <c r="C137" s="25" t="s">
        <v>1097</v>
      </c>
      <c r="D137" s="19">
        <v>38</v>
      </c>
      <c r="E137" s="19">
        <v>11</v>
      </c>
      <c r="F137" s="19">
        <v>3</v>
      </c>
      <c r="G137" s="19">
        <v>3</v>
      </c>
      <c r="H137" s="19">
        <v>0</v>
      </c>
      <c r="I137" s="19">
        <v>0</v>
      </c>
      <c r="J137" s="19">
        <v>24</v>
      </c>
      <c r="K137" s="19">
        <v>11</v>
      </c>
      <c r="L137" s="19">
        <v>3</v>
      </c>
      <c r="M137" s="19">
        <v>3</v>
      </c>
      <c r="N137" s="19">
        <v>0</v>
      </c>
      <c r="O137" s="19">
        <v>0</v>
      </c>
      <c r="P137" s="19">
        <v>1</v>
      </c>
      <c r="Q137" s="19">
        <v>2</v>
      </c>
      <c r="R137" s="19">
        <v>2</v>
      </c>
      <c r="S137" s="19">
        <v>0</v>
      </c>
      <c r="T137" s="19">
        <v>0</v>
      </c>
      <c r="U137" s="19">
        <v>683</v>
      </c>
      <c r="V137" s="33">
        <v>4200</v>
      </c>
      <c r="W137" s="25" t="s">
        <v>1097</v>
      </c>
    </row>
    <row r="138" spans="2:23" x14ac:dyDescent="0.2">
      <c r="B138" s="33">
        <v>4201</v>
      </c>
      <c r="C138" s="25" t="s">
        <v>813</v>
      </c>
      <c r="D138" s="19">
        <v>53</v>
      </c>
      <c r="E138" s="19">
        <v>14</v>
      </c>
      <c r="F138" s="19">
        <v>1</v>
      </c>
      <c r="G138" s="19">
        <v>1</v>
      </c>
      <c r="H138" s="19">
        <v>0</v>
      </c>
      <c r="I138" s="19">
        <v>0</v>
      </c>
      <c r="J138" s="19">
        <v>38</v>
      </c>
      <c r="K138" s="19">
        <v>15</v>
      </c>
      <c r="L138" s="19">
        <v>1</v>
      </c>
      <c r="M138" s="19">
        <v>1</v>
      </c>
      <c r="N138" s="19">
        <v>0</v>
      </c>
      <c r="O138" s="19">
        <v>0</v>
      </c>
      <c r="P138" s="19">
        <v>2</v>
      </c>
      <c r="Q138" s="19">
        <v>0</v>
      </c>
      <c r="R138" s="19">
        <v>0</v>
      </c>
      <c r="S138" s="19">
        <v>0</v>
      </c>
      <c r="T138" s="19">
        <v>0</v>
      </c>
      <c r="U138" s="19">
        <v>487</v>
      </c>
      <c r="V138" s="33">
        <v>4201</v>
      </c>
      <c r="W138" s="25" t="s">
        <v>813</v>
      </c>
    </row>
    <row r="139" spans="2:23" x14ac:dyDescent="0.2">
      <c r="B139" s="33">
        <v>4202</v>
      </c>
      <c r="C139" s="25" t="s">
        <v>1098</v>
      </c>
      <c r="D139" s="19">
        <v>7</v>
      </c>
      <c r="E139" s="19">
        <v>2</v>
      </c>
      <c r="F139" s="19">
        <v>2</v>
      </c>
      <c r="G139" s="19">
        <v>2</v>
      </c>
      <c r="H139" s="19">
        <v>0</v>
      </c>
      <c r="I139" s="19">
        <v>0</v>
      </c>
      <c r="J139" s="19">
        <v>3</v>
      </c>
      <c r="K139" s="19">
        <v>2</v>
      </c>
      <c r="L139" s="19">
        <v>2</v>
      </c>
      <c r="M139" s="19">
        <v>2</v>
      </c>
      <c r="N139" s="19">
        <v>0</v>
      </c>
      <c r="O139" s="19">
        <v>0</v>
      </c>
      <c r="P139" s="19">
        <v>0</v>
      </c>
      <c r="Q139" s="19">
        <v>0</v>
      </c>
      <c r="R139" s="19">
        <v>0</v>
      </c>
      <c r="S139" s="19">
        <v>0</v>
      </c>
      <c r="T139" s="19">
        <v>0</v>
      </c>
      <c r="U139" s="19">
        <v>38</v>
      </c>
      <c r="V139" s="33">
        <v>4202</v>
      </c>
      <c r="W139" s="25" t="s">
        <v>1098</v>
      </c>
    </row>
    <row r="140" spans="2:23" x14ac:dyDescent="0.2">
      <c r="B140" s="33">
        <v>4203</v>
      </c>
      <c r="C140" s="25" t="s">
        <v>1099</v>
      </c>
      <c r="D140" s="19">
        <v>14</v>
      </c>
      <c r="E140" s="19">
        <v>4</v>
      </c>
      <c r="F140" s="19">
        <v>1</v>
      </c>
      <c r="G140" s="19">
        <v>1</v>
      </c>
      <c r="H140" s="19">
        <v>0</v>
      </c>
      <c r="I140" s="19">
        <v>0</v>
      </c>
      <c r="J140" s="19">
        <v>9</v>
      </c>
      <c r="K140" s="19">
        <v>4</v>
      </c>
      <c r="L140" s="19">
        <v>1</v>
      </c>
      <c r="M140" s="19">
        <v>1</v>
      </c>
      <c r="N140" s="19">
        <v>0</v>
      </c>
      <c r="O140" s="19">
        <v>0</v>
      </c>
      <c r="P140" s="19">
        <v>2</v>
      </c>
      <c r="Q140" s="19">
        <v>0</v>
      </c>
      <c r="R140" s="19">
        <v>0</v>
      </c>
      <c r="S140" s="19">
        <v>0</v>
      </c>
      <c r="T140" s="19">
        <v>0</v>
      </c>
      <c r="U140" s="19">
        <v>92</v>
      </c>
      <c r="V140" s="33">
        <v>4203</v>
      </c>
      <c r="W140" s="25" t="s">
        <v>1099</v>
      </c>
    </row>
    <row r="141" spans="2:23" x14ac:dyDescent="0.2">
      <c r="B141" s="33">
        <v>4204</v>
      </c>
      <c r="C141" s="25" t="s">
        <v>1100</v>
      </c>
      <c r="D141" s="19">
        <v>7</v>
      </c>
      <c r="E141" s="19">
        <v>2</v>
      </c>
      <c r="F141" s="19">
        <v>1</v>
      </c>
      <c r="G141" s="19">
        <v>1</v>
      </c>
      <c r="H141" s="19">
        <v>0</v>
      </c>
      <c r="I141" s="19">
        <v>0</v>
      </c>
      <c r="J141" s="19">
        <v>4</v>
      </c>
      <c r="K141" s="19">
        <v>2</v>
      </c>
      <c r="L141" s="19">
        <v>1</v>
      </c>
      <c r="M141" s="19">
        <v>1</v>
      </c>
      <c r="N141" s="19">
        <v>0</v>
      </c>
      <c r="O141" s="19">
        <v>0</v>
      </c>
      <c r="P141" s="19">
        <v>0</v>
      </c>
      <c r="Q141" s="19">
        <v>0</v>
      </c>
      <c r="R141" s="19">
        <v>0</v>
      </c>
      <c r="S141" s="19">
        <v>0</v>
      </c>
      <c r="T141" s="19">
        <v>0</v>
      </c>
      <c r="U141" s="19">
        <v>55</v>
      </c>
      <c r="V141" s="33">
        <v>4204</v>
      </c>
      <c r="W141" s="25" t="s">
        <v>1100</v>
      </c>
    </row>
    <row r="142" spans="2:23" x14ac:dyDescent="0.2">
      <c r="B142" s="33">
        <v>4205</v>
      </c>
      <c r="C142" s="25" t="s">
        <v>1101</v>
      </c>
      <c r="D142" s="19">
        <v>9</v>
      </c>
      <c r="E142" s="19">
        <v>2</v>
      </c>
      <c r="F142" s="19">
        <v>0</v>
      </c>
      <c r="G142" s="19">
        <v>0</v>
      </c>
      <c r="H142" s="19">
        <v>0</v>
      </c>
      <c r="I142" s="19">
        <v>0</v>
      </c>
      <c r="J142" s="19">
        <v>7</v>
      </c>
      <c r="K142" s="19">
        <v>2</v>
      </c>
      <c r="L142" s="19">
        <v>0</v>
      </c>
      <c r="M142" s="19">
        <v>0</v>
      </c>
      <c r="N142" s="19">
        <v>0</v>
      </c>
      <c r="O142" s="19">
        <v>0</v>
      </c>
      <c r="P142" s="19">
        <v>1</v>
      </c>
      <c r="Q142" s="19">
        <v>0</v>
      </c>
      <c r="R142" s="19">
        <v>0</v>
      </c>
      <c r="S142" s="19">
        <v>0</v>
      </c>
      <c r="T142" s="19">
        <v>0</v>
      </c>
      <c r="U142" s="19">
        <v>99</v>
      </c>
      <c r="V142" s="33">
        <v>4205</v>
      </c>
      <c r="W142" s="25" t="s">
        <v>1101</v>
      </c>
    </row>
    <row r="143" spans="2:23" x14ac:dyDescent="0.2">
      <c r="B143" s="33">
        <v>4206</v>
      </c>
      <c r="C143" s="25" t="s">
        <v>1102</v>
      </c>
      <c r="D143" s="19">
        <v>30</v>
      </c>
      <c r="E143" s="19">
        <v>13</v>
      </c>
      <c r="F143" s="19">
        <v>1</v>
      </c>
      <c r="G143" s="19">
        <v>1</v>
      </c>
      <c r="H143" s="19">
        <v>0</v>
      </c>
      <c r="I143" s="19">
        <v>1</v>
      </c>
      <c r="J143" s="19">
        <v>15</v>
      </c>
      <c r="K143" s="19">
        <v>15</v>
      </c>
      <c r="L143" s="19">
        <v>3</v>
      </c>
      <c r="M143" s="19">
        <v>2</v>
      </c>
      <c r="N143" s="19">
        <v>1</v>
      </c>
      <c r="O143" s="19">
        <v>1</v>
      </c>
      <c r="P143" s="19">
        <v>1</v>
      </c>
      <c r="Q143" s="19">
        <v>0</v>
      </c>
      <c r="R143" s="19">
        <v>0</v>
      </c>
      <c r="S143" s="19">
        <v>0</v>
      </c>
      <c r="T143" s="19">
        <v>0</v>
      </c>
      <c r="U143" s="19">
        <v>332</v>
      </c>
      <c r="V143" s="33">
        <v>4206</v>
      </c>
      <c r="W143" s="25" t="s">
        <v>1102</v>
      </c>
    </row>
    <row r="144" spans="2:23" x14ac:dyDescent="0.2">
      <c r="B144" s="33">
        <v>4207</v>
      </c>
      <c r="C144" s="25" t="s">
        <v>1103</v>
      </c>
      <c r="D144" s="19">
        <v>12</v>
      </c>
      <c r="E144" s="19">
        <v>4</v>
      </c>
      <c r="F144" s="19">
        <v>1</v>
      </c>
      <c r="G144" s="19">
        <v>1</v>
      </c>
      <c r="H144" s="19">
        <v>0</v>
      </c>
      <c r="I144" s="19">
        <v>0</v>
      </c>
      <c r="J144" s="19">
        <v>7</v>
      </c>
      <c r="K144" s="19">
        <v>5</v>
      </c>
      <c r="L144" s="19">
        <v>1</v>
      </c>
      <c r="M144" s="19">
        <v>1</v>
      </c>
      <c r="N144" s="19">
        <v>0</v>
      </c>
      <c r="O144" s="19">
        <v>0</v>
      </c>
      <c r="P144" s="19">
        <v>0</v>
      </c>
      <c r="Q144" s="19">
        <v>0</v>
      </c>
      <c r="R144" s="19">
        <v>0</v>
      </c>
      <c r="S144" s="19">
        <v>0</v>
      </c>
      <c r="T144" s="19">
        <v>0</v>
      </c>
      <c r="U144" s="19">
        <v>64</v>
      </c>
      <c r="V144" s="33">
        <v>4207</v>
      </c>
      <c r="W144" s="25" t="s">
        <v>1103</v>
      </c>
    </row>
    <row r="145" spans="2:23" x14ac:dyDescent="0.2">
      <c r="B145" s="33">
        <v>4208</v>
      </c>
      <c r="C145" s="25" t="s">
        <v>1104</v>
      </c>
      <c r="D145" s="19">
        <v>15</v>
      </c>
      <c r="E145" s="19">
        <v>6</v>
      </c>
      <c r="F145" s="19">
        <v>1</v>
      </c>
      <c r="G145" s="19">
        <v>1</v>
      </c>
      <c r="H145" s="19">
        <v>0</v>
      </c>
      <c r="I145" s="19">
        <v>0</v>
      </c>
      <c r="J145" s="19">
        <v>8</v>
      </c>
      <c r="K145" s="19">
        <v>6</v>
      </c>
      <c r="L145" s="19">
        <v>1</v>
      </c>
      <c r="M145" s="19">
        <v>1</v>
      </c>
      <c r="N145" s="19">
        <v>0</v>
      </c>
      <c r="O145" s="19">
        <v>0</v>
      </c>
      <c r="P145" s="19">
        <v>2</v>
      </c>
      <c r="Q145" s="19">
        <v>0</v>
      </c>
      <c r="R145" s="19">
        <v>0</v>
      </c>
      <c r="S145" s="19">
        <v>0</v>
      </c>
      <c r="T145" s="19">
        <v>0</v>
      </c>
      <c r="U145" s="19">
        <v>119</v>
      </c>
      <c r="V145" s="33">
        <v>4208</v>
      </c>
      <c r="W145" s="25" t="s">
        <v>1104</v>
      </c>
    </row>
    <row r="146" spans="2:23" x14ac:dyDescent="0.2">
      <c r="B146" s="33">
        <v>4209</v>
      </c>
      <c r="C146" s="25" t="s">
        <v>1105</v>
      </c>
      <c r="D146" s="19">
        <v>20</v>
      </c>
      <c r="E146" s="19">
        <v>8</v>
      </c>
      <c r="F146" s="19">
        <v>0</v>
      </c>
      <c r="G146" s="19">
        <v>0</v>
      </c>
      <c r="H146" s="19">
        <v>0</v>
      </c>
      <c r="I146" s="19">
        <v>0</v>
      </c>
      <c r="J146" s="19">
        <v>12</v>
      </c>
      <c r="K146" s="19">
        <v>8</v>
      </c>
      <c r="L146" s="19">
        <v>0</v>
      </c>
      <c r="M146" s="19">
        <v>0</v>
      </c>
      <c r="N146" s="19">
        <v>0</v>
      </c>
      <c r="O146" s="19">
        <v>0</v>
      </c>
      <c r="P146" s="19">
        <v>0</v>
      </c>
      <c r="Q146" s="19">
        <v>0</v>
      </c>
      <c r="R146" s="19">
        <v>0</v>
      </c>
      <c r="S146" s="19">
        <v>0</v>
      </c>
      <c r="T146" s="19">
        <v>0</v>
      </c>
      <c r="U146" s="19">
        <v>206</v>
      </c>
      <c r="V146" s="33">
        <v>4209</v>
      </c>
      <c r="W146" s="25" t="s">
        <v>1105</v>
      </c>
    </row>
    <row r="147" spans="2:23" x14ac:dyDescent="0.2">
      <c r="B147" s="33">
        <v>4210</v>
      </c>
      <c r="C147" s="25" t="s">
        <v>1106</v>
      </c>
      <c r="D147" s="19">
        <v>5</v>
      </c>
      <c r="E147" s="19">
        <v>2</v>
      </c>
      <c r="F147" s="19">
        <v>2</v>
      </c>
      <c r="G147" s="19">
        <v>2</v>
      </c>
      <c r="H147" s="19">
        <v>0</v>
      </c>
      <c r="I147" s="19">
        <v>0</v>
      </c>
      <c r="J147" s="19">
        <v>1</v>
      </c>
      <c r="K147" s="19">
        <v>2</v>
      </c>
      <c r="L147" s="19">
        <v>2</v>
      </c>
      <c r="M147" s="19">
        <v>2</v>
      </c>
      <c r="N147" s="19">
        <v>0</v>
      </c>
      <c r="O147" s="19">
        <v>0</v>
      </c>
      <c r="P147" s="19">
        <v>0</v>
      </c>
      <c r="Q147" s="19">
        <v>0</v>
      </c>
      <c r="R147" s="19">
        <v>0</v>
      </c>
      <c r="S147" s="19">
        <v>0</v>
      </c>
      <c r="T147" s="19">
        <v>0</v>
      </c>
      <c r="U147" s="19">
        <v>52</v>
      </c>
      <c r="V147" s="33">
        <v>4210</v>
      </c>
      <c r="W147" s="25" t="s">
        <v>1106</v>
      </c>
    </row>
    <row r="148" spans="2:23" x14ac:dyDescent="0.2">
      <c r="B148" s="36">
        <v>4249</v>
      </c>
      <c r="C148" s="26" t="s">
        <v>1107</v>
      </c>
      <c r="D148" s="27">
        <v>106</v>
      </c>
      <c r="E148" s="27">
        <v>38</v>
      </c>
      <c r="F148" s="27">
        <v>12</v>
      </c>
      <c r="G148" s="27">
        <v>10</v>
      </c>
      <c r="H148" s="27">
        <v>2</v>
      </c>
      <c r="I148" s="27">
        <v>0</v>
      </c>
      <c r="J148" s="27">
        <v>56</v>
      </c>
      <c r="K148" s="27">
        <v>45</v>
      </c>
      <c r="L148" s="27">
        <v>13</v>
      </c>
      <c r="M148" s="27">
        <v>11</v>
      </c>
      <c r="N148" s="27">
        <v>2</v>
      </c>
      <c r="O148" s="27">
        <v>0</v>
      </c>
      <c r="P148" s="27">
        <v>2</v>
      </c>
      <c r="Q148" s="27">
        <v>2</v>
      </c>
      <c r="R148" s="27">
        <v>2</v>
      </c>
      <c r="S148" s="27">
        <v>0</v>
      </c>
      <c r="T148" s="27">
        <v>0</v>
      </c>
      <c r="U148" s="27">
        <v>1199</v>
      </c>
      <c r="V148" s="36">
        <v>4249</v>
      </c>
      <c r="W148" s="26" t="s">
        <v>1107</v>
      </c>
    </row>
    <row r="149" spans="2:23" x14ac:dyDescent="0.2">
      <c r="B149" s="33">
        <v>4221</v>
      </c>
      <c r="C149" s="25" t="s">
        <v>1108</v>
      </c>
      <c r="D149" s="19">
        <v>0</v>
      </c>
      <c r="E149" s="19">
        <v>0</v>
      </c>
      <c r="F149" s="19">
        <v>0</v>
      </c>
      <c r="G149" s="19">
        <v>0</v>
      </c>
      <c r="H149" s="19">
        <v>0</v>
      </c>
      <c r="I149" s="19">
        <v>0</v>
      </c>
      <c r="J149" s="19">
        <v>0</v>
      </c>
      <c r="K149" s="19">
        <v>0</v>
      </c>
      <c r="L149" s="19">
        <v>0</v>
      </c>
      <c r="M149" s="19">
        <v>0</v>
      </c>
      <c r="N149" s="19">
        <v>0</v>
      </c>
      <c r="O149" s="19">
        <v>0</v>
      </c>
      <c r="P149" s="19">
        <v>0</v>
      </c>
      <c r="Q149" s="19">
        <v>0</v>
      </c>
      <c r="R149" s="19">
        <v>0</v>
      </c>
      <c r="S149" s="19">
        <v>0</v>
      </c>
      <c r="T149" s="19">
        <v>0</v>
      </c>
      <c r="U149" s="19">
        <v>0</v>
      </c>
      <c r="V149" s="33">
        <v>4221</v>
      </c>
      <c r="W149" s="25" t="s">
        <v>1108</v>
      </c>
    </row>
    <row r="150" spans="2:23" x14ac:dyDescent="0.2">
      <c r="B150" s="33">
        <v>4222</v>
      </c>
      <c r="C150" s="25" t="s">
        <v>1109</v>
      </c>
      <c r="D150" s="19">
        <v>5</v>
      </c>
      <c r="E150" s="19">
        <v>1</v>
      </c>
      <c r="F150" s="19">
        <v>0</v>
      </c>
      <c r="G150" s="19">
        <v>0</v>
      </c>
      <c r="H150" s="19">
        <v>0</v>
      </c>
      <c r="I150" s="19">
        <v>0</v>
      </c>
      <c r="J150" s="19">
        <v>4</v>
      </c>
      <c r="K150" s="19">
        <v>1</v>
      </c>
      <c r="L150" s="19">
        <v>0</v>
      </c>
      <c r="M150" s="19">
        <v>0</v>
      </c>
      <c r="N150" s="19">
        <v>0</v>
      </c>
      <c r="O150" s="19">
        <v>0</v>
      </c>
      <c r="P150" s="19">
        <v>0</v>
      </c>
      <c r="Q150" s="19">
        <v>0</v>
      </c>
      <c r="R150" s="19">
        <v>0</v>
      </c>
      <c r="S150" s="19">
        <v>0</v>
      </c>
      <c r="T150" s="19">
        <v>0</v>
      </c>
      <c r="U150" s="19">
        <v>50</v>
      </c>
      <c r="V150" s="33">
        <v>4222</v>
      </c>
      <c r="W150" s="25" t="s">
        <v>1109</v>
      </c>
    </row>
    <row r="151" spans="2:23" x14ac:dyDescent="0.2">
      <c r="B151" s="33">
        <v>4223</v>
      </c>
      <c r="C151" s="25" t="s">
        <v>1110</v>
      </c>
      <c r="D151" s="19">
        <v>3</v>
      </c>
      <c r="E151" s="19">
        <v>2</v>
      </c>
      <c r="F151" s="19">
        <v>1</v>
      </c>
      <c r="G151" s="19">
        <v>1</v>
      </c>
      <c r="H151" s="19">
        <v>0</v>
      </c>
      <c r="I151" s="19">
        <v>0</v>
      </c>
      <c r="J151" s="19">
        <v>0</v>
      </c>
      <c r="K151" s="19">
        <v>3</v>
      </c>
      <c r="L151" s="19">
        <v>1</v>
      </c>
      <c r="M151" s="19">
        <v>1</v>
      </c>
      <c r="N151" s="19">
        <v>0</v>
      </c>
      <c r="O151" s="19">
        <v>0</v>
      </c>
      <c r="P151" s="19">
        <v>0</v>
      </c>
      <c r="Q151" s="19">
        <v>0</v>
      </c>
      <c r="R151" s="19">
        <v>0</v>
      </c>
      <c r="S151" s="19">
        <v>0</v>
      </c>
      <c r="T151" s="19">
        <v>0</v>
      </c>
      <c r="U151" s="19">
        <v>78</v>
      </c>
      <c r="V151" s="33">
        <v>4223</v>
      </c>
      <c r="W151" s="25" t="s">
        <v>1110</v>
      </c>
    </row>
    <row r="152" spans="2:23" x14ac:dyDescent="0.2">
      <c r="B152" s="33">
        <v>4224</v>
      </c>
      <c r="C152" s="25" t="s">
        <v>1111</v>
      </c>
      <c r="D152" s="19">
        <v>3</v>
      </c>
      <c r="E152" s="19">
        <v>1</v>
      </c>
      <c r="F152" s="19">
        <v>0</v>
      </c>
      <c r="G152" s="19">
        <v>0</v>
      </c>
      <c r="H152" s="19">
        <v>0</v>
      </c>
      <c r="I152" s="19">
        <v>0</v>
      </c>
      <c r="J152" s="19">
        <v>2</v>
      </c>
      <c r="K152" s="19">
        <v>1</v>
      </c>
      <c r="L152" s="19">
        <v>0</v>
      </c>
      <c r="M152" s="19">
        <v>0</v>
      </c>
      <c r="N152" s="19">
        <v>0</v>
      </c>
      <c r="O152" s="19">
        <v>0</v>
      </c>
      <c r="P152" s="19">
        <v>0</v>
      </c>
      <c r="Q152" s="19">
        <v>0</v>
      </c>
      <c r="R152" s="19">
        <v>0</v>
      </c>
      <c r="S152" s="19">
        <v>0</v>
      </c>
      <c r="T152" s="19">
        <v>0</v>
      </c>
      <c r="U152" s="19">
        <v>21</v>
      </c>
      <c r="V152" s="33">
        <v>4224</v>
      </c>
      <c r="W152" s="25" t="s">
        <v>1111</v>
      </c>
    </row>
    <row r="153" spans="2:23" x14ac:dyDescent="0.2">
      <c r="B153" s="33">
        <v>4226</v>
      </c>
      <c r="C153" s="25" t="s">
        <v>1112</v>
      </c>
      <c r="D153" s="19">
        <v>2</v>
      </c>
      <c r="E153" s="19">
        <v>1</v>
      </c>
      <c r="F153" s="19">
        <v>0</v>
      </c>
      <c r="G153" s="19">
        <v>0</v>
      </c>
      <c r="H153" s="19">
        <v>0</v>
      </c>
      <c r="I153" s="19">
        <v>0</v>
      </c>
      <c r="J153" s="19">
        <v>1</v>
      </c>
      <c r="K153" s="19">
        <v>1</v>
      </c>
      <c r="L153" s="19">
        <v>0</v>
      </c>
      <c r="M153" s="19">
        <v>0</v>
      </c>
      <c r="N153" s="19">
        <v>0</v>
      </c>
      <c r="O153" s="19">
        <v>0</v>
      </c>
      <c r="P153" s="19">
        <v>0</v>
      </c>
      <c r="Q153" s="19">
        <v>0</v>
      </c>
      <c r="R153" s="19">
        <v>0</v>
      </c>
      <c r="S153" s="19">
        <v>0</v>
      </c>
      <c r="T153" s="19">
        <v>0</v>
      </c>
      <c r="U153" s="19">
        <v>11</v>
      </c>
      <c r="V153" s="33">
        <v>4226</v>
      </c>
      <c r="W153" s="25" t="s">
        <v>1112</v>
      </c>
    </row>
    <row r="154" spans="2:23" x14ac:dyDescent="0.2">
      <c r="B154" s="33">
        <v>4227</v>
      </c>
      <c r="C154" s="25" t="s">
        <v>1113</v>
      </c>
      <c r="D154" s="19">
        <v>3</v>
      </c>
      <c r="E154" s="19">
        <v>0</v>
      </c>
      <c r="F154" s="19">
        <v>1</v>
      </c>
      <c r="G154" s="19">
        <v>1</v>
      </c>
      <c r="H154" s="19">
        <v>0</v>
      </c>
      <c r="I154" s="19">
        <v>0</v>
      </c>
      <c r="J154" s="19">
        <v>2</v>
      </c>
      <c r="K154" s="19">
        <v>0</v>
      </c>
      <c r="L154" s="19">
        <v>1</v>
      </c>
      <c r="M154" s="19">
        <v>1</v>
      </c>
      <c r="N154" s="19">
        <v>0</v>
      </c>
      <c r="O154" s="19">
        <v>0</v>
      </c>
      <c r="P154" s="19">
        <v>0</v>
      </c>
      <c r="Q154" s="19">
        <v>0</v>
      </c>
      <c r="R154" s="19">
        <v>0</v>
      </c>
      <c r="S154" s="19">
        <v>0</v>
      </c>
      <c r="T154" s="19">
        <v>0</v>
      </c>
      <c r="U154" s="19">
        <v>34</v>
      </c>
      <c r="V154" s="33">
        <v>4227</v>
      </c>
      <c r="W154" s="25" t="s">
        <v>1113</v>
      </c>
    </row>
    <row r="155" spans="2:23" x14ac:dyDescent="0.2">
      <c r="B155" s="33">
        <v>4228</v>
      </c>
      <c r="C155" s="25" t="s">
        <v>1114</v>
      </c>
      <c r="D155" s="19">
        <v>6</v>
      </c>
      <c r="E155" s="19">
        <v>2</v>
      </c>
      <c r="F155" s="19">
        <v>0</v>
      </c>
      <c r="G155" s="19">
        <v>0</v>
      </c>
      <c r="H155" s="19">
        <v>0</v>
      </c>
      <c r="I155" s="19">
        <v>0</v>
      </c>
      <c r="J155" s="19">
        <v>4</v>
      </c>
      <c r="K155" s="19">
        <v>2</v>
      </c>
      <c r="L155" s="19">
        <v>0</v>
      </c>
      <c r="M155" s="19">
        <v>0</v>
      </c>
      <c r="N155" s="19">
        <v>0</v>
      </c>
      <c r="O155" s="19">
        <v>0</v>
      </c>
      <c r="P155" s="19">
        <v>0</v>
      </c>
      <c r="Q155" s="19">
        <v>0</v>
      </c>
      <c r="R155" s="19">
        <v>0</v>
      </c>
      <c r="S155" s="19">
        <v>0</v>
      </c>
      <c r="T155" s="19">
        <v>0</v>
      </c>
      <c r="U155" s="19">
        <v>19</v>
      </c>
      <c r="V155" s="33">
        <v>4228</v>
      </c>
      <c r="W155" s="25" t="s">
        <v>1114</v>
      </c>
    </row>
    <row r="156" spans="2:23" x14ac:dyDescent="0.2">
      <c r="B156" s="33">
        <v>4229</v>
      </c>
      <c r="C156" s="25" t="s">
        <v>1115</v>
      </c>
      <c r="D156" s="19">
        <v>1</v>
      </c>
      <c r="E156" s="19">
        <v>0</v>
      </c>
      <c r="F156" s="19">
        <v>1</v>
      </c>
      <c r="G156" s="19">
        <v>1</v>
      </c>
      <c r="H156" s="19">
        <v>0</v>
      </c>
      <c r="I156" s="19">
        <v>0</v>
      </c>
      <c r="J156" s="19">
        <v>0</v>
      </c>
      <c r="K156" s="19">
        <v>0</v>
      </c>
      <c r="L156" s="19">
        <v>1</v>
      </c>
      <c r="M156" s="19">
        <v>1</v>
      </c>
      <c r="N156" s="19">
        <v>0</v>
      </c>
      <c r="O156" s="19">
        <v>0</v>
      </c>
      <c r="P156" s="19">
        <v>0</v>
      </c>
      <c r="Q156" s="19">
        <v>0</v>
      </c>
      <c r="R156" s="19">
        <v>0</v>
      </c>
      <c r="S156" s="19">
        <v>0</v>
      </c>
      <c r="T156" s="19">
        <v>0</v>
      </c>
      <c r="U156" s="19">
        <v>4</v>
      </c>
      <c r="V156" s="33">
        <v>4229</v>
      </c>
      <c r="W156" s="25" t="s">
        <v>1115</v>
      </c>
    </row>
    <row r="157" spans="2:23" x14ac:dyDescent="0.2">
      <c r="B157" s="33">
        <v>4230</v>
      </c>
      <c r="C157" s="25" t="s">
        <v>1116</v>
      </c>
      <c r="D157" s="19">
        <v>4</v>
      </c>
      <c r="E157" s="19">
        <v>1</v>
      </c>
      <c r="F157" s="19">
        <v>2</v>
      </c>
      <c r="G157" s="19">
        <v>2</v>
      </c>
      <c r="H157" s="19">
        <v>0</v>
      </c>
      <c r="I157" s="19">
        <v>0</v>
      </c>
      <c r="J157" s="19">
        <v>1</v>
      </c>
      <c r="K157" s="19">
        <v>1</v>
      </c>
      <c r="L157" s="19">
        <v>2</v>
      </c>
      <c r="M157" s="19">
        <v>2</v>
      </c>
      <c r="N157" s="19">
        <v>0</v>
      </c>
      <c r="O157" s="19">
        <v>0</v>
      </c>
      <c r="P157" s="19">
        <v>0</v>
      </c>
      <c r="Q157" s="19">
        <v>0</v>
      </c>
      <c r="R157" s="19">
        <v>0</v>
      </c>
      <c r="S157" s="19">
        <v>0</v>
      </c>
      <c r="T157" s="19">
        <v>0</v>
      </c>
      <c r="U157" s="19">
        <v>47</v>
      </c>
      <c r="V157" s="33">
        <v>4230</v>
      </c>
      <c r="W157" s="25" t="s">
        <v>1116</v>
      </c>
    </row>
    <row r="158" spans="2:23" x14ac:dyDescent="0.2">
      <c r="B158" s="33">
        <v>4231</v>
      </c>
      <c r="C158" s="25" t="s">
        <v>1117</v>
      </c>
      <c r="D158" s="19">
        <v>3</v>
      </c>
      <c r="E158" s="19">
        <v>1</v>
      </c>
      <c r="F158" s="19">
        <v>0</v>
      </c>
      <c r="G158" s="19">
        <v>0</v>
      </c>
      <c r="H158" s="19">
        <v>0</v>
      </c>
      <c r="I158" s="19">
        <v>0</v>
      </c>
      <c r="J158" s="19">
        <v>2</v>
      </c>
      <c r="K158" s="19">
        <v>1</v>
      </c>
      <c r="L158" s="19">
        <v>0</v>
      </c>
      <c r="M158" s="19">
        <v>0</v>
      </c>
      <c r="N158" s="19">
        <v>0</v>
      </c>
      <c r="O158" s="19">
        <v>0</v>
      </c>
      <c r="P158" s="19">
        <v>0</v>
      </c>
      <c r="Q158" s="19">
        <v>0</v>
      </c>
      <c r="R158" s="19">
        <v>0</v>
      </c>
      <c r="S158" s="19">
        <v>0</v>
      </c>
      <c r="T158" s="19">
        <v>0</v>
      </c>
      <c r="U158" s="19">
        <v>154</v>
      </c>
      <c r="V158" s="33">
        <v>4231</v>
      </c>
      <c r="W158" s="25" t="s">
        <v>1117</v>
      </c>
    </row>
    <row r="159" spans="2:23" x14ac:dyDescent="0.2">
      <c r="B159" s="33">
        <v>4232</v>
      </c>
      <c r="C159" s="25" t="s">
        <v>1118</v>
      </c>
      <c r="D159" s="19">
        <v>0</v>
      </c>
      <c r="E159" s="19">
        <v>0</v>
      </c>
      <c r="F159" s="19">
        <v>0</v>
      </c>
      <c r="G159" s="19">
        <v>0</v>
      </c>
      <c r="H159" s="19">
        <v>0</v>
      </c>
      <c r="I159" s="19">
        <v>0</v>
      </c>
      <c r="J159" s="19">
        <v>0</v>
      </c>
      <c r="K159" s="19">
        <v>0</v>
      </c>
      <c r="L159" s="19">
        <v>0</v>
      </c>
      <c r="M159" s="19">
        <v>0</v>
      </c>
      <c r="N159" s="19">
        <v>0</v>
      </c>
      <c r="O159" s="19">
        <v>0</v>
      </c>
      <c r="P159" s="19">
        <v>0</v>
      </c>
      <c r="Q159" s="19">
        <v>0</v>
      </c>
      <c r="R159" s="19">
        <v>0</v>
      </c>
      <c r="S159" s="19">
        <v>0</v>
      </c>
      <c r="T159" s="19">
        <v>0</v>
      </c>
      <c r="U159" s="19">
        <v>0</v>
      </c>
      <c r="V159" s="33">
        <v>4232</v>
      </c>
      <c r="W159" s="25" t="s">
        <v>1118</v>
      </c>
    </row>
    <row r="160" spans="2:23" x14ac:dyDescent="0.2">
      <c r="B160" s="33">
        <v>4233</v>
      </c>
      <c r="C160" s="25" t="s">
        <v>1119</v>
      </c>
      <c r="D160" s="19">
        <v>1</v>
      </c>
      <c r="E160" s="19">
        <v>0</v>
      </c>
      <c r="F160" s="19">
        <v>0</v>
      </c>
      <c r="G160" s="19">
        <v>0</v>
      </c>
      <c r="H160" s="19">
        <v>0</v>
      </c>
      <c r="I160" s="19">
        <v>0</v>
      </c>
      <c r="J160" s="19">
        <v>1</v>
      </c>
      <c r="K160" s="19">
        <v>0</v>
      </c>
      <c r="L160" s="19">
        <v>0</v>
      </c>
      <c r="M160" s="19">
        <v>0</v>
      </c>
      <c r="N160" s="19">
        <v>0</v>
      </c>
      <c r="O160" s="19">
        <v>0</v>
      </c>
      <c r="P160" s="19">
        <v>0</v>
      </c>
      <c r="Q160" s="19">
        <v>0</v>
      </c>
      <c r="R160" s="19">
        <v>0</v>
      </c>
      <c r="S160" s="19">
        <v>0</v>
      </c>
      <c r="T160" s="19">
        <v>0</v>
      </c>
      <c r="U160" s="19">
        <v>2</v>
      </c>
      <c r="V160" s="33">
        <v>4233</v>
      </c>
      <c r="W160" s="25" t="s">
        <v>1119</v>
      </c>
    </row>
    <row r="161" spans="2:23" x14ac:dyDescent="0.2">
      <c r="B161" s="33">
        <v>4234</v>
      </c>
      <c r="C161" s="25" t="s">
        <v>1120</v>
      </c>
      <c r="D161" s="19">
        <v>10</v>
      </c>
      <c r="E161" s="19">
        <v>5</v>
      </c>
      <c r="F161" s="19">
        <v>1</v>
      </c>
      <c r="G161" s="19">
        <v>1</v>
      </c>
      <c r="H161" s="19">
        <v>0</v>
      </c>
      <c r="I161" s="19">
        <v>0</v>
      </c>
      <c r="J161" s="19">
        <v>4</v>
      </c>
      <c r="K161" s="19">
        <v>6</v>
      </c>
      <c r="L161" s="19">
        <v>1</v>
      </c>
      <c r="M161" s="19">
        <v>1</v>
      </c>
      <c r="N161" s="19">
        <v>0</v>
      </c>
      <c r="O161" s="19">
        <v>0</v>
      </c>
      <c r="P161" s="19">
        <v>0</v>
      </c>
      <c r="Q161" s="19">
        <v>1</v>
      </c>
      <c r="R161" s="19">
        <v>1</v>
      </c>
      <c r="S161" s="19">
        <v>0</v>
      </c>
      <c r="T161" s="19">
        <v>0</v>
      </c>
      <c r="U161" s="19">
        <v>58</v>
      </c>
      <c r="V161" s="33">
        <v>4234</v>
      </c>
      <c r="W161" s="25" t="s">
        <v>1120</v>
      </c>
    </row>
    <row r="162" spans="2:23" x14ac:dyDescent="0.2">
      <c r="B162" s="33">
        <v>4235</v>
      </c>
      <c r="C162" s="25" t="s">
        <v>1121</v>
      </c>
      <c r="D162" s="19">
        <v>7</v>
      </c>
      <c r="E162" s="19">
        <v>3</v>
      </c>
      <c r="F162" s="19">
        <v>0</v>
      </c>
      <c r="G162" s="19">
        <v>0</v>
      </c>
      <c r="H162" s="19">
        <v>0</v>
      </c>
      <c r="I162" s="19">
        <v>0</v>
      </c>
      <c r="J162" s="19">
        <v>4</v>
      </c>
      <c r="K162" s="19">
        <v>5</v>
      </c>
      <c r="L162" s="19">
        <v>0</v>
      </c>
      <c r="M162" s="19">
        <v>0</v>
      </c>
      <c r="N162" s="19">
        <v>0</v>
      </c>
      <c r="O162" s="19">
        <v>0</v>
      </c>
      <c r="P162" s="19">
        <v>0</v>
      </c>
      <c r="Q162" s="19">
        <v>0</v>
      </c>
      <c r="R162" s="19">
        <v>0</v>
      </c>
      <c r="S162" s="19">
        <v>0</v>
      </c>
      <c r="T162" s="19">
        <v>0</v>
      </c>
      <c r="U162" s="19">
        <v>109</v>
      </c>
      <c r="V162" s="33">
        <v>4235</v>
      </c>
      <c r="W162" s="25" t="s">
        <v>1121</v>
      </c>
    </row>
    <row r="163" spans="2:23" x14ac:dyDescent="0.2">
      <c r="B163" s="33">
        <v>4236</v>
      </c>
      <c r="C163" s="25" t="s">
        <v>1122</v>
      </c>
      <c r="D163" s="19">
        <v>26</v>
      </c>
      <c r="E163" s="19">
        <v>14</v>
      </c>
      <c r="F163" s="19">
        <v>5</v>
      </c>
      <c r="G163" s="19">
        <v>3</v>
      </c>
      <c r="H163" s="19">
        <v>2</v>
      </c>
      <c r="I163" s="19">
        <v>0</v>
      </c>
      <c r="J163" s="19">
        <v>7</v>
      </c>
      <c r="K163" s="19">
        <v>16</v>
      </c>
      <c r="L163" s="19">
        <v>5</v>
      </c>
      <c r="M163" s="19">
        <v>3</v>
      </c>
      <c r="N163" s="19">
        <v>2</v>
      </c>
      <c r="O163" s="19">
        <v>0</v>
      </c>
      <c r="P163" s="19">
        <v>1</v>
      </c>
      <c r="Q163" s="19">
        <v>1</v>
      </c>
      <c r="R163" s="19">
        <v>1</v>
      </c>
      <c r="S163" s="19">
        <v>0</v>
      </c>
      <c r="T163" s="19">
        <v>0</v>
      </c>
      <c r="U163" s="19">
        <v>100</v>
      </c>
      <c r="V163" s="33">
        <v>4236</v>
      </c>
      <c r="W163" s="25" t="s">
        <v>1122</v>
      </c>
    </row>
    <row r="164" spans="2:23" x14ac:dyDescent="0.2">
      <c r="B164" s="33">
        <v>4237</v>
      </c>
      <c r="C164" s="25" t="s">
        <v>1123</v>
      </c>
      <c r="D164" s="19">
        <v>3</v>
      </c>
      <c r="E164" s="19">
        <v>0</v>
      </c>
      <c r="F164" s="19">
        <v>0</v>
      </c>
      <c r="G164" s="19">
        <v>0</v>
      </c>
      <c r="H164" s="19">
        <v>0</v>
      </c>
      <c r="I164" s="19">
        <v>0</v>
      </c>
      <c r="J164" s="19">
        <v>3</v>
      </c>
      <c r="K164" s="19">
        <v>0</v>
      </c>
      <c r="L164" s="19">
        <v>0</v>
      </c>
      <c r="M164" s="19">
        <v>0</v>
      </c>
      <c r="N164" s="19">
        <v>0</v>
      </c>
      <c r="O164" s="19">
        <v>0</v>
      </c>
      <c r="P164" s="19">
        <v>0</v>
      </c>
      <c r="Q164" s="19">
        <v>0</v>
      </c>
      <c r="R164" s="19">
        <v>0</v>
      </c>
      <c r="S164" s="19">
        <v>0</v>
      </c>
      <c r="T164" s="19">
        <v>0</v>
      </c>
      <c r="U164" s="19">
        <v>23</v>
      </c>
      <c r="V164" s="33">
        <v>4237</v>
      </c>
      <c r="W164" s="25" t="s">
        <v>1123</v>
      </c>
    </row>
    <row r="165" spans="2:23" x14ac:dyDescent="0.2">
      <c r="B165" s="33">
        <v>4238</v>
      </c>
      <c r="C165" s="25" t="s">
        <v>1124</v>
      </c>
      <c r="D165" s="19">
        <v>5</v>
      </c>
      <c r="E165" s="19">
        <v>1</v>
      </c>
      <c r="F165" s="19">
        <v>0</v>
      </c>
      <c r="G165" s="19">
        <v>0</v>
      </c>
      <c r="H165" s="19">
        <v>0</v>
      </c>
      <c r="I165" s="19">
        <v>0</v>
      </c>
      <c r="J165" s="19">
        <v>4</v>
      </c>
      <c r="K165" s="19">
        <v>1</v>
      </c>
      <c r="L165" s="19">
        <v>0</v>
      </c>
      <c r="M165" s="19">
        <v>0</v>
      </c>
      <c r="N165" s="19">
        <v>0</v>
      </c>
      <c r="O165" s="19">
        <v>0</v>
      </c>
      <c r="P165" s="19">
        <v>0</v>
      </c>
      <c r="Q165" s="19">
        <v>0</v>
      </c>
      <c r="R165" s="19">
        <v>0</v>
      </c>
      <c r="S165" s="19">
        <v>0</v>
      </c>
      <c r="T165" s="19">
        <v>0</v>
      </c>
      <c r="U165" s="19">
        <v>97</v>
      </c>
      <c r="V165" s="33">
        <v>4238</v>
      </c>
      <c r="W165" s="25" t="s">
        <v>1124</v>
      </c>
    </row>
    <row r="166" spans="2:23" x14ac:dyDescent="0.2">
      <c r="B166" s="33">
        <v>4239</v>
      </c>
      <c r="C166" s="25" t="s">
        <v>1125</v>
      </c>
      <c r="D166" s="19">
        <v>13</v>
      </c>
      <c r="E166" s="19">
        <v>4</v>
      </c>
      <c r="F166" s="19">
        <v>0</v>
      </c>
      <c r="G166" s="19">
        <v>0</v>
      </c>
      <c r="H166" s="19">
        <v>0</v>
      </c>
      <c r="I166" s="19">
        <v>0</v>
      </c>
      <c r="J166" s="19">
        <v>9</v>
      </c>
      <c r="K166" s="19">
        <v>5</v>
      </c>
      <c r="L166" s="19">
        <v>0</v>
      </c>
      <c r="M166" s="19">
        <v>0</v>
      </c>
      <c r="N166" s="19">
        <v>0</v>
      </c>
      <c r="O166" s="19">
        <v>0</v>
      </c>
      <c r="P166" s="19">
        <v>1</v>
      </c>
      <c r="Q166" s="19">
        <v>0</v>
      </c>
      <c r="R166" s="19">
        <v>0</v>
      </c>
      <c r="S166" s="19">
        <v>0</v>
      </c>
      <c r="T166" s="19">
        <v>0</v>
      </c>
      <c r="U166" s="19">
        <v>188</v>
      </c>
      <c r="V166" s="33">
        <v>4239</v>
      </c>
      <c r="W166" s="25" t="s">
        <v>1125</v>
      </c>
    </row>
    <row r="167" spans="2:23" x14ac:dyDescent="0.2">
      <c r="B167" s="33">
        <v>4240</v>
      </c>
      <c r="C167" s="25" t="s">
        <v>1126</v>
      </c>
      <c r="D167" s="19">
        <v>11</v>
      </c>
      <c r="E167" s="19">
        <v>2</v>
      </c>
      <c r="F167" s="19">
        <v>1</v>
      </c>
      <c r="G167" s="19">
        <v>1</v>
      </c>
      <c r="H167" s="19">
        <v>0</v>
      </c>
      <c r="I167" s="19">
        <v>0</v>
      </c>
      <c r="J167" s="19">
        <v>8</v>
      </c>
      <c r="K167" s="19">
        <v>2</v>
      </c>
      <c r="L167" s="19">
        <v>2</v>
      </c>
      <c r="M167" s="19">
        <v>2</v>
      </c>
      <c r="N167" s="19">
        <v>0</v>
      </c>
      <c r="O167" s="19">
        <v>0</v>
      </c>
      <c r="P167" s="19">
        <v>0</v>
      </c>
      <c r="Q167" s="19">
        <v>0</v>
      </c>
      <c r="R167" s="19">
        <v>0</v>
      </c>
      <c r="S167" s="19">
        <v>0</v>
      </c>
      <c r="T167" s="19">
        <v>0</v>
      </c>
      <c r="U167" s="19">
        <v>207</v>
      </c>
      <c r="V167" s="33">
        <v>4240</v>
      </c>
      <c r="W167" s="25" t="s">
        <v>1126</v>
      </c>
    </row>
    <row r="168" spans="2:23" x14ac:dyDescent="0.2">
      <c r="B168" s="36">
        <v>4269</v>
      </c>
      <c r="C168" s="26" t="s">
        <v>1127</v>
      </c>
      <c r="D168" s="27">
        <v>130</v>
      </c>
      <c r="E168" s="27">
        <v>49</v>
      </c>
      <c r="F168" s="27">
        <v>21</v>
      </c>
      <c r="G168" s="27">
        <v>20</v>
      </c>
      <c r="H168" s="27">
        <v>1</v>
      </c>
      <c r="I168" s="27">
        <v>0</v>
      </c>
      <c r="J168" s="27">
        <v>60</v>
      </c>
      <c r="K168" s="27">
        <v>62</v>
      </c>
      <c r="L168" s="27">
        <v>22</v>
      </c>
      <c r="M168" s="27">
        <v>21</v>
      </c>
      <c r="N168" s="27">
        <v>1</v>
      </c>
      <c r="O168" s="27">
        <v>0</v>
      </c>
      <c r="P168" s="27">
        <v>8</v>
      </c>
      <c r="Q168" s="27">
        <v>1</v>
      </c>
      <c r="R168" s="27">
        <v>1</v>
      </c>
      <c r="S168" s="27">
        <v>0</v>
      </c>
      <c r="T168" s="27">
        <v>0</v>
      </c>
      <c r="U168" s="27">
        <v>1261</v>
      </c>
      <c r="V168" s="36">
        <v>4269</v>
      </c>
      <c r="W168" s="26" t="s">
        <v>1127</v>
      </c>
    </row>
    <row r="169" spans="2:23" x14ac:dyDescent="0.2">
      <c r="B169" s="33">
        <v>4251</v>
      </c>
      <c r="C169" s="25" t="s">
        <v>1128</v>
      </c>
      <c r="D169" s="19">
        <v>2</v>
      </c>
      <c r="E169" s="19">
        <v>1</v>
      </c>
      <c r="F169" s="19">
        <v>0</v>
      </c>
      <c r="G169" s="19">
        <v>0</v>
      </c>
      <c r="H169" s="19">
        <v>0</v>
      </c>
      <c r="I169" s="19">
        <v>0</v>
      </c>
      <c r="J169" s="19">
        <v>1</v>
      </c>
      <c r="K169" s="19">
        <v>1</v>
      </c>
      <c r="L169" s="19">
        <v>0</v>
      </c>
      <c r="M169" s="19">
        <v>0</v>
      </c>
      <c r="N169" s="19">
        <v>0</v>
      </c>
      <c r="O169" s="19">
        <v>0</v>
      </c>
      <c r="P169" s="19">
        <v>0</v>
      </c>
      <c r="Q169" s="19">
        <v>0</v>
      </c>
      <c r="R169" s="19">
        <v>0</v>
      </c>
      <c r="S169" s="19">
        <v>0</v>
      </c>
      <c r="T169" s="19">
        <v>0</v>
      </c>
      <c r="U169" s="19">
        <v>8</v>
      </c>
      <c r="V169" s="33">
        <v>4251</v>
      </c>
      <c r="W169" s="25" t="s">
        <v>1128</v>
      </c>
    </row>
    <row r="170" spans="2:23" x14ac:dyDescent="0.2">
      <c r="B170" s="33">
        <v>4252</v>
      </c>
      <c r="C170" s="25" t="s">
        <v>1129</v>
      </c>
      <c r="D170" s="19">
        <v>9</v>
      </c>
      <c r="E170" s="19">
        <v>4</v>
      </c>
      <c r="F170" s="19">
        <v>4</v>
      </c>
      <c r="G170" s="19">
        <v>4</v>
      </c>
      <c r="H170" s="19">
        <v>0</v>
      </c>
      <c r="I170" s="19">
        <v>0</v>
      </c>
      <c r="J170" s="19">
        <v>1</v>
      </c>
      <c r="K170" s="19">
        <v>4</v>
      </c>
      <c r="L170" s="19">
        <v>4</v>
      </c>
      <c r="M170" s="19">
        <v>4</v>
      </c>
      <c r="N170" s="19">
        <v>0</v>
      </c>
      <c r="O170" s="19">
        <v>0</v>
      </c>
      <c r="P170" s="19">
        <v>2</v>
      </c>
      <c r="Q170" s="19">
        <v>0</v>
      </c>
      <c r="R170" s="19">
        <v>0</v>
      </c>
      <c r="S170" s="19">
        <v>0</v>
      </c>
      <c r="T170" s="19">
        <v>0</v>
      </c>
      <c r="U170" s="19">
        <v>26</v>
      </c>
      <c r="V170" s="33">
        <v>4252</v>
      </c>
      <c r="W170" s="25" t="s">
        <v>1129</v>
      </c>
    </row>
    <row r="171" spans="2:23" x14ac:dyDescent="0.2">
      <c r="B171" s="33">
        <v>4253</v>
      </c>
      <c r="C171" s="25" t="s">
        <v>1130</v>
      </c>
      <c r="D171" s="19">
        <v>5</v>
      </c>
      <c r="E171" s="19">
        <v>0</v>
      </c>
      <c r="F171" s="19">
        <v>2</v>
      </c>
      <c r="G171" s="19">
        <v>2</v>
      </c>
      <c r="H171" s="19">
        <v>0</v>
      </c>
      <c r="I171" s="19">
        <v>0</v>
      </c>
      <c r="J171" s="19">
        <v>3</v>
      </c>
      <c r="K171" s="19">
        <v>0</v>
      </c>
      <c r="L171" s="19">
        <v>3</v>
      </c>
      <c r="M171" s="19">
        <v>3</v>
      </c>
      <c r="N171" s="19">
        <v>0</v>
      </c>
      <c r="O171" s="19">
        <v>0</v>
      </c>
      <c r="P171" s="19">
        <v>0</v>
      </c>
      <c r="Q171" s="19">
        <v>0</v>
      </c>
      <c r="R171" s="19">
        <v>0</v>
      </c>
      <c r="S171" s="19">
        <v>0</v>
      </c>
      <c r="T171" s="19">
        <v>0</v>
      </c>
      <c r="U171" s="19">
        <v>74</v>
      </c>
      <c r="V171" s="33">
        <v>4253</v>
      </c>
      <c r="W171" s="25" t="s">
        <v>1130</v>
      </c>
    </row>
    <row r="172" spans="2:23" x14ac:dyDescent="0.2">
      <c r="B172" s="33">
        <v>4254</v>
      </c>
      <c r="C172" s="25" t="s">
        <v>1131</v>
      </c>
      <c r="D172" s="19">
        <v>32</v>
      </c>
      <c r="E172" s="19">
        <v>11</v>
      </c>
      <c r="F172" s="19">
        <v>3</v>
      </c>
      <c r="G172" s="19">
        <v>2</v>
      </c>
      <c r="H172" s="19">
        <v>1</v>
      </c>
      <c r="I172" s="19">
        <v>0</v>
      </c>
      <c r="J172" s="19">
        <v>18</v>
      </c>
      <c r="K172" s="19">
        <v>15</v>
      </c>
      <c r="L172" s="19">
        <v>3</v>
      </c>
      <c r="M172" s="19">
        <v>2</v>
      </c>
      <c r="N172" s="19">
        <v>1</v>
      </c>
      <c r="O172" s="19">
        <v>0</v>
      </c>
      <c r="P172" s="19">
        <v>0</v>
      </c>
      <c r="Q172" s="19">
        <v>0</v>
      </c>
      <c r="R172" s="19">
        <v>0</v>
      </c>
      <c r="S172" s="19">
        <v>0</v>
      </c>
      <c r="T172" s="19">
        <v>0</v>
      </c>
      <c r="U172" s="19">
        <v>473</v>
      </c>
      <c r="V172" s="33">
        <v>4254</v>
      </c>
      <c r="W172" s="25" t="s">
        <v>1131</v>
      </c>
    </row>
    <row r="173" spans="2:23" x14ac:dyDescent="0.2">
      <c r="B173" s="33">
        <v>4255</v>
      </c>
      <c r="C173" s="25" t="s">
        <v>1132</v>
      </c>
      <c r="D173" s="19">
        <v>3</v>
      </c>
      <c r="E173" s="19">
        <v>1</v>
      </c>
      <c r="F173" s="19">
        <v>0</v>
      </c>
      <c r="G173" s="19">
        <v>0</v>
      </c>
      <c r="H173" s="19">
        <v>0</v>
      </c>
      <c r="I173" s="19">
        <v>0</v>
      </c>
      <c r="J173" s="19">
        <v>2</v>
      </c>
      <c r="K173" s="19">
        <v>1</v>
      </c>
      <c r="L173" s="19">
        <v>0</v>
      </c>
      <c r="M173" s="19">
        <v>0</v>
      </c>
      <c r="N173" s="19">
        <v>0</v>
      </c>
      <c r="O173" s="19">
        <v>0</v>
      </c>
      <c r="P173" s="19">
        <v>0</v>
      </c>
      <c r="Q173" s="19">
        <v>0</v>
      </c>
      <c r="R173" s="19">
        <v>0</v>
      </c>
      <c r="S173" s="19">
        <v>0</v>
      </c>
      <c r="T173" s="19">
        <v>0</v>
      </c>
      <c r="U173" s="19">
        <v>13</v>
      </c>
      <c r="V173" s="33">
        <v>4255</v>
      </c>
      <c r="W173" s="25" t="s">
        <v>1132</v>
      </c>
    </row>
    <row r="174" spans="2:23" x14ac:dyDescent="0.2">
      <c r="B174" s="33">
        <v>4256</v>
      </c>
      <c r="C174" s="25" t="s">
        <v>1133</v>
      </c>
      <c r="D174" s="19">
        <v>3</v>
      </c>
      <c r="E174" s="19">
        <v>2</v>
      </c>
      <c r="F174" s="19">
        <v>0</v>
      </c>
      <c r="G174" s="19">
        <v>0</v>
      </c>
      <c r="H174" s="19">
        <v>0</v>
      </c>
      <c r="I174" s="19">
        <v>0</v>
      </c>
      <c r="J174" s="19">
        <v>1</v>
      </c>
      <c r="K174" s="19">
        <v>2</v>
      </c>
      <c r="L174" s="19">
        <v>0</v>
      </c>
      <c r="M174" s="19">
        <v>0</v>
      </c>
      <c r="N174" s="19">
        <v>0</v>
      </c>
      <c r="O174" s="19">
        <v>0</v>
      </c>
      <c r="P174" s="19">
        <v>0</v>
      </c>
      <c r="Q174" s="19">
        <v>0</v>
      </c>
      <c r="R174" s="19">
        <v>0</v>
      </c>
      <c r="S174" s="19">
        <v>0</v>
      </c>
      <c r="T174" s="19">
        <v>0</v>
      </c>
      <c r="U174" s="19">
        <v>32</v>
      </c>
      <c r="V174" s="33">
        <v>4256</v>
      </c>
      <c r="W174" s="25" t="s">
        <v>1133</v>
      </c>
    </row>
    <row r="175" spans="2:23" x14ac:dyDescent="0.2">
      <c r="B175" s="33">
        <v>4257</v>
      </c>
      <c r="C175" s="25" t="s">
        <v>1134</v>
      </c>
      <c r="D175" s="19">
        <v>2</v>
      </c>
      <c r="E175" s="19">
        <v>1</v>
      </c>
      <c r="F175" s="19">
        <v>1</v>
      </c>
      <c r="G175" s="19">
        <v>1</v>
      </c>
      <c r="H175" s="19">
        <v>0</v>
      </c>
      <c r="I175" s="19">
        <v>0</v>
      </c>
      <c r="J175" s="19">
        <v>0</v>
      </c>
      <c r="K175" s="19">
        <v>1</v>
      </c>
      <c r="L175" s="19">
        <v>1</v>
      </c>
      <c r="M175" s="19">
        <v>1</v>
      </c>
      <c r="N175" s="19">
        <v>0</v>
      </c>
      <c r="O175" s="19">
        <v>0</v>
      </c>
      <c r="P175" s="19">
        <v>0</v>
      </c>
      <c r="Q175" s="19">
        <v>0</v>
      </c>
      <c r="R175" s="19">
        <v>0</v>
      </c>
      <c r="S175" s="19">
        <v>0</v>
      </c>
      <c r="T175" s="19">
        <v>0</v>
      </c>
      <c r="U175" s="19">
        <v>14</v>
      </c>
      <c r="V175" s="33">
        <v>4257</v>
      </c>
      <c r="W175" s="25" t="s">
        <v>1134</v>
      </c>
    </row>
    <row r="176" spans="2:23" x14ac:dyDescent="0.2">
      <c r="B176" s="33">
        <v>4258</v>
      </c>
      <c r="C176" s="25" t="s">
        <v>815</v>
      </c>
      <c r="D176" s="19">
        <v>52</v>
      </c>
      <c r="E176" s="19">
        <v>21</v>
      </c>
      <c r="F176" s="19">
        <v>6</v>
      </c>
      <c r="G176" s="19">
        <v>6</v>
      </c>
      <c r="H176" s="19">
        <v>0</v>
      </c>
      <c r="I176" s="19">
        <v>0</v>
      </c>
      <c r="J176" s="19">
        <v>25</v>
      </c>
      <c r="K176" s="19">
        <v>25</v>
      </c>
      <c r="L176" s="19">
        <v>6</v>
      </c>
      <c r="M176" s="19">
        <v>6</v>
      </c>
      <c r="N176" s="19">
        <v>0</v>
      </c>
      <c r="O176" s="19">
        <v>0</v>
      </c>
      <c r="P176" s="19">
        <v>5</v>
      </c>
      <c r="Q176" s="19">
        <v>1</v>
      </c>
      <c r="R176" s="19">
        <v>1</v>
      </c>
      <c r="S176" s="19">
        <v>0</v>
      </c>
      <c r="T176" s="19">
        <v>0</v>
      </c>
      <c r="U176" s="19">
        <v>267</v>
      </c>
      <c r="V176" s="33">
        <v>4258</v>
      </c>
      <c r="W176" s="25" t="s">
        <v>815</v>
      </c>
    </row>
    <row r="177" spans="2:23" x14ac:dyDescent="0.2">
      <c r="B177" s="33">
        <v>4259</v>
      </c>
      <c r="C177" s="25" t="s">
        <v>1135</v>
      </c>
      <c r="D177" s="19">
        <v>5</v>
      </c>
      <c r="E177" s="19">
        <v>1</v>
      </c>
      <c r="F177" s="19">
        <v>2</v>
      </c>
      <c r="G177" s="19">
        <v>2</v>
      </c>
      <c r="H177" s="19">
        <v>0</v>
      </c>
      <c r="I177" s="19">
        <v>0</v>
      </c>
      <c r="J177" s="19">
        <v>2</v>
      </c>
      <c r="K177" s="19">
        <v>3</v>
      </c>
      <c r="L177" s="19">
        <v>2</v>
      </c>
      <c r="M177" s="19">
        <v>2</v>
      </c>
      <c r="N177" s="19">
        <v>0</v>
      </c>
      <c r="O177" s="19">
        <v>0</v>
      </c>
      <c r="P177" s="19">
        <v>0</v>
      </c>
      <c r="Q177" s="19">
        <v>0</v>
      </c>
      <c r="R177" s="19">
        <v>0</v>
      </c>
      <c r="S177" s="19">
        <v>0</v>
      </c>
      <c r="T177" s="19">
        <v>0</v>
      </c>
      <c r="U177" s="19">
        <v>75</v>
      </c>
      <c r="V177" s="33">
        <v>4259</v>
      </c>
      <c r="W177" s="25" t="s">
        <v>1135</v>
      </c>
    </row>
    <row r="178" spans="2:23" x14ac:dyDescent="0.2">
      <c r="B178" s="33">
        <v>4260</v>
      </c>
      <c r="C178" s="25" t="s">
        <v>1136</v>
      </c>
      <c r="D178" s="19">
        <v>7</v>
      </c>
      <c r="E178" s="19">
        <v>3</v>
      </c>
      <c r="F178" s="19">
        <v>2</v>
      </c>
      <c r="G178" s="19">
        <v>2</v>
      </c>
      <c r="H178" s="19">
        <v>0</v>
      </c>
      <c r="I178" s="19">
        <v>0</v>
      </c>
      <c r="J178" s="19">
        <v>2</v>
      </c>
      <c r="K178" s="19">
        <v>6</v>
      </c>
      <c r="L178" s="19">
        <v>2</v>
      </c>
      <c r="M178" s="19">
        <v>2</v>
      </c>
      <c r="N178" s="19">
        <v>0</v>
      </c>
      <c r="O178" s="19">
        <v>0</v>
      </c>
      <c r="P178" s="19">
        <v>1</v>
      </c>
      <c r="Q178" s="19">
        <v>0</v>
      </c>
      <c r="R178" s="19">
        <v>0</v>
      </c>
      <c r="S178" s="19">
        <v>0</v>
      </c>
      <c r="T178" s="19">
        <v>0</v>
      </c>
      <c r="U178" s="19">
        <v>122</v>
      </c>
      <c r="V178" s="33">
        <v>4260</v>
      </c>
      <c r="W178" s="25" t="s">
        <v>1136</v>
      </c>
    </row>
    <row r="179" spans="2:23" x14ac:dyDescent="0.2">
      <c r="B179" s="33">
        <v>4261</v>
      </c>
      <c r="C179" s="25" t="s">
        <v>1137</v>
      </c>
      <c r="D179" s="19">
        <v>2</v>
      </c>
      <c r="E179" s="19">
        <v>1</v>
      </c>
      <c r="F179" s="19">
        <v>0</v>
      </c>
      <c r="G179" s="19">
        <v>0</v>
      </c>
      <c r="H179" s="19">
        <v>0</v>
      </c>
      <c r="I179" s="19">
        <v>0</v>
      </c>
      <c r="J179" s="19">
        <v>1</v>
      </c>
      <c r="K179" s="19">
        <v>1</v>
      </c>
      <c r="L179" s="19">
        <v>0</v>
      </c>
      <c r="M179" s="19">
        <v>0</v>
      </c>
      <c r="N179" s="19">
        <v>0</v>
      </c>
      <c r="O179" s="19">
        <v>0</v>
      </c>
      <c r="P179" s="19">
        <v>0</v>
      </c>
      <c r="Q179" s="19">
        <v>0</v>
      </c>
      <c r="R179" s="19">
        <v>0</v>
      </c>
      <c r="S179" s="19">
        <v>0</v>
      </c>
      <c r="T179" s="19">
        <v>0</v>
      </c>
      <c r="U179" s="19">
        <v>44</v>
      </c>
      <c r="V179" s="33">
        <v>4261</v>
      </c>
      <c r="W179" s="25" t="s">
        <v>1137</v>
      </c>
    </row>
    <row r="180" spans="2:23" x14ac:dyDescent="0.2">
      <c r="B180" s="33">
        <v>4262</v>
      </c>
      <c r="C180" s="25" t="s">
        <v>1138</v>
      </c>
      <c r="D180" s="19">
        <v>0</v>
      </c>
      <c r="E180" s="19">
        <v>0</v>
      </c>
      <c r="F180" s="19">
        <v>0</v>
      </c>
      <c r="G180" s="19">
        <v>0</v>
      </c>
      <c r="H180" s="19">
        <v>0</v>
      </c>
      <c r="I180" s="19">
        <v>0</v>
      </c>
      <c r="J180" s="19">
        <v>0</v>
      </c>
      <c r="K180" s="19">
        <v>0</v>
      </c>
      <c r="L180" s="19">
        <v>0</v>
      </c>
      <c r="M180" s="19">
        <v>0</v>
      </c>
      <c r="N180" s="19">
        <v>0</v>
      </c>
      <c r="O180" s="19">
        <v>0</v>
      </c>
      <c r="P180" s="19">
        <v>0</v>
      </c>
      <c r="Q180" s="19">
        <v>0</v>
      </c>
      <c r="R180" s="19">
        <v>0</v>
      </c>
      <c r="S180" s="19">
        <v>0</v>
      </c>
      <c r="T180" s="19">
        <v>0</v>
      </c>
      <c r="U180" s="19">
        <v>0</v>
      </c>
      <c r="V180" s="33">
        <v>4262</v>
      </c>
      <c r="W180" s="25" t="s">
        <v>1138</v>
      </c>
    </row>
    <row r="181" spans="2:23" x14ac:dyDescent="0.2">
      <c r="B181" s="33">
        <v>4263</v>
      </c>
      <c r="C181" s="25" t="s">
        <v>1139</v>
      </c>
      <c r="D181" s="19">
        <v>8</v>
      </c>
      <c r="E181" s="19">
        <v>3</v>
      </c>
      <c r="F181" s="19">
        <v>1</v>
      </c>
      <c r="G181" s="19">
        <v>1</v>
      </c>
      <c r="H181" s="19">
        <v>0</v>
      </c>
      <c r="I181" s="19">
        <v>0</v>
      </c>
      <c r="J181" s="19">
        <v>4</v>
      </c>
      <c r="K181" s="19">
        <v>3</v>
      </c>
      <c r="L181" s="19">
        <v>1</v>
      </c>
      <c r="M181" s="19">
        <v>1</v>
      </c>
      <c r="N181" s="19">
        <v>0</v>
      </c>
      <c r="O181" s="19">
        <v>0</v>
      </c>
      <c r="P181" s="19">
        <v>0</v>
      </c>
      <c r="Q181" s="19">
        <v>0</v>
      </c>
      <c r="R181" s="19">
        <v>0</v>
      </c>
      <c r="S181" s="19">
        <v>0</v>
      </c>
      <c r="T181" s="19">
        <v>0</v>
      </c>
      <c r="U181" s="19">
        <v>113</v>
      </c>
      <c r="V181" s="33">
        <v>4263</v>
      </c>
      <c r="W181" s="25" t="s">
        <v>1139</v>
      </c>
    </row>
    <row r="182" spans="2:23" x14ac:dyDescent="0.2">
      <c r="B182" s="33">
        <v>4264</v>
      </c>
      <c r="C182" s="25" t="s">
        <v>1140</v>
      </c>
      <c r="D182" s="19">
        <v>0</v>
      </c>
      <c r="E182" s="19">
        <v>0</v>
      </c>
      <c r="F182" s="19">
        <v>0</v>
      </c>
      <c r="G182" s="19">
        <v>0</v>
      </c>
      <c r="H182" s="19">
        <v>0</v>
      </c>
      <c r="I182" s="19">
        <v>0</v>
      </c>
      <c r="J182" s="19">
        <v>0</v>
      </c>
      <c r="K182" s="19">
        <v>0</v>
      </c>
      <c r="L182" s="19">
        <v>0</v>
      </c>
      <c r="M182" s="19">
        <v>0</v>
      </c>
      <c r="N182" s="19">
        <v>0</v>
      </c>
      <c r="O182" s="19">
        <v>0</v>
      </c>
      <c r="P182" s="19">
        <v>0</v>
      </c>
      <c r="Q182" s="19">
        <v>0</v>
      </c>
      <c r="R182" s="19">
        <v>0</v>
      </c>
      <c r="S182" s="19">
        <v>0</v>
      </c>
      <c r="T182" s="19">
        <v>0</v>
      </c>
      <c r="U182" s="19">
        <v>0</v>
      </c>
      <c r="V182" s="33">
        <v>4264</v>
      </c>
      <c r="W182" s="25" t="s">
        <v>1140</v>
      </c>
    </row>
    <row r="183" spans="2:23" x14ac:dyDescent="0.2">
      <c r="B183" s="36">
        <v>4299</v>
      </c>
      <c r="C183" s="26" t="s">
        <v>1141</v>
      </c>
      <c r="D183" s="27">
        <v>234</v>
      </c>
      <c r="E183" s="27">
        <v>96</v>
      </c>
      <c r="F183" s="27">
        <v>15</v>
      </c>
      <c r="G183" s="27">
        <v>13</v>
      </c>
      <c r="H183" s="27">
        <v>2</v>
      </c>
      <c r="I183" s="27">
        <v>0</v>
      </c>
      <c r="J183" s="27">
        <v>123</v>
      </c>
      <c r="K183" s="27">
        <v>106</v>
      </c>
      <c r="L183" s="27">
        <v>17</v>
      </c>
      <c r="M183" s="27">
        <v>15</v>
      </c>
      <c r="N183" s="27">
        <v>2</v>
      </c>
      <c r="O183" s="27">
        <v>0</v>
      </c>
      <c r="P183" s="27">
        <v>2</v>
      </c>
      <c r="Q183" s="27">
        <v>4</v>
      </c>
      <c r="R183" s="27">
        <v>3</v>
      </c>
      <c r="S183" s="27">
        <v>1</v>
      </c>
      <c r="T183" s="27">
        <v>0</v>
      </c>
      <c r="U183" s="27">
        <v>2553</v>
      </c>
      <c r="V183" s="36">
        <v>4299</v>
      </c>
      <c r="W183" s="26" t="s">
        <v>1141</v>
      </c>
    </row>
    <row r="184" spans="2:23" x14ac:dyDescent="0.2">
      <c r="B184" s="33">
        <v>4271</v>
      </c>
      <c r="C184" s="25" t="s">
        <v>1142</v>
      </c>
      <c r="D184" s="19">
        <v>36</v>
      </c>
      <c r="E184" s="19">
        <v>10</v>
      </c>
      <c r="F184" s="19">
        <v>0</v>
      </c>
      <c r="G184" s="19">
        <v>0</v>
      </c>
      <c r="H184" s="19">
        <v>0</v>
      </c>
      <c r="I184" s="19">
        <v>0</v>
      </c>
      <c r="J184" s="19">
        <v>26</v>
      </c>
      <c r="K184" s="19">
        <v>11</v>
      </c>
      <c r="L184" s="19">
        <v>0</v>
      </c>
      <c r="M184" s="19">
        <v>0</v>
      </c>
      <c r="N184" s="19">
        <v>0</v>
      </c>
      <c r="O184" s="19">
        <v>0</v>
      </c>
      <c r="P184" s="19">
        <v>1</v>
      </c>
      <c r="Q184" s="19">
        <v>0</v>
      </c>
      <c r="R184" s="19">
        <v>0</v>
      </c>
      <c r="S184" s="19">
        <v>0</v>
      </c>
      <c r="T184" s="19">
        <v>0</v>
      </c>
      <c r="U184" s="19">
        <v>369</v>
      </c>
      <c r="V184" s="33">
        <v>4271</v>
      </c>
      <c r="W184" s="25" t="s">
        <v>1142</v>
      </c>
    </row>
    <row r="185" spans="2:23" x14ac:dyDescent="0.2">
      <c r="B185" s="33">
        <v>4273</v>
      </c>
      <c r="C185" s="25" t="s">
        <v>1143</v>
      </c>
      <c r="D185" s="19">
        <v>2</v>
      </c>
      <c r="E185" s="19">
        <v>2</v>
      </c>
      <c r="F185" s="19">
        <v>0</v>
      </c>
      <c r="G185" s="19">
        <v>0</v>
      </c>
      <c r="H185" s="19">
        <v>0</v>
      </c>
      <c r="I185" s="19">
        <v>0</v>
      </c>
      <c r="J185" s="19">
        <v>0</v>
      </c>
      <c r="K185" s="19">
        <v>2</v>
      </c>
      <c r="L185" s="19">
        <v>0</v>
      </c>
      <c r="M185" s="19">
        <v>0</v>
      </c>
      <c r="N185" s="19">
        <v>0</v>
      </c>
      <c r="O185" s="19">
        <v>0</v>
      </c>
      <c r="P185" s="19">
        <v>0</v>
      </c>
      <c r="Q185" s="19">
        <v>0</v>
      </c>
      <c r="R185" s="19">
        <v>0</v>
      </c>
      <c r="S185" s="19">
        <v>0</v>
      </c>
      <c r="T185" s="19">
        <v>0</v>
      </c>
      <c r="U185" s="19">
        <v>50</v>
      </c>
      <c r="V185" s="33">
        <v>4273</v>
      </c>
      <c r="W185" s="25" t="s">
        <v>1143</v>
      </c>
    </row>
    <row r="186" spans="2:23" x14ac:dyDescent="0.2">
      <c r="B186" s="33">
        <v>4274</v>
      </c>
      <c r="C186" s="25" t="s">
        <v>1144</v>
      </c>
      <c r="D186" s="19">
        <v>5</v>
      </c>
      <c r="E186" s="19">
        <v>3</v>
      </c>
      <c r="F186" s="19">
        <v>1</v>
      </c>
      <c r="G186" s="19">
        <v>1</v>
      </c>
      <c r="H186" s="19">
        <v>0</v>
      </c>
      <c r="I186" s="19">
        <v>0</v>
      </c>
      <c r="J186" s="19">
        <v>1</v>
      </c>
      <c r="K186" s="19">
        <v>3</v>
      </c>
      <c r="L186" s="19">
        <v>1</v>
      </c>
      <c r="M186" s="19">
        <v>1</v>
      </c>
      <c r="N186" s="19">
        <v>0</v>
      </c>
      <c r="O186" s="19">
        <v>0</v>
      </c>
      <c r="P186" s="19">
        <v>0</v>
      </c>
      <c r="Q186" s="19">
        <v>1</v>
      </c>
      <c r="R186" s="19">
        <v>1</v>
      </c>
      <c r="S186" s="19">
        <v>0</v>
      </c>
      <c r="T186" s="19">
        <v>0</v>
      </c>
      <c r="U186" s="19">
        <v>30</v>
      </c>
      <c r="V186" s="33">
        <v>4274</v>
      </c>
      <c r="W186" s="25" t="s">
        <v>1144</v>
      </c>
    </row>
    <row r="187" spans="2:23" x14ac:dyDescent="0.2">
      <c r="B187" s="33">
        <v>4275</v>
      </c>
      <c r="C187" s="25" t="s">
        <v>1145</v>
      </c>
      <c r="D187" s="19">
        <v>0</v>
      </c>
      <c r="E187" s="19">
        <v>0</v>
      </c>
      <c r="F187" s="19">
        <v>0</v>
      </c>
      <c r="G187" s="19">
        <v>0</v>
      </c>
      <c r="H187" s="19">
        <v>0</v>
      </c>
      <c r="I187" s="19">
        <v>0</v>
      </c>
      <c r="J187" s="19">
        <v>0</v>
      </c>
      <c r="K187" s="19">
        <v>0</v>
      </c>
      <c r="L187" s="19">
        <v>0</v>
      </c>
      <c r="M187" s="19">
        <v>0</v>
      </c>
      <c r="N187" s="19">
        <v>0</v>
      </c>
      <c r="O187" s="19">
        <v>0</v>
      </c>
      <c r="P187" s="19">
        <v>0</v>
      </c>
      <c r="Q187" s="19">
        <v>0</v>
      </c>
      <c r="R187" s="19">
        <v>0</v>
      </c>
      <c r="S187" s="19">
        <v>0</v>
      </c>
      <c r="T187" s="19">
        <v>0</v>
      </c>
      <c r="U187" s="19">
        <v>0</v>
      </c>
      <c r="V187" s="33">
        <v>4275</v>
      </c>
      <c r="W187" s="25" t="s">
        <v>1145</v>
      </c>
    </row>
    <row r="188" spans="2:23" x14ac:dyDescent="0.2">
      <c r="B188" s="33">
        <v>4276</v>
      </c>
      <c r="C188" s="25" t="s">
        <v>1146</v>
      </c>
      <c r="D188" s="19">
        <v>33</v>
      </c>
      <c r="E188" s="19">
        <v>17</v>
      </c>
      <c r="F188" s="19">
        <v>3</v>
      </c>
      <c r="G188" s="19">
        <v>1</v>
      </c>
      <c r="H188" s="19">
        <v>2</v>
      </c>
      <c r="I188" s="19">
        <v>0</v>
      </c>
      <c r="J188" s="19">
        <v>13</v>
      </c>
      <c r="K188" s="19">
        <v>21</v>
      </c>
      <c r="L188" s="19">
        <v>5</v>
      </c>
      <c r="M188" s="19">
        <v>3</v>
      </c>
      <c r="N188" s="19">
        <v>2</v>
      </c>
      <c r="O188" s="19">
        <v>0</v>
      </c>
      <c r="P188" s="19">
        <v>0</v>
      </c>
      <c r="Q188" s="19">
        <v>1</v>
      </c>
      <c r="R188" s="19">
        <v>0</v>
      </c>
      <c r="S188" s="19">
        <v>1</v>
      </c>
      <c r="T188" s="19">
        <v>0</v>
      </c>
      <c r="U188" s="19">
        <v>634</v>
      </c>
      <c r="V188" s="33">
        <v>4276</v>
      </c>
      <c r="W188" s="25" t="s">
        <v>1146</v>
      </c>
    </row>
    <row r="189" spans="2:23" x14ac:dyDescent="0.2">
      <c r="B189" s="33">
        <v>4277</v>
      </c>
      <c r="C189" s="25" t="s">
        <v>1147</v>
      </c>
      <c r="D189" s="19">
        <v>3</v>
      </c>
      <c r="E189" s="19">
        <v>2</v>
      </c>
      <c r="F189" s="19">
        <v>0</v>
      </c>
      <c r="G189" s="19">
        <v>0</v>
      </c>
      <c r="H189" s="19">
        <v>0</v>
      </c>
      <c r="I189" s="19">
        <v>0</v>
      </c>
      <c r="J189" s="19">
        <v>1</v>
      </c>
      <c r="K189" s="19">
        <v>2</v>
      </c>
      <c r="L189" s="19">
        <v>0</v>
      </c>
      <c r="M189" s="19">
        <v>0</v>
      </c>
      <c r="N189" s="19">
        <v>0</v>
      </c>
      <c r="O189" s="19">
        <v>0</v>
      </c>
      <c r="P189" s="19">
        <v>0</v>
      </c>
      <c r="Q189" s="19">
        <v>0</v>
      </c>
      <c r="R189" s="19">
        <v>0</v>
      </c>
      <c r="S189" s="19">
        <v>0</v>
      </c>
      <c r="T189" s="19">
        <v>0</v>
      </c>
      <c r="U189" s="19">
        <v>33</v>
      </c>
      <c r="V189" s="33">
        <v>4277</v>
      </c>
      <c r="W189" s="25" t="s">
        <v>1147</v>
      </c>
    </row>
    <row r="190" spans="2:23" x14ac:dyDescent="0.2">
      <c r="B190" s="33">
        <v>4279</v>
      </c>
      <c r="C190" s="25" t="s">
        <v>1148</v>
      </c>
      <c r="D190" s="19">
        <v>21</v>
      </c>
      <c r="E190" s="19">
        <v>6</v>
      </c>
      <c r="F190" s="19">
        <v>1</v>
      </c>
      <c r="G190" s="19">
        <v>1</v>
      </c>
      <c r="H190" s="19">
        <v>0</v>
      </c>
      <c r="I190" s="19">
        <v>0</v>
      </c>
      <c r="J190" s="19">
        <v>14</v>
      </c>
      <c r="K190" s="19">
        <v>6</v>
      </c>
      <c r="L190" s="19">
        <v>1</v>
      </c>
      <c r="M190" s="19">
        <v>1</v>
      </c>
      <c r="N190" s="19">
        <v>0</v>
      </c>
      <c r="O190" s="19">
        <v>0</v>
      </c>
      <c r="P190" s="19">
        <v>0</v>
      </c>
      <c r="Q190" s="19">
        <v>0</v>
      </c>
      <c r="R190" s="19">
        <v>0</v>
      </c>
      <c r="S190" s="19">
        <v>0</v>
      </c>
      <c r="T190" s="19">
        <v>0</v>
      </c>
      <c r="U190" s="19">
        <v>169</v>
      </c>
      <c r="V190" s="33">
        <v>4279</v>
      </c>
      <c r="W190" s="25" t="s">
        <v>1148</v>
      </c>
    </row>
    <row r="191" spans="2:23" x14ac:dyDescent="0.2">
      <c r="B191" s="33">
        <v>4280</v>
      </c>
      <c r="C191" s="25" t="s">
        <v>1149</v>
      </c>
      <c r="D191" s="19">
        <v>50</v>
      </c>
      <c r="E191" s="19">
        <v>17</v>
      </c>
      <c r="F191" s="19">
        <v>3</v>
      </c>
      <c r="G191" s="19">
        <v>3</v>
      </c>
      <c r="H191" s="19">
        <v>0</v>
      </c>
      <c r="I191" s="19">
        <v>0</v>
      </c>
      <c r="J191" s="19">
        <v>30</v>
      </c>
      <c r="K191" s="19">
        <v>20</v>
      </c>
      <c r="L191" s="19">
        <v>3</v>
      </c>
      <c r="M191" s="19">
        <v>3</v>
      </c>
      <c r="N191" s="19">
        <v>0</v>
      </c>
      <c r="O191" s="19">
        <v>0</v>
      </c>
      <c r="P191" s="19">
        <v>0</v>
      </c>
      <c r="Q191" s="19">
        <v>0</v>
      </c>
      <c r="R191" s="19">
        <v>0</v>
      </c>
      <c r="S191" s="19">
        <v>0</v>
      </c>
      <c r="T191" s="19">
        <v>0</v>
      </c>
      <c r="U191" s="19">
        <v>386</v>
      </c>
      <c r="V191" s="33">
        <v>4280</v>
      </c>
      <c r="W191" s="25" t="s">
        <v>1149</v>
      </c>
    </row>
    <row r="192" spans="2:23" x14ac:dyDescent="0.2">
      <c r="B192" s="33">
        <v>4281</v>
      </c>
      <c r="C192" s="25" t="s">
        <v>1150</v>
      </c>
      <c r="D192" s="19">
        <v>4</v>
      </c>
      <c r="E192" s="19">
        <v>2</v>
      </c>
      <c r="F192" s="19">
        <v>1</v>
      </c>
      <c r="G192" s="19">
        <v>1</v>
      </c>
      <c r="H192" s="19">
        <v>0</v>
      </c>
      <c r="I192" s="19">
        <v>0</v>
      </c>
      <c r="J192" s="19">
        <v>1</v>
      </c>
      <c r="K192" s="19">
        <v>2</v>
      </c>
      <c r="L192" s="19">
        <v>1</v>
      </c>
      <c r="M192" s="19">
        <v>1</v>
      </c>
      <c r="N192" s="19">
        <v>0</v>
      </c>
      <c r="O192" s="19">
        <v>0</v>
      </c>
      <c r="P192" s="19">
        <v>0</v>
      </c>
      <c r="Q192" s="19">
        <v>0</v>
      </c>
      <c r="R192" s="19">
        <v>0</v>
      </c>
      <c r="S192" s="19">
        <v>0</v>
      </c>
      <c r="T192" s="19">
        <v>0</v>
      </c>
      <c r="U192" s="19">
        <v>46</v>
      </c>
      <c r="V192" s="33">
        <v>4281</v>
      </c>
      <c r="W192" s="25" t="s">
        <v>1150</v>
      </c>
    </row>
    <row r="193" spans="2:23" x14ac:dyDescent="0.2">
      <c r="B193" s="33">
        <v>4282</v>
      </c>
      <c r="C193" s="25" t="s">
        <v>1151</v>
      </c>
      <c r="D193" s="19">
        <v>27</v>
      </c>
      <c r="E193" s="19">
        <v>10</v>
      </c>
      <c r="F193" s="19">
        <v>1</v>
      </c>
      <c r="G193" s="19">
        <v>1</v>
      </c>
      <c r="H193" s="19">
        <v>0</v>
      </c>
      <c r="I193" s="19">
        <v>0</v>
      </c>
      <c r="J193" s="19">
        <v>16</v>
      </c>
      <c r="K193" s="19">
        <v>10</v>
      </c>
      <c r="L193" s="19">
        <v>1</v>
      </c>
      <c r="M193" s="19">
        <v>1</v>
      </c>
      <c r="N193" s="19">
        <v>0</v>
      </c>
      <c r="O193" s="19">
        <v>0</v>
      </c>
      <c r="P193" s="19">
        <v>0</v>
      </c>
      <c r="Q193" s="19">
        <v>0</v>
      </c>
      <c r="R193" s="19">
        <v>0</v>
      </c>
      <c r="S193" s="19">
        <v>0</v>
      </c>
      <c r="T193" s="19">
        <v>0</v>
      </c>
      <c r="U193" s="19">
        <v>241</v>
      </c>
      <c r="V193" s="33">
        <v>4282</v>
      </c>
      <c r="W193" s="25" t="s">
        <v>1151</v>
      </c>
    </row>
    <row r="194" spans="2:23" x14ac:dyDescent="0.2">
      <c r="B194" s="33">
        <v>4283</v>
      </c>
      <c r="C194" s="25" t="s">
        <v>1152</v>
      </c>
      <c r="D194" s="19">
        <v>4</v>
      </c>
      <c r="E194" s="19">
        <v>2</v>
      </c>
      <c r="F194" s="19">
        <v>0</v>
      </c>
      <c r="G194" s="19">
        <v>0</v>
      </c>
      <c r="H194" s="19">
        <v>0</v>
      </c>
      <c r="I194" s="19">
        <v>0</v>
      </c>
      <c r="J194" s="19">
        <v>2</v>
      </c>
      <c r="K194" s="19">
        <v>2</v>
      </c>
      <c r="L194" s="19">
        <v>0</v>
      </c>
      <c r="M194" s="19">
        <v>0</v>
      </c>
      <c r="N194" s="19">
        <v>0</v>
      </c>
      <c r="O194" s="19">
        <v>0</v>
      </c>
      <c r="P194" s="19">
        <v>0</v>
      </c>
      <c r="Q194" s="19">
        <v>0</v>
      </c>
      <c r="R194" s="19">
        <v>0</v>
      </c>
      <c r="S194" s="19">
        <v>0</v>
      </c>
      <c r="T194" s="19">
        <v>0</v>
      </c>
      <c r="U194" s="19">
        <v>20</v>
      </c>
      <c r="V194" s="33">
        <v>4283</v>
      </c>
      <c r="W194" s="25" t="s">
        <v>1152</v>
      </c>
    </row>
    <row r="195" spans="2:23" x14ac:dyDescent="0.2">
      <c r="B195" s="33">
        <v>4284</v>
      </c>
      <c r="C195" s="25" t="s">
        <v>1153</v>
      </c>
      <c r="D195" s="19">
        <v>1</v>
      </c>
      <c r="E195" s="19">
        <v>0</v>
      </c>
      <c r="F195" s="19">
        <v>0</v>
      </c>
      <c r="G195" s="19">
        <v>0</v>
      </c>
      <c r="H195" s="19">
        <v>0</v>
      </c>
      <c r="I195" s="19">
        <v>0</v>
      </c>
      <c r="J195" s="19">
        <v>1</v>
      </c>
      <c r="K195" s="19">
        <v>0</v>
      </c>
      <c r="L195" s="19">
        <v>0</v>
      </c>
      <c r="M195" s="19">
        <v>0</v>
      </c>
      <c r="N195" s="19">
        <v>0</v>
      </c>
      <c r="O195" s="19">
        <v>0</v>
      </c>
      <c r="P195" s="19">
        <v>0</v>
      </c>
      <c r="Q195" s="19">
        <v>0</v>
      </c>
      <c r="R195" s="19">
        <v>0</v>
      </c>
      <c r="S195" s="19">
        <v>0</v>
      </c>
      <c r="T195" s="19">
        <v>0</v>
      </c>
      <c r="U195" s="19">
        <v>40</v>
      </c>
      <c r="V195" s="33">
        <v>4284</v>
      </c>
      <c r="W195" s="25" t="s">
        <v>1153</v>
      </c>
    </row>
    <row r="196" spans="2:23" x14ac:dyDescent="0.2">
      <c r="B196" s="33">
        <v>4285</v>
      </c>
      <c r="C196" s="25" t="s">
        <v>1154</v>
      </c>
      <c r="D196" s="19">
        <v>4</v>
      </c>
      <c r="E196" s="19">
        <v>2</v>
      </c>
      <c r="F196" s="19">
        <v>0</v>
      </c>
      <c r="G196" s="19">
        <v>0</v>
      </c>
      <c r="H196" s="19">
        <v>0</v>
      </c>
      <c r="I196" s="19">
        <v>0</v>
      </c>
      <c r="J196" s="19">
        <v>2</v>
      </c>
      <c r="K196" s="19">
        <v>2</v>
      </c>
      <c r="L196" s="19">
        <v>0</v>
      </c>
      <c r="M196" s="19">
        <v>0</v>
      </c>
      <c r="N196" s="19">
        <v>0</v>
      </c>
      <c r="O196" s="19">
        <v>0</v>
      </c>
      <c r="P196" s="19">
        <v>0</v>
      </c>
      <c r="Q196" s="19">
        <v>0</v>
      </c>
      <c r="R196" s="19">
        <v>0</v>
      </c>
      <c r="S196" s="19">
        <v>0</v>
      </c>
      <c r="T196" s="19">
        <v>0</v>
      </c>
      <c r="U196" s="19">
        <v>25</v>
      </c>
      <c r="V196" s="33">
        <v>4285</v>
      </c>
      <c r="W196" s="25" t="s">
        <v>1154</v>
      </c>
    </row>
    <row r="197" spans="2:23" x14ac:dyDescent="0.2">
      <c r="B197" s="33">
        <v>4286</v>
      </c>
      <c r="C197" s="25" t="s">
        <v>1155</v>
      </c>
      <c r="D197" s="19">
        <v>2</v>
      </c>
      <c r="E197" s="19">
        <v>0</v>
      </c>
      <c r="F197" s="19">
        <v>0</v>
      </c>
      <c r="G197" s="19">
        <v>0</v>
      </c>
      <c r="H197" s="19">
        <v>0</v>
      </c>
      <c r="I197" s="19">
        <v>0</v>
      </c>
      <c r="J197" s="19">
        <v>2</v>
      </c>
      <c r="K197" s="19">
        <v>0</v>
      </c>
      <c r="L197" s="19">
        <v>0</v>
      </c>
      <c r="M197" s="19">
        <v>0</v>
      </c>
      <c r="N197" s="19">
        <v>0</v>
      </c>
      <c r="O197" s="19">
        <v>0</v>
      </c>
      <c r="P197" s="19">
        <v>0</v>
      </c>
      <c r="Q197" s="19">
        <v>0</v>
      </c>
      <c r="R197" s="19">
        <v>0</v>
      </c>
      <c r="S197" s="19">
        <v>0</v>
      </c>
      <c r="T197" s="19">
        <v>0</v>
      </c>
      <c r="U197" s="19">
        <v>57</v>
      </c>
      <c r="V197" s="33">
        <v>4286</v>
      </c>
      <c r="W197" s="25" t="s">
        <v>1155</v>
      </c>
    </row>
    <row r="198" spans="2:23" x14ac:dyDescent="0.2">
      <c r="B198" s="33">
        <v>4287</v>
      </c>
      <c r="C198" s="25" t="s">
        <v>1156</v>
      </c>
      <c r="D198" s="19">
        <v>8</v>
      </c>
      <c r="E198" s="19">
        <v>3</v>
      </c>
      <c r="F198" s="19">
        <v>1</v>
      </c>
      <c r="G198" s="19">
        <v>1</v>
      </c>
      <c r="H198" s="19">
        <v>0</v>
      </c>
      <c r="I198" s="19">
        <v>0</v>
      </c>
      <c r="J198" s="19">
        <v>4</v>
      </c>
      <c r="K198" s="19">
        <v>4</v>
      </c>
      <c r="L198" s="19">
        <v>1</v>
      </c>
      <c r="M198" s="19">
        <v>1</v>
      </c>
      <c r="N198" s="19">
        <v>0</v>
      </c>
      <c r="O198" s="19">
        <v>0</v>
      </c>
      <c r="P198" s="19">
        <v>0</v>
      </c>
      <c r="Q198" s="19">
        <v>0</v>
      </c>
      <c r="R198" s="19">
        <v>0</v>
      </c>
      <c r="S198" s="19">
        <v>0</v>
      </c>
      <c r="T198" s="19">
        <v>0</v>
      </c>
      <c r="U198" s="19">
        <v>107</v>
      </c>
      <c r="V198" s="33">
        <v>4287</v>
      </c>
      <c r="W198" s="25" t="s">
        <v>1156</v>
      </c>
    </row>
    <row r="199" spans="2:23" x14ac:dyDescent="0.2">
      <c r="B199" s="33">
        <v>4288</v>
      </c>
      <c r="C199" s="25" t="s">
        <v>1157</v>
      </c>
      <c r="D199" s="19">
        <v>0</v>
      </c>
      <c r="E199" s="19">
        <v>0</v>
      </c>
      <c r="F199" s="19">
        <v>0</v>
      </c>
      <c r="G199" s="19">
        <v>0</v>
      </c>
      <c r="H199" s="19">
        <v>0</v>
      </c>
      <c r="I199" s="19">
        <v>0</v>
      </c>
      <c r="J199" s="19">
        <v>0</v>
      </c>
      <c r="K199" s="19">
        <v>0</v>
      </c>
      <c r="L199" s="19">
        <v>0</v>
      </c>
      <c r="M199" s="19">
        <v>0</v>
      </c>
      <c r="N199" s="19">
        <v>0</v>
      </c>
      <c r="O199" s="19">
        <v>0</v>
      </c>
      <c r="P199" s="19">
        <v>0</v>
      </c>
      <c r="Q199" s="19">
        <v>0</v>
      </c>
      <c r="R199" s="19">
        <v>0</v>
      </c>
      <c r="S199" s="19">
        <v>0</v>
      </c>
      <c r="T199" s="19">
        <v>0</v>
      </c>
      <c r="U199" s="19">
        <v>0</v>
      </c>
      <c r="V199" s="33">
        <v>4288</v>
      </c>
      <c r="W199" s="25" t="s">
        <v>1157</v>
      </c>
    </row>
    <row r="200" spans="2:23" x14ac:dyDescent="0.2">
      <c r="B200" s="33">
        <v>4289</v>
      </c>
      <c r="C200" s="25" t="s">
        <v>816</v>
      </c>
      <c r="D200" s="19">
        <v>34</v>
      </c>
      <c r="E200" s="19">
        <v>20</v>
      </c>
      <c r="F200" s="19">
        <v>4</v>
      </c>
      <c r="G200" s="19">
        <v>4</v>
      </c>
      <c r="H200" s="19">
        <v>0</v>
      </c>
      <c r="I200" s="19">
        <v>0</v>
      </c>
      <c r="J200" s="19">
        <v>10</v>
      </c>
      <c r="K200" s="19">
        <v>21</v>
      </c>
      <c r="L200" s="19">
        <v>4</v>
      </c>
      <c r="M200" s="19">
        <v>4</v>
      </c>
      <c r="N200" s="19">
        <v>0</v>
      </c>
      <c r="O200" s="19">
        <v>0</v>
      </c>
      <c r="P200" s="19">
        <v>1</v>
      </c>
      <c r="Q200" s="19">
        <v>2</v>
      </c>
      <c r="R200" s="19">
        <v>2</v>
      </c>
      <c r="S200" s="19">
        <v>0</v>
      </c>
      <c r="T200" s="19">
        <v>0</v>
      </c>
      <c r="U200" s="19">
        <v>345</v>
      </c>
      <c r="V200" s="33">
        <v>4289</v>
      </c>
      <c r="W200" s="25" t="s">
        <v>816</v>
      </c>
    </row>
    <row r="201" spans="2:23" x14ac:dyDescent="0.2">
      <c r="B201" s="36">
        <v>4329</v>
      </c>
      <c r="C201" s="26" t="s">
        <v>1158</v>
      </c>
      <c r="D201" s="27">
        <v>114</v>
      </c>
      <c r="E201" s="27">
        <v>40</v>
      </c>
      <c r="F201" s="27">
        <v>6</v>
      </c>
      <c r="G201" s="27">
        <v>5</v>
      </c>
      <c r="H201" s="27">
        <v>1</v>
      </c>
      <c r="I201" s="27">
        <v>2</v>
      </c>
      <c r="J201" s="27">
        <v>66</v>
      </c>
      <c r="K201" s="27">
        <v>53</v>
      </c>
      <c r="L201" s="27">
        <v>7</v>
      </c>
      <c r="M201" s="27">
        <v>6</v>
      </c>
      <c r="N201" s="27">
        <v>1</v>
      </c>
      <c r="O201" s="27">
        <v>2</v>
      </c>
      <c r="P201" s="27">
        <v>4</v>
      </c>
      <c r="Q201" s="27">
        <v>2</v>
      </c>
      <c r="R201" s="27">
        <v>1</v>
      </c>
      <c r="S201" s="27">
        <v>1</v>
      </c>
      <c r="T201" s="27">
        <v>0</v>
      </c>
      <c r="U201" s="27">
        <v>1359</v>
      </c>
      <c r="V201" s="36">
        <v>4329</v>
      </c>
      <c r="W201" s="26" t="s">
        <v>1158</v>
      </c>
    </row>
    <row r="202" spans="2:23" x14ac:dyDescent="0.2">
      <c r="B202" s="33">
        <v>4303</v>
      </c>
      <c r="C202" s="25" t="s">
        <v>1159</v>
      </c>
      <c r="D202" s="19">
        <v>11</v>
      </c>
      <c r="E202" s="19">
        <v>7</v>
      </c>
      <c r="F202" s="19">
        <v>0</v>
      </c>
      <c r="G202" s="19">
        <v>0</v>
      </c>
      <c r="H202" s="19">
        <v>0</v>
      </c>
      <c r="I202" s="19">
        <v>0</v>
      </c>
      <c r="J202" s="19">
        <v>4</v>
      </c>
      <c r="K202" s="19">
        <v>9</v>
      </c>
      <c r="L202" s="19">
        <v>0</v>
      </c>
      <c r="M202" s="19">
        <v>0</v>
      </c>
      <c r="N202" s="19">
        <v>0</v>
      </c>
      <c r="O202" s="19">
        <v>0</v>
      </c>
      <c r="P202" s="19">
        <v>2</v>
      </c>
      <c r="Q202" s="19">
        <v>0</v>
      </c>
      <c r="R202" s="19">
        <v>0</v>
      </c>
      <c r="S202" s="19">
        <v>0</v>
      </c>
      <c r="T202" s="19">
        <v>0</v>
      </c>
      <c r="U202" s="19">
        <v>143</v>
      </c>
      <c r="V202" s="33">
        <v>4303</v>
      </c>
      <c r="W202" s="25" t="s">
        <v>1159</v>
      </c>
    </row>
    <row r="203" spans="2:23" x14ac:dyDescent="0.2">
      <c r="B203" s="33">
        <v>4304</v>
      </c>
      <c r="C203" s="25" t="s">
        <v>1160</v>
      </c>
      <c r="D203" s="19">
        <v>11</v>
      </c>
      <c r="E203" s="19">
        <v>5</v>
      </c>
      <c r="F203" s="19">
        <v>1</v>
      </c>
      <c r="G203" s="19">
        <v>1</v>
      </c>
      <c r="H203" s="19">
        <v>0</v>
      </c>
      <c r="I203" s="19">
        <v>0</v>
      </c>
      <c r="J203" s="19">
        <v>5</v>
      </c>
      <c r="K203" s="19">
        <v>6</v>
      </c>
      <c r="L203" s="19">
        <v>1</v>
      </c>
      <c r="M203" s="19">
        <v>1</v>
      </c>
      <c r="N203" s="19">
        <v>0</v>
      </c>
      <c r="O203" s="19">
        <v>0</v>
      </c>
      <c r="P203" s="19">
        <v>0</v>
      </c>
      <c r="Q203" s="19">
        <v>0</v>
      </c>
      <c r="R203" s="19">
        <v>0</v>
      </c>
      <c r="S203" s="19">
        <v>0</v>
      </c>
      <c r="T203" s="19">
        <v>0</v>
      </c>
      <c r="U203" s="19">
        <v>142</v>
      </c>
      <c r="V203" s="33">
        <v>4304</v>
      </c>
      <c r="W203" s="25" t="s">
        <v>1160</v>
      </c>
    </row>
    <row r="204" spans="2:23" x14ac:dyDescent="0.2">
      <c r="B204" s="33">
        <v>4305</v>
      </c>
      <c r="C204" s="25" t="s">
        <v>1161</v>
      </c>
      <c r="D204" s="19">
        <v>10</v>
      </c>
      <c r="E204" s="19">
        <v>3</v>
      </c>
      <c r="F204" s="19">
        <v>0</v>
      </c>
      <c r="G204" s="19">
        <v>0</v>
      </c>
      <c r="H204" s="19">
        <v>0</v>
      </c>
      <c r="I204" s="19">
        <v>2</v>
      </c>
      <c r="J204" s="19">
        <v>5</v>
      </c>
      <c r="K204" s="19">
        <v>4</v>
      </c>
      <c r="L204" s="19">
        <v>1</v>
      </c>
      <c r="M204" s="19">
        <v>1</v>
      </c>
      <c r="N204" s="19">
        <v>0</v>
      </c>
      <c r="O204" s="19">
        <v>2</v>
      </c>
      <c r="P204" s="19">
        <v>0</v>
      </c>
      <c r="Q204" s="19">
        <v>0</v>
      </c>
      <c r="R204" s="19">
        <v>0</v>
      </c>
      <c r="S204" s="19">
        <v>0</v>
      </c>
      <c r="T204" s="19">
        <v>0</v>
      </c>
      <c r="U204" s="19">
        <v>177</v>
      </c>
      <c r="V204" s="33">
        <v>4305</v>
      </c>
      <c r="W204" s="25" t="s">
        <v>1161</v>
      </c>
    </row>
    <row r="205" spans="2:23" x14ac:dyDescent="0.2">
      <c r="B205" s="33">
        <v>4306</v>
      </c>
      <c r="C205" s="25" t="s">
        <v>1162</v>
      </c>
      <c r="D205" s="19">
        <v>4</v>
      </c>
      <c r="E205" s="19">
        <v>0</v>
      </c>
      <c r="F205" s="19">
        <v>0</v>
      </c>
      <c r="G205" s="19">
        <v>0</v>
      </c>
      <c r="H205" s="19">
        <v>0</v>
      </c>
      <c r="I205" s="19">
        <v>0</v>
      </c>
      <c r="J205" s="19">
        <v>4</v>
      </c>
      <c r="K205" s="19">
        <v>0</v>
      </c>
      <c r="L205" s="19">
        <v>0</v>
      </c>
      <c r="M205" s="19">
        <v>0</v>
      </c>
      <c r="N205" s="19">
        <v>0</v>
      </c>
      <c r="O205" s="19">
        <v>0</v>
      </c>
      <c r="P205" s="19">
        <v>0</v>
      </c>
      <c r="Q205" s="19">
        <v>0</v>
      </c>
      <c r="R205" s="19">
        <v>0</v>
      </c>
      <c r="S205" s="19">
        <v>0</v>
      </c>
      <c r="T205" s="19">
        <v>0</v>
      </c>
      <c r="U205" s="19">
        <v>71</v>
      </c>
      <c r="V205" s="33">
        <v>4306</v>
      </c>
      <c r="W205" s="25" t="s">
        <v>1162</v>
      </c>
    </row>
    <row r="206" spans="2:23" x14ac:dyDescent="0.2">
      <c r="B206" s="33">
        <v>4307</v>
      </c>
      <c r="C206" s="25" t="s">
        <v>1163</v>
      </c>
      <c r="D206" s="19">
        <v>2</v>
      </c>
      <c r="E206" s="19">
        <v>0</v>
      </c>
      <c r="F206" s="19">
        <v>1</v>
      </c>
      <c r="G206" s="19">
        <v>1</v>
      </c>
      <c r="H206" s="19">
        <v>0</v>
      </c>
      <c r="I206" s="19">
        <v>0</v>
      </c>
      <c r="J206" s="19">
        <v>1</v>
      </c>
      <c r="K206" s="19">
        <v>0</v>
      </c>
      <c r="L206" s="19">
        <v>1</v>
      </c>
      <c r="M206" s="19">
        <v>1</v>
      </c>
      <c r="N206" s="19">
        <v>0</v>
      </c>
      <c r="O206" s="19">
        <v>0</v>
      </c>
      <c r="P206" s="19">
        <v>0</v>
      </c>
      <c r="Q206" s="19">
        <v>0</v>
      </c>
      <c r="R206" s="19">
        <v>0</v>
      </c>
      <c r="S206" s="19">
        <v>0</v>
      </c>
      <c r="T206" s="19">
        <v>0</v>
      </c>
      <c r="U206" s="19">
        <v>5</v>
      </c>
      <c r="V206" s="33">
        <v>4307</v>
      </c>
      <c r="W206" s="25" t="s">
        <v>1163</v>
      </c>
    </row>
    <row r="207" spans="2:23" x14ac:dyDescent="0.2">
      <c r="B207" s="33">
        <v>4309</v>
      </c>
      <c r="C207" s="25" t="s">
        <v>1164</v>
      </c>
      <c r="D207" s="19">
        <v>5</v>
      </c>
      <c r="E207" s="19">
        <v>3</v>
      </c>
      <c r="F207" s="19">
        <v>0</v>
      </c>
      <c r="G207" s="19">
        <v>0</v>
      </c>
      <c r="H207" s="19">
        <v>0</v>
      </c>
      <c r="I207" s="19">
        <v>0</v>
      </c>
      <c r="J207" s="19">
        <v>2</v>
      </c>
      <c r="K207" s="19">
        <v>5</v>
      </c>
      <c r="L207" s="19">
        <v>0</v>
      </c>
      <c r="M207" s="19">
        <v>0</v>
      </c>
      <c r="N207" s="19">
        <v>0</v>
      </c>
      <c r="O207" s="19">
        <v>0</v>
      </c>
      <c r="P207" s="19">
        <v>2</v>
      </c>
      <c r="Q207" s="19">
        <v>0</v>
      </c>
      <c r="R207" s="19">
        <v>0</v>
      </c>
      <c r="S207" s="19">
        <v>0</v>
      </c>
      <c r="T207" s="19">
        <v>0</v>
      </c>
      <c r="U207" s="19">
        <v>23</v>
      </c>
      <c r="V207" s="33">
        <v>4309</v>
      </c>
      <c r="W207" s="25" t="s">
        <v>1164</v>
      </c>
    </row>
    <row r="208" spans="2:23" x14ac:dyDescent="0.2">
      <c r="B208" s="33">
        <v>4310</v>
      </c>
      <c r="C208" s="25" t="s">
        <v>1165</v>
      </c>
      <c r="D208" s="19">
        <v>8</v>
      </c>
      <c r="E208" s="19">
        <v>5</v>
      </c>
      <c r="F208" s="19">
        <v>2</v>
      </c>
      <c r="G208" s="19">
        <v>1</v>
      </c>
      <c r="H208" s="19">
        <v>1</v>
      </c>
      <c r="I208" s="19">
        <v>0</v>
      </c>
      <c r="J208" s="19">
        <v>1</v>
      </c>
      <c r="K208" s="19">
        <v>5</v>
      </c>
      <c r="L208" s="19">
        <v>2</v>
      </c>
      <c r="M208" s="19">
        <v>1</v>
      </c>
      <c r="N208" s="19">
        <v>1</v>
      </c>
      <c r="O208" s="19">
        <v>0</v>
      </c>
      <c r="P208" s="19">
        <v>0</v>
      </c>
      <c r="Q208" s="19">
        <v>2</v>
      </c>
      <c r="R208" s="19">
        <v>1</v>
      </c>
      <c r="S208" s="19">
        <v>1</v>
      </c>
      <c r="T208" s="19">
        <v>0</v>
      </c>
      <c r="U208" s="19">
        <v>36</v>
      </c>
      <c r="V208" s="33">
        <v>4310</v>
      </c>
      <c r="W208" s="25" t="s">
        <v>1165</v>
      </c>
    </row>
    <row r="209" spans="2:23" x14ac:dyDescent="0.2">
      <c r="B209" s="33">
        <v>4311</v>
      </c>
      <c r="C209" s="25" t="s">
        <v>1166</v>
      </c>
      <c r="D209" s="19">
        <v>1</v>
      </c>
      <c r="E209" s="19">
        <v>1</v>
      </c>
      <c r="F209" s="19">
        <v>0</v>
      </c>
      <c r="G209" s="19">
        <v>0</v>
      </c>
      <c r="H209" s="19">
        <v>0</v>
      </c>
      <c r="I209" s="19">
        <v>0</v>
      </c>
      <c r="J209" s="19">
        <v>0</v>
      </c>
      <c r="K209" s="19">
        <v>1</v>
      </c>
      <c r="L209" s="19">
        <v>0</v>
      </c>
      <c r="M209" s="19">
        <v>0</v>
      </c>
      <c r="N209" s="19">
        <v>0</v>
      </c>
      <c r="O209" s="19">
        <v>0</v>
      </c>
      <c r="P209" s="19">
        <v>0</v>
      </c>
      <c r="Q209" s="19">
        <v>0</v>
      </c>
      <c r="R209" s="19">
        <v>0</v>
      </c>
      <c r="S209" s="19">
        <v>0</v>
      </c>
      <c r="T209" s="19">
        <v>0</v>
      </c>
      <c r="U209" s="19">
        <v>1</v>
      </c>
      <c r="V209" s="33">
        <v>4311</v>
      </c>
      <c r="W209" s="25" t="s">
        <v>1166</v>
      </c>
    </row>
    <row r="210" spans="2:23" x14ac:dyDescent="0.2">
      <c r="B210" s="33">
        <v>4312</v>
      </c>
      <c r="C210" s="25" t="s">
        <v>1167</v>
      </c>
      <c r="D210" s="19">
        <v>11</v>
      </c>
      <c r="E210" s="19">
        <v>4</v>
      </c>
      <c r="F210" s="19">
        <v>0</v>
      </c>
      <c r="G210" s="19">
        <v>0</v>
      </c>
      <c r="H210" s="19">
        <v>0</v>
      </c>
      <c r="I210" s="19">
        <v>0</v>
      </c>
      <c r="J210" s="19">
        <v>7</v>
      </c>
      <c r="K210" s="19">
        <v>4</v>
      </c>
      <c r="L210" s="19">
        <v>0</v>
      </c>
      <c r="M210" s="19">
        <v>0</v>
      </c>
      <c r="N210" s="19">
        <v>0</v>
      </c>
      <c r="O210" s="19">
        <v>0</v>
      </c>
      <c r="P210" s="19">
        <v>0</v>
      </c>
      <c r="Q210" s="19">
        <v>0</v>
      </c>
      <c r="R210" s="19">
        <v>0</v>
      </c>
      <c r="S210" s="19">
        <v>0</v>
      </c>
      <c r="T210" s="19">
        <v>0</v>
      </c>
      <c r="U210" s="19">
        <v>82</v>
      </c>
      <c r="V210" s="33">
        <v>4312</v>
      </c>
      <c r="W210" s="25" t="s">
        <v>1167</v>
      </c>
    </row>
    <row r="211" spans="2:23" x14ac:dyDescent="0.2">
      <c r="B211" s="33">
        <v>4313</v>
      </c>
      <c r="C211" s="25" t="s">
        <v>1168</v>
      </c>
      <c r="D211" s="19">
        <v>6</v>
      </c>
      <c r="E211" s="19">
        <v>2</v>
      </c>
      <c r="F211" s="19">
        <v>0</v>
      </c>
      <c r="G211" s="19">
        <v>0</v>
      </c>
      <c r="H211" s="19">
        <v>0</v>
      </c>
      <c r="I211" s="19">
        <v>0</v>
      </c>
      <c r="J211" s="19">
        <v>4</v>
      </c>
      <c r="K211" s="19">
        <v>2</v>
      </c>
      <c r="L211" s="19">
        <v>0</v>
      </c>
      <c r="M211" s="19">
        <v>0</v>
      </c>
      <c r="N211" s="19">
        <v>0</v>
      </c>
      <c r="O211" s="19">
        <v>0</v>
      </c>
      <c r="P211" s="19">
        <v>0</v>
      </c>
      <c r="Q211" s="19">
        <v>0</v>
      </c>
      <c r="R211" s="19">
        <v>0</v>
      </c>
      <c r="S211" s="19">
        <v>0</v>
      </c>
      <c r="T211" s="19">
        <v>0</v>
      </c>
      <c r="U211" s="19">
        <v>53</v>
      </c>
      <c r="V211" s="33">
        <v>4313</v>
      </c>
      <c r="W211" s="25" t="s">
        <v>1168</v>
      </c>
    </row>
    <row r="212" spans="2:23" x14ac:dyDescent="0.2">
      <c r="B212" s="33">
        <v>4314</v>
      </c>
      <c r="C212" s="25" t="s">
        <v>1169</v>
      </c>
      <c r="D212" s="19">
        <v>1</v>
      </c>
      <c r="E212" s="19">
        <v>0</v>
      </c>
      <c r="F212" s="19">
        <v>1</v>
      </c>
      <c r="G212" s="19">
        <v>1</v>
      </c>
      <c r="H212" s="19">
        <v>0</v>
      </c>
      <c r="I212" s="19">
        <v>0</v>
      </c>
      <c r="J212" s="19">
        <v>0</v>
      </c>
      <c r="K212" s="19">
        <v>0</v>
      </c>
      <c r="L212" s="19">
        <v>1</v>
      </c>
      <c r="M212" s="19">
        <v>1</v>
      </c>
      <c r="N212" s="19">
        <v>0</v>
      </c>
      <c r="O212" s="19">
        <v>0</v>
      </c>
      <c r="P212" s="19">
        <v>0</v>
      </c>
      <c r="Q212" s="19">
        <v>0</v>
      </c>
      <c r="R212" s="19">
        <v>0</v>
      </c>
      <c r="S212" s="19">
        <v>0</v>
      </c>
      <c r="T212" s="19">
        <v>0</v>
      </c>
      <c r="U212" s="19">
        <v>0</v>
      </c>
      <c r="V212" s="33">
        <v>4314</v>
      </c>
      <c r="W212" s="25" t="s">
        <v>1169</v>
      </c>
    </row>
    <row r="213" spans="2:23" x14ac:dyDescent="0.2">
      <c r="B213" s="33">
        <v>4318</v>
      </c>
      <c r="C213" s="25" t="s">
        <v>1170</v>
      </c>
      <c r="D213" s="19">
        <v>3</v>
      </c>
      <c r="E213" s="19">
        <v>0</v>
      </c>
      <c r="F213" s="19">
        <v>0</v>
      </c>
      <c r="G213" s="19">
        <v>0</v>
      </c>
      <c r="H213" s="19">
        <v>0</v>
      </c>
      <c r="I213" s="19">
        <v>0</v>
      </c>
      <c r="J213" s="19">
        <v>3</v>
      </c>
      <c r="K213" s="19">
        <v>0</v>
      </c>
      <c r="L213" s="19">
        <v>0</v>
      </c>
      <c r="M213" s="19">
        <v>0</v>
      </c>
      <c r="N213" s="19">
        <v>0</v>
      </c>
      <c r="O213" s="19">
        <v>0</v>
      </c>
      <c r="P213" s="19">
        <v>0</v>
      </c>
      <c r="Q213" s="19">
        <v>0</v>
      </c>
      <c r="R213" s="19">
        <v>0</v>
      </c>
      <c r="S213" s="19">
        <v>0</v>
      </c>
      <c r="T213" s="19">
        <v>0</v>
      </c>
      <c r="U213" s="19">
        <v>24</v>
      </c>
      <c r="V213" s="33">
        <v>4318</v>
      </c>
      <c r="W213" s="25" t="s">
        <v>1170</v>
      </c>
    </row>
    <row r="214" spans="2:23" x14ac:dyDescent="0.2">
      <c r="B214" s="33">
        <v>4319</v>
      </c>
      <c r="C214" s="25" t="s">
        <v>1171</v>
      </c>
      <c r="D214" s="19">
        <v>4</v>
      </c>
      <c r="E214" s="19">
        <v>0</v>
      </c>
      <c r="F214" s="19">
        <v>0</v>
      </c>
      <c r="G214" s="19">
        <v>0</v>
      </c>
      <c r="H214" s="19">
        <v>0</v>
      </c>
      <c r="I214" s="19">
        <v>0</v>
      </c>
      <c r="J214" s="19">
        <v>4</v>
      </c>
      <c r="K214" s="19">
        <v>0</v>
      </c>
      <c r="L214" s="19">
        <v>0</v>
      </c>
      <c r="M214" s="19">
        <v>0</v>
      </c>
      <c r="N214" s="19">
        <v>0</v>
      </c>
      <c r="O214" s="19">
        <v>0</v>
      </c>
      <c r="P214" s="19">
        <v>0</v>
      </c>
      <c r="Q214" s="19">
        <v>0</v>
      </c>
      <c r="R214" s="19">
        <v>0</v>
      </c>
      <c r="S214" s="19">
        <v>0</v>
      </c>
      <c r="T214" s="19">
        <v>0</v>
      </c>
      <c r="U214" s="19">
        <v>36</v>
      </c>
      <c r="V214" s="33">
        <v>4319</v>
      </c>
      <c r="W214" s="25" t="s">
        <v>1171</v>
      </c>
    </row>
    <row r="215" spans="2:23" x14ac:dyDescent="0.2">
      <c r="B215" s="33">
        <v>4320</v>
      </c>
      <c r="C215" s="25" t="s">
        <v>1172</v>
      </c>
      <c r="D215" s="19">
        <v>7</v>
      </c>
      <c r="E215" s="19">
        <v>3</v>
      </c>
      <c r="F215" s="19">
        <v>0</v>
      </c>
      <c r="G215" s="19">
        <v>0</v>
      </c>
      <c r="H215" s="19">
        <v>0</v>
      </c>
      <c r="I215" s="19">
        <v>0</v>
      </c>
      <c r="J215" s="19">
        <v>4</v>
      </c>
      <c r="K215" s="19">
        <v>7</v>
      </c>
      <c r="L215" s="19">
        <v>0</v>
      </c>
      <c r="M215" s="19">
        <v>0</v>
      </c>
      <c r="N215" s="19">
        <v>0</v>
      </c>
      <c r="O215" s="19">
        <v>0</v>
      </c>
      <c r="P215" s="19">
        <v>0</v>
      </c>
      <c r="Q215" s="19">
        <v>0</v>
      </c>
      <c r="R215" s="19">
        <v>0</v>
      </c>
      <c r="S215" s="19">
        <v>0</v>
      </c>
      <c r="T215" s="19">
        <v>0</v>
      </c>
      <c r="U215" s="19">
        <v>217</v>
      </c>
      <c r="V215" s="33">
        <v>4320</v>
      </c>
      <c r="W215" s="25" t="s">
        <v>1172</v>
      </c>
    </row>
    <row r="216" spans="2:23" x14ac:dyDescent="0.2">
      <c r="B216" s="34">
        <v>4324</v>
      </c>
      <c r="C216" s="32" t="s">
        <v>817</v>
      </c>
      <c r="D216" s="21">
        <v>30</v>
      </c>
      <c r="E216" s="21">
        <v>7</v>
      </c>
      <c r="F216" s="21">
        <v>1</v>
      </c>
      <c r="G216" s="21">
        <v>1</v>
      </c>
      <c r="H216" s="21">
        <v>0</v>
      </c>
      <c r="I216" s="21">
        <v>0</v>
      </c>
      <c r="J216" s="21">
        <v>22</v>
      </c>
      <c r="K216" s="21">
        <v>10</v>
      </c>
      <c r="L216" s="21">
        <v>1</v>
      </c>
      <c r="M216" s="21">
        <v>1</v>
      </c>
      <c r="N216" s="21">
        <v>0</v>
      </c>
      <c r="O216" s="21">
        <v>0</v>
      </c>
      <c r="P216" s="21">
        <v>0</v>
      </c>
      <c r="Q216" s="21">
        <v>0</v>
      </c>
      <c r="R216" s="21">
        <v>0</v>
      </c>
      <c r="S216" s="21">
        <v>0</v>
      </c>
      <c r="T216" s="21">
        <v>0</v>
      </c>
      <c r="U216" s="21">
        <v>350</v>
      </c>
      <c r="V216" s="34">
        <v>4324</v>
      </c>
      <c r="W216" s="32" t="s">
        <v>817</v>
      </c>
    </row>
  </sheetData>
  <mergeCells count="20">
    <mergeCell ref="U4:U7"/>
    <mergeCell ref="V4:V7"/>
    <mergeCell ref="W4:W7"/>
    <mergeCell ref="E5:E7"/>
    <mergeCell ref="F5:H6"/>
    <mergeCell ref="I5:I7"/>
    <mergeCell ref="J5:J7"/>
    <mergeCell ref="K5:O5"/>
    <mergeCell ref="P5:T5"/>
    <mergeCell ref="K6:K7"/>
    <mergeCell ref="L6:N6"/>
    <mergeCell ref="O6:O7"/>
    <mergeCell ref="P6:P7"/>
    <mergeCell ref="Q6:S6"/>
    <mergeCell ref="T6:T7"/>
    <mergeCell ref="B4:B7"/>
    <mergeCell ref="C4:C7"/>
    <mergeCell ref="D4:D7"/>
    <mergeCell ref="E4:J4"/>
    <mergeCell ref="K4:T4"/>
  </mergeCells>
  <pageMargins left="0.70866141732283472" right="0.70866141732283472" top="0.74803149606299213" bottom="0.74803149606299213" header="0.31496062992125984" footer="0.31496062992125984"/>
  <pageSetup paperSize="9" scale="53" fitToWidth="0" fitToHeight="0" orientation="portrait" horizontalDpi="300" verticalDpi="300" r:id="rId1"/>
  <headerFooter differentFirst="1" scaleWithDoc="0" alignWithMargins="0">
    <firstHeader>&amp;L&amp;C&amp;R&amp;B DEPARTEMENT FINANZEN UND RESSOURCEN
Statistik Aargau</firstHeader>
  </headerFooter>
  <rowBreaks count="2" manualBreakCount="2">
    <brk id="70" max="16383" man="1"/>
    <brk id="167" max="16383" man="1"/>
  </rowBreaks>
  <colBreaks count="1" manualBreakCount="1">
    <brk id="10"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4C8562"/>
  </sheetPr>
  <dimension ref="B1:W216"/>
  <sheetViews>
    <sheetView showGridLines="0" view="pageBreakPreview" zoomScaleNormal="100" zoomScaleSheetLayoutView="100" workbookViewId="0">
      <pane ySplit="7" topLeftCell="A8" activePane="bottomLeft" state="frozen"/>
      <selection activeCell="A3" sqref="A3"/>
      <selection pane="bottomLeft" activeCell="A3" sqref="A3"/>
    </sheetView>
  </sheetViews>
  <sheetFormatPr baseColWidth="10" defaultRowHeight="12.75" x14ac:dyDescent="0.2"/>
  <cols>
    <col min="1" max="1" width="2.5703125" customWidth="1"/>
    <col min="2" max="2" width="10.140625" customWidth="1"/>
    <col min="3" max="3" width="23.42578125" customWidth="1"/>
    <col min="4" max="4" width="10.140625" customWidth="1"/>
    <col min="5" max="20" width="11" customWidth="1"/>
    <col min="21" max="22" width="10.140625" customWidth="1"/>
    <col min="23" max="23" width="23.42578125" customWidth="1"/>
  </cols>
  <sheetData>
    <row r="1" spans="2:23" ht="18" x14ac:dyDescent="0.25">
      <c r="B1" s="3" t="s">
        <v>36</v>
      </c>
    </row>
    <row r="4" spans="2:23" x14ac:dyDescent="0.2">
      <c r="B4" s="45" t="s">
        <v>964</v>
      </c>
      <c r="C4" s="45" t="s">
        <v>965</v>
      </c>
      <c r="D4" s="40" t="s">
        <v>43</v>
      </c>
      <c r="E4" s="40" t="s">
        <v>913</v>
      </c>
      <c r="F4" s="40" t="s">
        <v>913</v>
      </c>
      <c r="G4" s="40" t="s">
        <v>913</v>
      </c>
      <c r="H4" s="40" t="s">
        <v>913</v>
      </c>
      <c r="I4" s="40" t="s">
        <v>913</v>
      </c>
      <c r="J4" s="40" t="s">
        <v>913</v>
      </c>
      <c r="K4" s="40" t="s">
        <v>44</v>
      </c>
      <c r="L4" s="40" t="s">
        <v>44</v>
      </c>
      <c r="M4" s="40" t="s">
        <v>44</v>
      </c>
      <c r="N4" s="40" t="s">
        <v>44</v>
      </c>
      <c r="O4" s="40" t="s">
        <v>44</v>
      </c>
      <c r="P4" s="40" t="s">
        <v>44</v>
      </c>
      <c r="Q4" s="40" t="s">
        <v>44</v>
      </c>
      <c r="R4" s="40" t="s">
        <v>44</v>
      </c>
      <c r="S4" s="40" t="s">
        <v>44</v>
      </c>
      <c r="T4" s="40" t="s">
        <v>44</v>
      </c>
      <c r="U4" s="40" t="s">
        <v>966</v>
      </c>
      <c r="V4" s="40" t="s">
        <v>964</v>
      </c>
      <c r="W4" s="40" t="s">
        <v>965</v>
      </c>
    </row>
    <row r="5" spans="2:23" x14ac:dyDescent="0.2">
      <c r="B5" s="45" t="s">
        <v>964</v>
      </c>
      <c r="C5" s="45" t="s">
        <v>965</v>
      </c>
      <c r="D5" s="40" t="s">
        <v>43</v>
      </c>
      <c r="E5" s="41" t="s">
        <v>967</v>
      </c>
      <c r="F5" s="40" t="s">
        <v>968</v>
      </c>
      <c r="G5" s="40" t="s">
        <v>968</v>
      </c>
      <c r="H5" s="40" t="s">
        <v>968</v>
      </c>
      <c r="I5" s="41" t="s">
        <v>969</v>
      </c>
      <c r="J5" s="41" t="s">
        <v>970</v>
      </c>
      <c r="K5" s="40" t="s">
        <v>971</v>
      </c>
      <c r="L5" s="40" t="s">
        <v>971</v>
      </c>
      <c r="M5" s="40" t="s">
        <v>971</v>
      </c>
      <c r="N5" s="40" t="s">
        <v>971</v>
      </c>
      <c r="O5" s="40" t="s">
        <v>971</v>
      </c>
      <c r="P5" s="40" t="s">
        <v>972</v>
      </c>
      <c r="Q5" s="40" t="s">
        <v>972</v>
      </c>
      <c r="R5" s="40" t="s">
        <v>972</v>
      </c>
      <c r="S5" s="40" t="s">
        <v>972</v>
      </c>
      <c r="T5" s="40" t="s">
        <v>972</v>
      </c>
      <c r="U5" s="40" t="s">
        <v>966</v>
      </c>
      <c r="V5" s="40" t="s">
        <v>964</v>
      </c>
      <c r="W5" s="40" t="s">
        <v>965</v>
      </c>
    </row>
    <row r="6" spans="2:23" x14ac:dyDescent="0.2">
      <c r="B6" s="45" t="s">
        <v>964</v>
      </c>
      <c r="C6" s="45" t="s">
        <v>965</v>
      </c>
      <c r="D6" s="40" t="s">
        <v>43</v>
      </c>
      <c r="E6" s="41" t="s">
        <v>967</v>
      </c>
      <c r="F6" s="40" t="s">
        <v>968</v>
      </c>
      <c r="G6" s="40" t="s">
        <v>968</v>
      </c>
      <c r="H6" s="40" t="s">
        <v>968</v>
      </c>
      <c r="I6" s="41" t="s">
        <v>969</v>
      </c>
      <c r="J6" s="41" t="s">
        <v>970</v>
      </c>
      <c r="K6" s="41" t="s">
        <v>510</v>
      </c>
      <c r="L6" s="40" t="s">
        <v>624</v>
      </c>
      <c r="M6" s="40" t="s">
        <v>624</v>
      </c>
      <c r="N6" s="40" t="s">
        <v>624</v>
      </c>
      <c r="O6" s="41" t="s">
        <v>662</v>
      </c>
      <c r="P6" s="41" t="s">
        <v>510</v>
      </c>
      <c r="Q6" s="40" t="s">
        <v>624</v>
      </c>
      <c r="R6" s="40" t="s">
        <v>624</v>
      </c>
      <c r="S6" s="40" t="s">
        <v>624</v>
      </c>
      <c r="T6" s="41" t="s">
        <v>662</v>
      </c>
      <c r="U6" s="40" t="s">
        <v>966</v>
      </c>
      <c r="V6" s="40" t="s">
        <v>964</v>
      </c>
      <c r="W6" s="40" t="s">
        <v>965</v>
      </c>
    </row>
    <row r="7" spans="2:23" ht="42" customHeight="1" x14ac:dyDescent="0.2">
      <c r="B7" s="45" t="s">
        <v>964</v>
      </c>
      <c r="C7" s="45" t="s">
        <v>965</v>
      </c>
      <c r="D7" s="40" t="s">
        <v>43</v>
      </c>
      <c r="E7" s="41" t="s">
        <v>967</v>
      </c>
      <c r="F7" s="17" t="s">
        <v>46</v>
      </c>
      <c r="G7" s="17" t="s">
        <v>52</v>
      </c>
      <c r="H7" s="17" t="s">
        <v>53</v>
      </c>
      <c r="I7" s="41" t="s">
        <v>969</v>
      </c>
      <c r="J7" s="41" t="s">
        <v>970</v>
      </c>
      <c r="K7" s="41" t="s">
        <v>510</v>
      </c>
      <c r="L7" s="17" t="s">
        <v>46</v>
      </c>
      <c r="M7" s="17" t="s">
        <v>52</v>
      </c>
      <c r="N7" s="17" t="s">
        <v>53</v>
      </c>
      <c r="O7" s="41" t="s">
        <v>662</v>
      </c>
      <c r="P7" s="41" t="s">
        <v>510</v>
      </c>
      <c r="Q7" s="17" t="s">
        <v>46</v>
      </c>
      <c r="R7" s="17" t="s">
        <v>52</v>
      </c>
      <c r="S7" s="17" t="s">
        <v>53</v>
      </c>
      <c r="T7" s="41" t="s">
        <v>662</v>
      </c>
      <c r="U7" s="40" t="s">
        <v>966</v>
      </c>
      <c r="V7" s="40" t="s">
        <v>964</v>
      </c>
      <c r="W7" s="40" t="s">
        <v>965</v>
      </c>
    </row>
    <row r="8" spans="2:23" x14ac:dyDescent="0.2">
      <c r="B8" s="36">
        <v>4335</v>
      </c>
      <c r="C8" s="26" t="s">
        <v>818</v>
      </c>
      <c r="D8" s="27">
        <v>2629</v>
      </c>
      <c r="E8" s="27">
        <v>887</v>
      </c>
      <c r="F8" s="27">
        <v>193</v>
      </c>
      <c r="G8" s="27">
        <v>186</v>
      </c>
      <c r="H8" s="27">
        <v>7</v>
      </c>
      <c r="I8" s="27">
        <v>10</v>
      </c>
      <c r="J8" s="27">
        <v>1539</v>
      </c>
      <c r="K8" s="27">
        <v>1054</v>
      </c>
      <c r="L8" s="27">
        <v>207</v>
      </c>
      <c r="M8" s="27">
        <v>198</v>
      </c>
      <c r="N8" s="27">
        <v>9</v>
      </c>
      <c r="O8" s="27">
        <v>11</v>
      </c>
      <c r="P8" s="27">
        <v>90</v>
      </c>
      <c r="Q8" s="27">
        <v>25</v>
      </c>
      <c r="R8" s="27">
        <v>23</v>
      </c>
      <c r="S8" s="27">
        <v>2</v>
      </c>
      <c r="T8" s="27">
        <v>3</v>
      </c>
      <c r="U8" s="27">
        <v>33512</v>
      </c>
      <c r="V8" s="36">
        <v>4335</v>
      </c>
      <c r="W8" s="26" t="s">
        <v>818</v>
      </c>
    </row>
    <row r="9" spans="2:23" x14ac:dyDescent="0.2">
      <c r="B9" s="36">
        <v>4019</v>
      </c>
      <c r="C9" s="26" t="s">
        <v>973</v>
      </c>
      <c r="D9" s="27">
        <v>291</v>
      </c>
      <c r="E9" s="27">
        <v>106</v>
      </c>
      <c r="F9" s="27">
        <v>21</v>
      </c>
      <c r="G9" s="27">
        <v>21</v>
      </c>
      <c r="H9" s="27">
        <v>0</v>
      </c>
      <c r="I9" s="27">
        <v>2</v>
      </c>
      <c r="J9" s="27">
        <v>162</v>
      </c>
      <c r="K9" s="27">
        <v>123</v>
      </c>
      <c r="L9" s="27">
        <v>23</v>
      </c>
      <c r="M9" s="27">
        <v>23</v>
      </c>
      <c r="N9" s="27">
        <v>0</v>
      </c>
      <c r="O9" s="27">
        <v>2</v>
      </c>
      <c r="P9" s="27">
        <v>12</v>
      </c>
      <c r="Q9" s="27">
        <v>2</v>
      </c>
      <c r="R9" s="27">
        <v>2</v>
      </c>
      <c r="S9" s="27">
        <v>0</v>
      </c>
      <c r="T9" s="27">
        <v>1</v>
      </c>
      <c r="U9" s="27">
        <v>3483</v>
      </c>
      <c r="V9" s="36">
        <v>4019</v>
      </c>
      <c r="W9" s="26" t="s">
        <v>973</v>
      </c>
    </row>
    <row r="10" spans="2:23" x14ac:dyDescent="0.2">
      <c r="B10" s="33">
        <v>4001</v>
      </c>
      <c r="C10" s="25" t="s">
        <v>807</v>
      </c>
      <c r="D10" s="19">
        <v>86</v>
      </c>
      <c r="E10" s="19">
        <v>34</v>
      </c>
      <c r="F10" s="19">
        <v>5</v>
      </c>
      <c r="G10" s="19">
        <v>5</v>
      </c>
      <c r="H10" s="19">
        <v>0</v>
      </c>
      <c r="I10" s="19">
        <v>1</v>
      </c>
      <c r="J10" s="19">
        <v>46</v>
      </c>
      <c r="K10" s="19">
        <v>40</v>
      </c>
      <c r="L10" s="19">
        <v>6</v>
      </c>
      <c r="M10" s="19">
        <v>6</v>
      </c>
      <c r="N10" s="19">
        <v>0</v>
      </c>
      <c r="O10" s="19">
        <v>1</v>
      </c>
      <c r="P10" s="19">
        <v>6</v>
      </c>
      <c r="Q10" s="19">
        <v>0</v>
      </c>
      <c r="R10" s="19">
        <v>0</v>
      </c>
      <c r="S10" s="19">
        <v>0</v>
      </c>
      <c r="T10" s="19">
        <v>1</v>
      </c>
      <c r="U10" s="19">
        <v>733</v>
      </c>
      <c r="V10" s="33">
        <v>4001</v>
      </c>
      <c r="W10" s="25" t="s">
        <v>807</v>
      </c>
    </row>
    <row r="11" spans="2:23" x14ac:dyDescent="0.2">
      <c r="B11" s="33">
        <v>4002</v>
      </c>
      <c r="C11" s="25" t="s">
        <v>974</v>
      </c>
      <c r="D11" s="19">
        <v>2</v>
      </c>
      <c r="E11" s="19">
        <v>1</v>
      </c>
      <c r="F11" s="19">
        <v>1</v>
      </c>
      <c r="G11" s="19">
        <v>1</v>
      </c>
      <c r="H11" s="19">
        <v>0</v>
      </c>
      <c r="I11" s="19">
        <v>0</v>
      </c>
      <c r="J11" s="19">
        <v>0</v>
      </c>
      <c r="K11" s="19">
        <v>1</v>
      </c>
      <c r="L11" s="19">
        <v>1</v>
      </c>
      <c r="M11" s="19">
        <v>1</v>
      </c>
      <c r="N11" s="19">
        <v>0</v>
      </c>
      <c r="O11" s="19">
        <v>0</v>
      </c>
      <c r="P11" s="19">
        <v>0</v>
      </c>
      <c r="Q11" s="19">
        <v>0</v>
      </c>
      <c r="R11" s="19">
        <v>0</v>
      </c>
      <c r="S11" s="19">
        <v>0</v>
      </c>
      <c r="T11" s="19">
        <v>0</v>
      </c>
      <c r="U11" s="19">
        <v>7</v>
      </c>
      <c r="V11" s="33">
        <v>4002</v>
      </c>
      <c r="W11" s="25" t="s">
        <v>974</v>
      </c>
    </row>
    <row r="12" spans="2:23" x14ac:dyDescent="0.2">
      <c r="B12" s="33">
        <v>4003</v>
      </c>
      <c r="C12" s="25" t="s">
        <v>975</v>
      </c>
      <c r="D12" s="19">
        <v>29</v>
      </c>
      <c r="E12" s="19">
        <v>9</v>
      </c>
      <c r="F12" s="19">
        <v>0</v>
      </c>
      <c r="G12" s="19">
        <v>0</v>
      </c>
      <c r="H12" s="19">
        <v>0</v>
      </c>
      <c r="I12" s="19">
        <v>0</v>
      </c>
      <c r="J12" s="19">
        <v>20</v>
      </c>
      <c r="K12" s="19">
        <v>10</v>
      </c>
      <c r="L12" s="19">
        <v>0</v>
      </c>
      <c r="M12" s="19">
        <v>0</v>
      </c>
      <c r="N12" s="19">
        <v>0</v>
      </c>
      <c r="O12" s="19">
        <v>0</v>
      </c>
      <c r="P12" s="19">
        <v>1</v>
      </c>
      <c r="Q12" s="19">
        <v>0</v>
      </c>
      <c r="R12" s="19">
        <v>0</v>
      </c>
      <c r="S12" s="19">
        <v>0</v>
      </c>
      <c r="T12" s="19">
        <v>0</v>
      </c>
      <c r="U12" s="19">
        <v>385</v>
      </c>
      <c r="V12" s="33">
        <v>4003</v>
      </c>
      <c r="W12" s="25" t="s">
        <v>975</v>
      </c>
    </row>
    <row r="13" spans="2:23" x14ac:dyDescent="0.2">
      <c r="B13" s="33">
        <v>4004</v>
      </c>
      <c r="C13" s="25" t="s">
        <v>976</v>
      </c>
      <c r="D13" s="19">
        <v>6</v>
      </c>
      <c r="E13" s="19">
        <v>3</v>
      </c>
      <c r="F13" s="19">
        <v>0</v>
      </c>
      <c r="G13" s="19">
        <v>0</v>
      </c>
      <c r="H13" s="19">
        <v>0</v>
      </c>
      <c r="I13" s="19">
        <v>0</v>
      </c>
      <c r="J13" s="19">
        <v>3</v>
      </c>
      <c r="K13" s="19">
        <v>5</v>
      </c>
      <c r="L13" s="19">
        <v>0</v>
      </c>
      <c r="M13" s="19">
        <v>0</v>
      </c>
      <c r="N13" s="19">
        <v>0</v>
      </c>
      <c r="O13" s="19">
        <v>0</v>
      </c>
      <c r="P13" s="19">
        <v>0</v>
      </c>
      <c r="Q13" s="19">
        <v>0</v>
      </c>
      <c r="R13" s="19">
        <v>0</v>
      </c>
      <c r="S13" s="19">
        <v>0</v>
      </c>
      <c r="T13" s="19">
        <v>0</v>
      </c>
      <c r="U13" s="19">
        <v>69</v>
      </c>
      <c r="V13" s="33">
        <v>4004</v>
      </c>
      <c r="W13" s="25" t="s">
        <v>976</v>
      </c>
    </row>
    <row r="14" spans="2:23" x14ac:dyDescent="0.2">
      <c r="B14" s="33">
        <v>4005</v>
      </c>
      <c r="C14" s="25" t="s">
        <v>977</v>
      </c>
      <c r="D14" s="19">
        <v>6</v>
      </c>
      <c r="E14" s="19">
        <v>2</v>
      </c>
      <c r="F14" s="19">
        <v>0</v>
      </c>
      <c r="G14" s="19">
        <v>0</v>
      </c>
      <c r="H14" s="19">
        <v>0</v>
      </c>
      <c r="I14" s="19">
        <v>0</v>
      </c>
      <c r="J14" s="19">
        <v>4</v>
      </c>
      <c r="K14" s="19">
        <v>2</v>
      </c>
      <c r="L14" s="19">
        <v>0</v>
      </c>
      <c r="M14" s="19">
        <v>0</v>
      </c>
      <c r="N14" s="19">
        <v>0</v>
      </c>
      <c r="O14" s="19">
        <v>0</v>
      </c>
      <c r="P14" s="19">
        <v>1</v>
      </c>
      <c r="Q14" s="19">
        <v>0</v>
      </c>
      <c r="R14" s="19">
        <v>0</v>
      </c>
      <c r="S14" s="19">
        <v>0</v>
      </c>
      <c r="T14" s="19">
        <v>0</v>
      </c>
      <c r="U14" s="19">
        <v>67</v>
      </c>
      <c r="V14" s="33">
        <v>4005</v>
      </c>
      <c r="W14" s="25" t="s">
        <v>977</v>
      </c>
    </row>
    <row r="15" spans="2:23" x14ac:dyDescent="0.2">
      <c r="B15" s="33">
        <v>4006</v>
      </c>
      <c r="C15" s="25" t="s">
        <v>978</v>
      </c>
      <c r="D15" s="19">
        <v>14</v>
      </c>
      <c r="E15" s="19">
        <v>3</v>
      </c>
      <c r="F15" s="19">
        <v>0</v>
      </c>
      <c r="G15" s="19">
        <v>0</v>
      </c>
      <c r="H15" s="19">
        <v>0</v>
      </c>
      <c r="I15" s="19">
        <v>1</v>
      </c>
      <c r="J15" s="19">
        <v>10</v>
      </c>
      <c r="K15" s="19">
        <v>3</v>
      </c>
      <c r="L15" s="19">
        <v>1</v>
      </c>
      <c r="M15" s="19">
        <v>1</v>
      </c>
      <c r="N15" s="19">
        <v>0</v>
      </c>
      <c r="O15" s="19">
        <v>1</v>
      </c>
      <c r="P15" s="19">
        <v>0</v>
      </c>
      <c r="Q15" s="19">
        <v>0</v>
      </c>
      <c r="R15" s="19">
        <v>0</v>
      </c>
      <c r="S15" s="19">
        <v>0</v>
      </c>
      <c r="T15" s="19">
        <v>0</v>
      </c>
      <c r="U15" s="19">
        <v>166</v>
      </c>
      <c r="V15" s="33">
        <v>4006</v>
      </c>
      <c r="W15" s="25" t="s">
        <v>978</v>
      </c>
    </row>
    <row r="16" spans="2:23" x14ac:dyDescent="0.2">
      <c r="B16" s="33">
        <v>4007</v>
      </c>
      <c r="C16" s="25" t="s">
        <v>979</v>
      </c>
      <c r="D16" s="19">
        <v>6</v>
      </c>
      <c r="E16" s="19">
        <v>3</v>
      </c>
      <c r="F16" s="19">
        <v>1</v>
      </c>
      <c r="G16" s="19">
        <v>1</v>
      </c>
      <c r="H16" s="19">
        <v>0</v>
      </c>
      <c r="I16" s="19">
        <v>0</v>
      </c>
      <c r="J16" s="19">
        <v>2</v>
      </c>
      <c r="K16" s="19">
        <v>3</v>
      </c>
      <c r="L16" s="19">
        <v>1</v>
      </c>
      <c r="M16" s="19">
        <v>1</v>
      </c>
      <c r="N16" s="19">
        <v>0</v>
      </c>
      <c r="O16" s="19">
        <v>0</v>
      </c>
      <c r="P16" s="19">
        <v>0</v>
      </c>
      <c r="Q16" s="19">
        <v>0</v>
      </c>
      <c r="R16" s="19">
        <v>0</v>
      </c>
      <c r="S16" s="19">
        <v>0</v>
      </c>
      <c r="T16" s="19">
        <v>0</v>
      </c>
      <c r="U16" s="19">
        <v>99</v>
      </c>
      <c r="V16" s="33">
        <v>4007</v>
      </c>
      <c r="W16" s="25" t="s">
        <v>979</v>
      </c>
    </row>
    <row r="17" spans="2:23" x14ac:dyDescent="0.2">
      <c r="B17" s="33">
        <v>4008</v>
      </c>
      <c r="C17" s="25" t="s">
        <v>980</v>
      </c>
      <c r="D17" s="19">
        <v>19</v>
      </c>
      <c r="E17" s="19">
        <v>4</v>
      </c>
      <c r="F17" s="19">
        <v>2</v>
      </c>
      <c r="G17" s="19">
        <v>2</v>
      </c>
      <c r="H17" s="19">
        <v>0</v>
      </c>
      <c r="I17" s="19">
        <v>0</v>
      </c>
      <c r="J17" s="19">
        <v>13</v>
      </c>
      <c r="K17" s="19">
        <v>4</v>
      </c>
      <c r="L17" s="19">
        <v>2</v>
      </c>
      <c r="M17" s="19">
        <v>2</v>
      </c>
      <c r="N17" s="19">
        <v>0</v>
      </c>
      <c r="O17" s="19">
        <v>0</v>
      </c>
      <c r="P17" s="19">
        <v>1</v>
      </c>
      <c r="Q17" s="19">
        <v>0</v>
      </c>
      <c r="R17" s="19">
        <v>0</v>
      </c>
      <c r="S17" s="19">
        <v>0</v>
      </c>
      <c r="T17" s="19">
        <v>0</v>
      </c>
      <c r="U17" s="19">
        <v>166</v>
      </c>
      <c r="V17" s="33">
        <v>4008</v>
      </c>
      <c r="W17" s="25" t="s">
        <v>980</v>
      </c>
    </row>
    <row r="18" spans="2:23" x14ac:dyDescent="0.2">
      <c r="B18" s="33">
        <v>4009</v>
      </c>
      <c r="C18" s="25" t="s">
        <v>981</v>
      </c>
      <c r="D18" s="19">
        <v>16</v>
      </c>
      <c r="E18" s="19">
        <v>9</v>
      </c>
      <c r="F18" s="19">
        <v>0</v>
      </c>
      <c r="G18" s="19">
        <v>0</v>
      </c>
      <c r="H18" s="19">
        <v>0</v>
      </c>
      <c r="I18" s="19">
        <v>0</v>
      </c>
      <c r="J18" s="19">
        <v>7</v>
      </c>
      <c r="K18" s="19">
        <v>10</v>
      </c>
      <c r="L18" s="19">
        <v>0</v>
      </c>
      <c r="M18" s="19">
        <v>0</v>
      </c>
      <c r="N18" s="19">
        <v>0</v>
      </c>
      <c r="O18" s="19">
        <v>0</v>
      </c>
      <c r="P18" s="19">
        <v>1</v>
      </c>
      <c r="Q18" s="19">
        <v>0</v>
      </c>
      <c r="R18" s="19">
        <v>0</v>
      </c>
      <c r="S18" s="19">
        <v>0</v>
      </c>
      <c r="T18" s="19">
        <v>0</v>
      </c>
      <c r="U18" s="19">
        <v>283</v>
      </c>
      <c r="V18" s="33">
        <v>4009</v>
      </c>
      <c r="W18" s="25" t="s">
        <v>981</v>
      </c>
    </row>
    <row r="19" spans="2:23" x14ac:dyDescent="0.2">
      <c r="B19" s="33">
        <v>4010</v>
      </c>
      <c r="C19" s="25" t="s">
        <v>982</v>
      </c>
      <c r="D19" s="19">
        <v>38</v>
      </c>
      <c r="E19" s="19">
        <v>12</v>
      </c>
      <c r="F19" s="19">
        <v>3</v>
      </c>
      <c r="G19" s="19">
        <v>3</v>
      </c>
      <c r="H19" s="19">
        <v>0</v>
      </c>
      <c r="I19" s="19">
        <v>0</v>
      </c>
      <c r="J19" s="19">
        <v>23</v>
      </c>
      <c r="K19" s="19">
        <v>13</v>
      </c>
      <c r="L19" s="19">
        <v>3</v>
      </c>
      <c r="M19" s="19">
        <v>3</v>
      </c>
      <c r="N19" s="19">
        <v>0</v>
      </c>
      <c r="O19" s="19">
        <v>0</v>
      </c>
      <c r="P19" s="19">
        <v>0</v>
      </c>
      <c r="Q19" s="19">
        <v>1</v>
      </c>
      <c r="R19" s="19">
        <v>1</v>
      </c>
      <c r="S19" s="19">
        <v>0</v>
      </c>
      <c r="T19" s="19">
        <v>0</v>
      </c>
      <c r="U19" s="19">
        <v>443</v>
      </c>
      <c r="V19" s="33">
        <v>4010</v>
      </c>
      <c r="W19" s="25" t="s">
        <v>982</v>
      </c>
    </row>
    <row r="20" spans="2:23" x14ac:dyDescent="0.2">
      <c r="B20" s="33">
        <v>4012</v>
      </c>
      <c r="C20" s="25" t="s">
        <v>983</v>
      </c>
      <c r="D20" s="19">
        <v>56</v>
      </c>
      <c r="E20" s="19">
        <v>22</v>
      </c>
      <c r="F20" s="19">
        <v>5</v>
      </c>
      <c r="G20" s="19">
        <v>5</v>
      </c>
      <c r="H20" s="19">
        <v>0</v>
      </c>
      <c r="I20" s="19">
        <v>0</v>
      </c>
      <c r="J20" s="19">
        <v>29</v>
      </c>
      <c r="K20" s="19">
        <v>27</v>
      </c>
      <c r="L20" s="19">
        <v>5</v>
      </c>
      <c r="M20" s="19">
        <v>5</v>
      </c>
      <c r="N20" s="19">
        <v>0</v>
      </c>
      <c r="O20" s="19">
        <v>0</v>
      </c>
      <c r="P20" s="19">
        <v>1</v>
      </c>
      <c r="Q20" s="19">
        <v>0</v>
      </c>
      <c r="R20" s="19">
        <v>0</v>
      </c>
      <c r="S20" s="19">
        <v>0</v>
      </c>
      <c r="T20" s="19">
        <v>0</v>
      </c>
      <c r="U20" s="19">
        <v>883</v>
      </c>
      <c r="V20" s="33">
        <v>4012</v>
      </c>
      <c r="W20" s="25" t="s">
        <v>983</v>
      </c>
    </row>
    <row r="21" spans="2:23" x14ac:dyDescent="0.2">
      <c r="B21" s="33">
        <v>4013</v>
      </c>
      <c r="C21" s="25" t="s">
        <v>984</v>
      </c>
      <c r="D21" s="19">
        <v>13</v>
      </c>
      <c r="E21" s="19">
        <v>4</v>
      </c>
      <c r="F21" s="19">
        <v>4</v>
      </c>
      <c r="G21" s="19">
        <v>4</v>
      </c>
      <c r="H21" s="19">
        <v>0</v>
      </c>
      <c r="I21" s="19">
        <v>0</v>
      </c>
      <c r="J21" s="19">
        <v>5</v>
      </c>
      <c r="K21" s="19">
        <v>5</v>
      </c>
      <c r="L21" s="19">
        <v>4</v>
      </c>
      <c r="M21" s="19">
        <v>4</v>
      </c>
      <c r="N21" s="19">
        <v>0</v>
      </c>
      <c r="O21" s="19">
        <v>0</v>
      </c>
      <c r="P21" s="19">
        <v>1</v>
      </c>
      <c r="Q21" s="19">
        <v>1</v>
      </c>
      <c r="R21" s="19">
        <v>1</v>
      </c>
      <c r="S21" s="19">
        <v>0</v>
      </c>
      <c r="T21" s="19">
        <v>0</v>
      </c>
      <c r="U21" s="19">
        <v>182</v>
      </c>
      <c r="V21" s="33">
        <v>4013</v>
      </c>
      <c r="W21" s="25" t="s">
        <v>984</v>
      </c>
    </row>
    <row r="22" spans="2:23" x14ac:dyDescent="0.2">
      <c r="B22" s="36">
        <v>4059</v>
      </c>
      <c r="C22" s="26" t="s">
        <v>985</v>
      </c>
      <c r="D22" s="27">
        <v>525</v>
      </c>
      <c r="E22" s="27">
        <v>175</v>
      </c>
      <c r="F22" s="27">
        <v>30</v>
      </c>
      <c r="G22" s="27">
        <v>29</v>
      </c>
      <c r="H22" s="27">
        <v>1</v>
      </c>
      <c r="I22" s="27">
        <v>1</v>
      </c>
      <c r="J22" s="27">
        <v>319</v>
      </c>
      <c r="K22" s="27">
        <v>203</v>
      </c>
      <c r="L22" s="27">
        <v>31</v>
      </c>
      <c r="M22" s="27">
        <v>30</v>
      </c>
      <c r="N22" s="27">
        <v>1</v>
      </c>
      <c r="O22" s="27">
        <v>1</v>
      </c>
      <c r="P22" s="27">
        <v>27</v>
      </c>
      <c r="Q22" s="27">
        <v>6</v>
      </c>
      <c r="R22" s="27">
        <v>6</v>
      </c>
      <c r="S22" s="27">
        <v>0</v>
      </c>
      <c r="T22" s="27">
        <v>1</v>
      </c>
      <c r="U22" s="27">
        <v>7753</v>
      </c>
      <c r="V22" s="36">
        <v>4059</v>
      </c>
      <c r="W22" s="26" t="s">
        <v>985</v>
      </c>
    </row>
    <row r="23" spans="2:23" x14ac:dyDescent="0.2">
      <c r="B23" s="33">
        <v>4021</v>
      </c>
      <c r="C23" s="25" t="s">
        <v>808</v>
      </c>
      <c r="D23" s="19">
        <v>114</v>
      </c>
      <c r="E23" s="19">
        <v>43</v>
      </c>
      <c r="F23" s="19">
        <v>5</v>
      </c>
      <c r="G23" s="19">
        <v>5</v>
      </c>
      <c r="H23" s="19">
        <v>0</v>
      </c>
      <c r="I23" s="19">
        <v>0</v>
      </c>
      <c r="J23" s="19">
        <v>66</v>
      </c>
      <c r="K23" s="19">
        <v>54</v>
      </c>
      <c r="L23" s="19">
        <v>5</v>
      </c>
      <c r="M23" s="19">
        <v>5</v>
      </c>
      <c r="N23" s="19">
        <v>0</v>
      </c>
      <c r="O23" s="19">
        <v>0</v>
      </c>
      <c r="P23" s="19">
        <v>7</v>
      </c>
      <c r="Q23" s="19">
        <v>1</v>
      </c>
      <c r="R23" s="19">
        <v>1</v>
      </c>
      <c r="S23" s="19">
        <v>0</v>
      </c>
      <c r="T23" s="19">
        <v>0</v>
      </c>
      <c r="U23" s="19">
        <v>1453</v>
      </c>
      <c r="V23" s="33">
        <v>4021</v>
      </c>
      <c r="W23" s="25" t="s">
        <v>808</v>
      </c>
    </row>
    <row r="24" spans="2:23" x14ac:dyDescent="0.2">
      <c r="B24" s="33">
        <v>4022</v>
      </c>
      <c r="C24" s="25" t="s">
        <v>986</v>
      </c>
      <c r="D24" s="19">
        <v>2</v>
      </c>
      <c r="E24" s="19">
        <v>0</v>
      </c>
      <c r="F24" s="19">
        <v>0</v>
      </c>
      <c r="G24" s="19">
        <v>0</v>
      </c>
      <c r="H24" s="19">
        <v>0</v>
      </c>
      <c r="I24" s="19">
        <v>0</v>
      </c>
      <c r="J24" s="19">
        <v>2</v>
      </c>
      <c r="K24" s="19">
        <v>0</v>
      </c>
      <c r="L24" s="19">
        <v>0</v>
      </c>
      <c r="M24" s="19">
        <v>0</v>
      </c>
      <c r="N24" s="19">
        <v>0</v>
      </c>
      <c r="O24" s="19">
        <v>0</v>
      </c>
      <c r="P24" s="19">
        <v>0</v>
      </c>
      <c r="Q24" s="19">
        <v>0</v>
      </c>
      <c r="R24" s="19">
        <v>0</v>
      </c>
      <c r="S24" s="19">
        <v>0</v>
      </c>
      <c r="T24" s="19">
        <v>0</v>
      </c>
      <c r="U24" s="19">
        <v>45</v>
      </c>
      <c r="V24" s="33">
        <v>4022</v>
      </c>
      <c r="W24" s="25" t="s">
        <v>986</v>
      </c>
    </row>
    <row r="25" spans="2:23" x14ac:dyDescent="0.2">
      <c r="B25" s="33">
        <v>4023</v>
      </c>
      <c r="C25" s="25" t="s">
        <v>987</v>
      </c>
      <c r="D25" s="19">
        <v>5</v>
      </c>
      <c r="E25" s="19">
        <v>2</v>
      </c>
      <c r="F25" s="19">
        <v>0</v>
      </c>
      <c r="G25" s="19">
        <v>0</v>
      </c>
      <c r="H25" s="19">
        <v>0</v>
      </c>
      <c r="I25" s="19">
        <v>0</v>
      </c>
      <c r="J25" s="19">
        <v>3</v>
      </c>
      <c r="K25" s="19">
        <v>2</v>
      </c>
      <c r="L25" s="19">
        <v>0</v>
      </c>
      <c r="M25" s="19">
        <v>0</v>
      </c>
      <c r="N25" s="19">
        <v>0</v>
      </c>
      <c r="O25" s="19">
        <v>0</v>
      </c>
      <c r="P25" s="19">
        <v>0</v>
      </c>
      <c r="Q25" s="19">
        <v>0</v>
      </c>
      <c r="R25" s="19">
        <v>0</v>
      </c>
      <c r="S25" s="19">
        <v>0</v>
      </c>
      <c r="T25" s="19">
        <v>0</v>
      </c>
      <c r="U25" s="19">
        <v>40</v>
      </c>
      <c r="V25" s="33">
        <v>4023</v>
      </c>
      <c r="W25" s="25" t="s">
        <v>987</v>
      </c>
    </row>
    <row r="26" spans="2:23" x14ac:dyDescent="0.2">
      <c r="B26" s="33">
        <v>4024</v>
      </c>
      <c r="C26" s="25" t="s">
        <v>988</v>
      </c>
      <c r="D26" s="19">
        <v>30</v>
      </c>
      <c r="E26" s="19">
        <v>10</v>
      </c>
      <c r="F26" s="19">
        <v>1</v>
      </c>
      <c r="G26" s="19">
        <v>1</v>
      </c>
      <c r="H26" s="19">
        <v>0</v>
      </c>
      <c r="I26" s="19">
        <v>0</v>
      </c>
      <c r="J26" s="19">
        <v>19</v>
      </c>
      <c r="K26" s="19">
        <v>14</v>
      </c>
      <c r="L26" s="19">
        <v>1</v>
      </c>
      <c r="M26" s="19">
        <v>1</v>
      </c>
      <c r="N26" s="19">
        <v>0</v>
      </c>
      <c r="O26" s="19">
        <v>0</v>
      </c>
      <c r="P26" s="19">
        <v>0</v>
      </c>
      <c r="Q26" s="19">
        <v>0</v>
      </c>
      <c r="R26" s="19">
        <v>0</v>
      </c>
      <c r="S26" s="19">
        <v>0</v>
      </c>
      <c r="T26" s="19">
        <v>0</v>
      </c>
      <c r="U26" s="19">
        <v>999</v>
      </c>
      <c r="V26" s="33">
        <v>4024</v>
      </c>
      <c r="W26" s="25" t="s">
        <v>988</v>
      </c>
    </row>
    <row r="27" spans="2:23" x14ac:dyDescent="0.2">
      <c r="B27" s="33">
        <v>4049</v>
      </c>
      <c r="C27" s="25" t="s">
        <v>989</v>
      </c>
      <c r="D27" s="19">
        <v>5</v>
      </c>
      <c r="E27" s="19">
        <v>3</v>
      </c>
      <c r="F27" s="19">
        <v>0</v>
      </c>
      <c r="G27" s="19">
        <v>0</v>
      </c>
      <c r="H27" s="19">
        <v>0</v>
      </c>
      <c r="I27" s="19">
        <v>0</v>
      </c>
      <c r="J27" s="19">
        <v>2</v>
      </c>
      <c r="K27" s="19">
        <v>3</v>
      </c>
      <c r="L27" s="19">
        <v>0</v>
      </c>
      <c r="M27" s="19">
        <v>0</v>
      </c>
      <c r="N27" s="19">
        <v>0</v>
      </c>
      <c r="O27" s="19">
        <v>0</v>
      </c>
      <c r="P27" s="19">
        <v>0</v>
      </c>
      <c r="Q27" s="19">
        <v>0</v>
      </c>
      <c r="R27" s="19">
        <v>0</v>
      </c>
      <c r="S27" s="19">
        <v>0</v>
      </c>
      <c r="T27" s="19">
        <v>0</v>
      </c>
      <c r="U27" s="19">
        <v>54</v>
      </c>
      <c r="V27" s="33">
        <v>4049</v>
      </c>
      <c r="W27" s="25" t="s">
        <v>989</v>
      </c>
    </row>
    <row r="28" spans="2:23" x14ac:dyDescent="0.2">
      <c r="B28" s="33">
        <v>4026</v>
      </c>
      <c r="C28" s="25" t="s">
        <v>990</v>
      </c>
      <c r="D28" s="19">
        <v>9</v>
      </c>
      <c r="E28" s="19">
        <v>3</v>
      </c>
      <c r="F28" s="19">
        <v>1</v>
      </c>
      <c r="G28" s="19">
        <v>1</v>
      </c>
      <c r="H28" s="19">
        <v>0</v>
      </c>
      <c r="I28" s="19">
        <v>0</v>
      </c>
      <c r="J28" s="19">
        <v>5</v>
      </c>
      <c r="K28" s="19">
        <v>3</v>
      </c>
      <c r="L28" s="19">
        <v>1</v>
      </c>
      <c r="M28" s="19">
        <v>1</v>
      </c>
      <c r="N28" s="19">
        <v>0</v>
      </c>
      <c r="O28" s="19">
        <v>0</v>
      </c>
      <c r="P28" s="19">
        <v>0</v>
      </c>
      <c r="Q28" s="19">
        <v>0</v>
      </c>
      <c r="R28" s="19">
        <v>0</v>
      </c>
      <c r="S28" s="19">
        <v>0</v>
      </c>
      <c r="T28" s="19">
        <v>0</v>
      </c>
      <c r="U28" s="19">
        <v>101</v>
      </c>
      <c r="V28" s="33">
        <v>4026</v>
      </c>
      <c r="W28" s="25" t="s">
        <v>990</v>
      </c>
    </row>
    <row r="29" spans="2:23" x14ac:dyDescent="0.2">
      <c r="B29" s="33">
        <v>4027</v>
      </c>
      <c r="C29" s="25" t="s">
        <v>991</v>
      </c>
      <c r="D29" s="19">
        <v>20</v>
      </c>
      <c r="E29" s="19">
        <v>8</v>
      </c>
      <c r="F29" s="19">
        <v>2</v>
      </c>
      <c r="G29" s="19">
        <v>1</v>
      </c>
      <c r="H29" s="19">
        <v>1</v>
      </c>
      <c r="I29" s="19">
        <v>0</v>
      </c>
      <c r="J29" s="19">
        <v>10</v>
      </c>
      <c r="K29" s="19">
        <v>8</v>
      </c>
      <c r="L29" s="19">
        <v>2</v>
      </c>
      <c r="M29" s="19">
        <v>1</v>
      </c>
      <c r="N29" s="19">
        <v>1</v>
      </c>
      <c r="O29" s="19">
        <v>0</v>
      </c>
      <c r="P29" s="19">
        <v>2</v>
      </c>
      <c r="Q29" s="19">
        <v>1</v>
      </c>
      <c r="R29" s="19">
        <v>1</v>
      </c>
      <c r="S29" s="19">
        <v>0</v>
      </c>
      <c r="T29" s="19">
        <v>0</v>
      </c>
      <c r="U29" s="19">
        <v>170</v>
      </c>
      <c r="V29" s="33">
        <v>4027</v>
      </c>
      <c r="W29" s="25" t="s">
        <v>991</v>
      </c>
    </row>
    <row r="30" spans="2:23" x14ac:dyDescent="0.2">
      <c r="B30" s="33">
        <v>4028</v>
      </c>
      <c r="C30" s="25" t="s">
        <v>992</v>
      </c>
      <c r="D30" s="19">
        <v>0</v>
      </c>
      <c r="E30" s="19">
        <v>0</v>
      </c>
      <c r="F30" s="19">
        <v>0</v>
      </c>
      <c r="G30" s="19">
        <v>0</v>
      </c>
      <c r="H30" s="19">
        <v>0</v>
      </c>
      <c r="I30" s="19">
        <v>0</v>
      </c>
      <c r="J30" s="19">
        <v>0</v>
      </c>
      <c r="K30" s="19">
        <v>0</v>
      </c>
      <c r="L30" s="19">
        <v>0</v>
      </c>
      <c r="M30" s="19">
        <v>0</v>
      </c>
      <c r="N30" s="19">
        <v>0</v>
      </c>
      <c r="O30" s="19">
        <v>0</v>
      </c>
      <c r="P30" s="19">
        <v>0</v>
      </c>
      <c r="Q30" s="19">
        <v>0</v>
      </c>
      <c r="R30" s="19">
        <v>0</v>
      </c>
      <c r="S30" s="19">
        <v>0</v>
      </c>
      <c r="T30" s="19">
        <v>0</v>
      </c>
      <c r="U30" s="19">
        <v>0</v>
      </c>
      <c r="V30" s="33">
        <v>4028</v>
      </c>
      <c r="W30" s="25" t="s">
        <v>992</v>
      </c>
    </row>
    <row r="31" spans="2:23" x14ac:dyDescent="0.2">
      <c r="B31" s="33">
        <v>4029</v>
      </c>
      <c r="C31" s="25" t="s">
        <v>993</v>
      </c>
      <c r="D31" s="19">
        <v>18</v>
      </c>
      <c r="E31" s="19">
        <v>9</v>
      </c>
      <c r="F31" s="19">
        <v>1</v>
      </c>
      <c r="G31" s="19">
        <v>1</v>
      </c>
      <c r="H31" s="19">
        <v>0</v>
      </c>
      <c r="I31" s="19">
        <v>0</v>
      </c>
      <c r="J31" s="19">
        <v>8</v>
      </c>
      <c r="K31" s="19">
        <v>11</v>
      </c>
      <c r="L31" s="19">
        <v>1</v>
      </c>
      <c r="M31" s="19">
        <v>1</v>
      </c>
      <c r="N31" s="19">
        <v>0</v>
      </c>
      <c r="O31" s="19">
        <v>0</v>
      </c>
      <c r="P31" s="19">
        <v>1</v>
      </c>
      <c r="Q31" s="19">
        <v>0</v>
      </c>
      <c r="R31" s="19">
        <v>0</v>
      </c>
      <c r="S31" s="19">
        <v>0</v>
      </c>
      <c r="T31" s="19">
        <v>0</v>
      </c>
      <c r="U31" s="19">
        <v>138</v>
      </c>
      <c r="V31" s="33">
        <v>4029</v>
      </c>
      <c r="W31" s="25" t="s">
        <v>993</v>
      </c>
    </row>
    <row r="32" spans="2:23" x14ac:dyDescent="0.2">
      <c r="B32" s="33">
        <v>4030</v>
      </c>
      <c r="C32" s="25" t="s">
        <v>994</v>
      </c>
      <c r="D32" s="19">
        <v>4</v>
      </c>
      <c r="E32" s="19">
        <v>1</v>
      </c>
      <c r="F32" s="19">
        <v>0</v>
      </c>
      <c r="G32" s="19">
        <v>0</v>
      </c>
      <c r="H32" s="19">
        <v>0</v>
      </c>
      <c r="I32" s="19">
        <v>0</v>
      </c>
      <c r="J32" s="19">
        <v>3</v>
      </c>
      <c r="K32" s="19">
        <v>1</v>
      </c>
      <c r="L32" s="19">
        <v>0</v>
      </c>
      <c r="M32" s="19">
        <v>0</v>
      </c>
      <c r="N32" s="19">
        <v>0</v>
      </c>
      <c r="O32" s="19">
        <v>0</v>
      </c>
      <c r="P32" s="19">
        <v>0</v>
      </c>
      <c r="Q32" s="19">
        <v>0</v>
      </c>
      <c r="R32" s="19">
        <v>0</v>
      </c>
      <c r="S32" s="19">
        <v>0</v>
      </c>
      <c r="T32" s="19">
        <v>0</v>
      </c>
      <c r="U32" s="19">
        <v>18</v>
      </c>
      <c r="V32" s="33">
        <v>4030</v>
      </c>
      <c r="W32" s="25" t="s">
        <v>994</v>
      </c>
    </row>
    <row r="33" spans="2:23" x14ac:dyDescent="0.2">
      <c r="B33" s="33">
        <v>4031</v>
      </c>
      <c r="C33" s="25" t="s">
        <v>995</v>
      </c>
      <c r="D33" s="19">
        <v>0</v>
      </c>
      <c r="E33" s="19">
        <v>0</v>
      </c>
      <c r="F33" s="19">
        <v>0</v>
      </c>
      <c r="G33" s="19">
        <v>0</v>
      </c>
      <c r="H33" s="19">
        <v>0</v>
      </c>
      <c r="I33" s="19">
        <v>0</v>
      </c>
      <c r="J33" s="19">
        <v>0</v>
      </c>
      <c r="K33" s="19">
        <v>0</v>
      </c>
      <c r="L33" s="19">
        <v>0</v>
      </c>
      <c r="M33" s="19">
        <v>0</v>
      </c>
      <c r="N33" s="19">
        <v>0</v>
      </c>
      <c r="O33" s="19">
        <v>0</v>
      </c>
      <c r="P33" s="19">
        <v>0</v>
      </c>
      <c r="Q33" s="19">
        <v>0</v>
      </c>
      <c r="R33" s="19">
        <v>0</v>
      </c>
      <c r="S33" s="19">
        <v>0</v>
      </c>
      <c r="T33" s="19">
        <v>0</v>
      </c>
      <c r="U33" s="19">
        <v>0</v>
      </c>
      <c r="V33" s="33">
        <v>4031</v>
      </c>
      <c r="W33" s="25" t="s">
        <v>995</v>
      </c>
    </row>
    <row r="34" spans="2:23" x14ac:dyDescent="0.2">
      <c r="B34" s="33">
        <v>4032</v>
      </c>
      <c r="C34" s="25" t="s">
        <v>996</v>
      </c>
      <c r="D34" s="19">
        <v>14</v>
      </c>
      <c r="E34" s="19">
        <v>3</v>
      </c>
      <c r="F34" s="19">
        <v>0</v>
      </c>
      <c r="G34" s="19">
        <v>0</v>
      </c>
      <c r="H34" s="19">
        <v>0</v>
      </c>
      <c r="I34" s="19">
        <v>0</v>
      </c>
      <c r="J34" s="19">
        <v>11</v>
      </c>
      <c r="K34" s="19">
        <v>3</v>
      </c>
      <c r="L34" s="19">
        <v>0</v>
      </c>
      <c r="M34" s="19">
        <v>0</v>
      </c>
      <c r="N34" s="19">
        <v>0</v>
      </c>
      <c r="O34" s="19">
        <v>0</v>
      </c>
      <c r="P34" s="19">
        <v>0</v>
      </c>
      <c r="Q34" s="19">
        <v>0</v>
      </c>
      <c r="R34" s="19">
        <v>0</v>
      </c>
      <c r="S34" s="19">
        <v>0</v>
      </c>
      <c r="T34" s="19">
        <v>0</v>
      </c>
      <c r="U34" s="19">
        <v>249</v>
      </c>
      <c r="V34" s="33">
        <v>4032</v>
      </c>
      <c r="W34" s="25" t="s">
        <v>996</v>
      </c>
    </row>
    <row r="35" spans="2:23" x14ac:dyDescent="0.2">
      <c r="B35" s="33">
        <v>4033</v>
      </c>
      <c r="C35" s="25" t="s">
        <v>997</v>
      </c>
      <c r="D35" s="19">
        <v>20</v>
      </c>
      <c r="E35" s="19">
        <v>5</v>
      </c>
      <c r="F35" s="19">
        <v>2</v>
      </c>
      <c r="G35" s="19">
        <v>2</v>
      </c>
      <c r="H35" s="19">
        <v>0</v>
      </c>
      <c r="I35" s="19">
        <v>0</v>
      </c>
      <c r="J35" s="19">
        <v>13</v>
      </c>
      <c r="K35" s="19">
        <v>5</v>
      </c>
      <c r="L35" s="19">
        <v>2</v>
      </c>
      <c r="M35" s="19">
        <v>2</v>
      </c>
      <c r="N35" s="19">
        <v>0</v>
      </c>
      <c r="O35" s="19">
        <v>0</v>
      </c>
      <c r="P35" s="19">
        <v>1</v>
      </c>
      <c r="Q35" s="19">
        <v>0</v>
      </c>
      <c r="R35" s="19">
        <v>0</v>
      </c>
      <c r="S35" s="19">
        <v>0</v>
      </c>
      <c r="T35" s="19">
        <v>0</v>
      </c>
      <c r="U35" s="19">
        <v>400</v>
      </c>
      <c r="V35" s="33">
        <v>4033</v>
      </c>
      <c r="W35" s="25" t="s">
        <v>997</v>
      </c>
    </row>
    <row r="36" spans="2:23" x14ac:dyDescent="0.2">
      <c r="B36" s="33">
        <v>4034</v>
      </c>
      <c r="C36" s="25" t="s">
        <v>998</v>
      </c>
      <c r="D36" s="19">
        <v>62</v>
      </c>
      <c r="E36" s="19">
        <v>13</v>
      </c>
      <c r="F36" s="19">
        <v>1</v>
      </c>
      <c r="G36" s="19">
        <v>1</v>
      </c>
      <c r="H36" s="19">
        <v>0</v>
      </c>
      <c r="I36" s="19">
        <v>0</v>
      </c>
      <c r="J36" s="19">
        <v>48</v>
      </c>
      <c r="K36" s="19">
        <v>14</v>
      </c>
      <c r="L36" s="19">
        <v>1</v>
      </c>
      <c r="M36" s="19">
        <v>1</v>
      </c>
      <c r="N36" s="19">
        <v>0</v>
      </c>
      <c r="O36" s="19">
        <v>0</v>
      </c>
      <c r="P36" s="19">
        <v>1</v>
      </c>
      <c r="Q36" s="19">
        <v>0</v>
      </c>
      <c r="R36" s="19">
        <v>0</v>
      </c>
      <c r="S36" s="19">
        <v>0</v>
      </c>
      <c r="T36" s="19">
        <v>0</v>
      </c>
      <c r="U36" s="19">
        <v>1309</v>
      </c>
      <c r="V36" s="33">
        <v>4034</v>
      </c>
      <c r="W36" s="25" t="s">
        <v>998</v>
      </c>
    </row>
    <row r="37" spans="2:23" x14ac:dyDescent="0.2">
      <c r="B37" s="33">
        <v>4035</v>
      </c>
      <c r="C37" s="25" t="s">
        <v>999</v>
      </c>
      <c r="D37" s="19">
        <v>7</v>
      </c>
      <c r="E37" s="19">
        <v>3</v>
      </c>
      <c r="F37" s="19">
        <v>0</v>
      </c>
      <c r="G37" s="19">
        <v>0</v>
      </c>
      <c r="H37" s="19">
        <v>0</v>
      </c>
      <c r="I37" s="19">
        <v>0</v>
      </c>
      <c r="J37" s="19">
        <v>4</v>
      </c>
      <c r="K37" s="19">
        <v>3</v>
      </c>
      <c r="L37" s="19">
        <v>0</v>
      </c>
      <c r="M37" s="19">
        <v>0</v>
      </c>
      <c r="N37" s="19">
        <v>0</v>
      </c>
      <c r="O37" s="19">
        <v>0</v>
      </c>
      <c r="P37" s="19">
        <v>0</v>
      </c>
      <c r="Q37" s="19">
        <v>0</v>
      </c>
      <c r="R37" s="19">
        <v>0</v>
      </c>
      <c r="S37" s="19">
        <v>0</v>
      </c>
      <c r="T37" s="19">
        <v>0</v>
      </c>
      <c r="U37" s="19">
        <v>94</v>
      </c>
      <c r="V37" s="33">
        <v>4035</v>
      </c>
      <c r="W37" s="25" t="s">
        <v>999</v>
      </c>
    </row>
    <row r="38" spans="2:23" x14ac:dyDescent="0.2">
      <c r="B38" s="33">
        <v>4037</v>
      </c>
      <c r="C38" s="25" t="s">
        <v>1000</v>
      </c>
      <c r="D38" s="19">
        <v>6</v>
      </c>
      <c r="E38" s="19">
        <v>3</v>
      </c>
      <c r="F38" s="19">
        <v>0</v>
      </c>
      <c r="G38" s="19">
        <v>0</v>
      </c>
      <c r="H38" s="19">
        <v>0</v>
      </c>
      <c r="I38" s="19">
        <v>0</v>
      </c>
      <c r="J38" s="19">
        <v>3</v>
      </c>
      <c r="K38" s="19">
        <v>3</v>
      </c>
      <c r="L38" s="19">
        <v>0</v>
      </c>
      <c r="M38" s="19">
        <v>0</v>
      </c>
      <c r="N38" s="19">
        <v>0</v>
      </c>
      <c r="O38" s="19">
        <v>0</v>
      </c>
      <c r="P38" s="19">
        <v>0</v>
      </c>
      <c r="Q38" s="19">
        <v>0</v>
      </c>
      <c r="R38" s="19">
        <v>0</v>
      </c>
      <c r="S38" s="19">
        <v>0</v>
      </c>
      <c r="T38" s="19">
        <v>0</v>
      </c>
      <c r="U38" s="19">
        <v>93</v>
      </c>
      <c r="V38" s="33">
        <v>4037</v>
      </c>
      <c r="W38" s="25" t="s">
        <v>1000</v>
      </c>
    </row>
    <row r="39" spans="2:23" x14ac:dyDescent="0.2">
      <c r="B39" s="33">
        <v>4038</v>
      </c>
      <c r="C39" s="25" t="s">
        <v>1001</v>
      </c>
      <c r="D39" s="19">
        <v>19</v>
      </c>
      <c r="E39" s="19">
        <v>9</v>
      </c>
      <c r="F39" s="19">
        <v>1</v>
      </c>
      <c r="G39" s="19">
        <v>1</v>
      </c>
      <c r="H39" s="19">
        <v>0</v>
      </c>
      <c r="I39" s="19">
        <v>0</v>
      </c>
      <c r="J39" s="19">
        <v>9</v>
      </c>
      <c r="K39" s="19">
        <v>12</v>
      </c>
      <c r="L39" s="19">
        <v>1</v>
      </c>
      <c r="M39" s="19">
        <v>1</v>
      </c>
      <c r="N39" s="19">
        <v>0</v>
      </c>
      <c r="O39" s="19">
        <v>0</v>
      </c>
      <c r="P39" s="19">
        <v>1</v>
      </c>
      <c r="Q39" s="19">
        <v>0</v>
      </c>
      <c r="R39" s="19">
        <v>0</v>
      </c>
      <c r="S39" s="19">
        <v>0</v>
      </c>
      <c r="T39" s="19">
        <v>0</v>
      </c>
      <c r="U39" s="19">
        <v>347</v>
      </c>
      <c r="V39" s="33">
        <v>4038</v>
      </c>
      <c r="W39" s="25" t="s">
        <v>1001</v>
      </c>
    </row>
    <row r="40" spans="2:23" x14ac:dyDescent="0.2">
      <c r="B40" s="33">
        <v>4039</v>
      </c>
      <c r="C40" s="25" t="s">
        <v>1002</v>
      </c>
      <c r="D40" s="19">
        <v>4</v>
      </c>
      <c r="E40" s="19">
        <v>0</v>
      </c>
      <c r="F40" s="19">
        <v>0</v>
      </c>
      <c r="G40" s="19">
        <v>0</v>
      </c>
      <c r="H40" s="19">
        <v>0</v>
      </c>
      <c r="I40" s="19">
        <v>0</v>
      </c>
      <c r="J40" s="19">
        <v>4</v>
      </c>
      <c r="K40" s="19">
        <v>0</v>
      </c>
      <c r="L40" s="19">
        <v>0</v>
      </c>
      <c r="M40" s="19">
        <v>0</v>
      </c>
      <c r="N40" s="19">
        <v>0</v>
      </c>
      <c r="O40" s="19">
        <v>0</v>
      </c>
      <c r="P40" s="19">
        <v>0</v>
      </c>
      <c r="Q40" s="19">
        <v>0</v>
      </c>
      <c r="R40" s="19">
        <v>0</v>
      </c>
      <c r="S40" s="19">
        <v>0</v>
      </c>
      <c r="T40" s="19">
        <v>0</v>
      </c>
      <c r="U40" s="19">
        <v>61</v>
      </c>
      <c r="V40" s="33">
        <v>4039</v>
      </c>
      <c r="W40" s="25" t="s">
        <v>1002</v>
      </c>
    </row>
    <row r="41" spans="2:23" x14ac:dyDescent="0.2">
      <c r="B41" s="33">
        <v>4040</v>
      </c>
      <c r="C41" s="25" t="s">
        <v>1003</v>
      </c>
      <c r="D41" s="19">
        <v>54</v>
      </c>
      <c r="E41" s="19">
        <v>12</v>
      </c>
      <c r="F41" s="19">
        <v>3</v>
      </c>
      <c r="G41" s="19">
        <v>3</v>
      </c>
      <c r="H41" s="19">
        <v>0</v>
      </c>
      <c r="I41" s="19">
        <v>0</v>
      </c>
      <c r="J41" s="19">
        <v>39</v>
      </c>
      <c r="K41" s="19">
        <v>12</v>
      </c>
      <c r="L41" s="19">
        <v>3</v>
      </c>
      <c r="M41" s="19">
        <v>3</v>
      </c>
      <c r="N41" s="19">
        <v>0</v>
      </c>
      <c r="O41" s="19">
        <v>0</v>
      </c>
      <c r="P41" s="19">
        <v>5</v>
      </c>
      <c r="Q41" s="19">
        <v>1</v>
      </c>
      <c r="R41" s="19">
        <v>1</v>
      </c>
      <c r="S41" s="19">
        <v>0</v>
      </c>
      <c r="T41" s="19">
        <v>0</v>
      </c>
      <c r="U41" s="19">
        <v>719</v>
      </c>
      <c r="V41" s="33">
        <v>4040</v>
      </c>
      <c r="W41" s="25" t="s">
        <v>1003</v>
      </c>
    </row>
    <row r="42" spans="2:23" x14ac:dyDescent="0.2">
      <c r="B42" s="33">
        <v>4041</v>
      </c>
      <c r="C42" s="25" t="s">
        <v>1004</v>
      </c>
      <c r="D42" s="19">
        <v>7</v>
      </c>
      <c r="E42" s="19">
        <v>2</v>
      </c>
      <c r="F42" s="19">
        <v>1</v>
      </c>
      <c r="G42" s="19">
        <v>1</v>
      </c>
      <c r="H42" s="19">
        <v>0</v>
      </c>
      <c r="I42" s="19">
        <v>1</v>
      </c>
      <c r="J42" s="19">
        <v>3</v>
      </c>
      <c r="K42" s="19">
        <v>2</v>
      </c>
      <c r="L42" s="19">
        <v>1</v>
      </c>
      <c r="M42" s="19">
        <v>1</v>
      </c>
      <c r="N42" s="19">
        <v>0</v>
      </c>
      <c r="O42" s="19">
        <v>1</v>
      </c>
      <c r="P42" s="19">
        <v>0</v>
      </c>
      <c r="Q42" s="19">
        <v>1</v>
      </c>
      <c r="R42" s="19">
        <v>1</v>
      </c>
      <c r="S42" s="19">
        <v>0</v>
      </c>
      <c r="T42" s="19">
        <v>1</v>
      </c>
      <c r="U42" s="19">
        <v>22</v>
      </c>
      <c r="V42" s="33">
        <v>4041</v>
      </c>
      <c r="W42" s="25" t="s">
        <v>1004</v>
      </c>
    </row>
    <row r="43" spans="2:23" x14ac:dyDescent="0.2">
      <c r="B43" s="33">
        <v>4044</v>
      </c>
      <c r="C43" s="25" t="s">
        <v>1005</v>
      </c>
      <c r="D43" s="19">
        <v>20</v>
      </c>
      <c r="E43" s="19">
        <v>10</v>
      </c>
      <c r="F43" s="19">
        <v>1</v>
      </c>
      <c r="G43" s="19">
        <v>1</v>
      </c>
      <c r="H43" s="19">
        <v>0</v>
      </c>
      <c r="I43" s="19">
        <v>0</v>
      </c>
      <c r="J43" s="19">
        <v>9</v>
      </c>
      <c r="K43" s="19">
        <v>11</v>
      </c>
      <c r="L43" s="19">
        <v>1</v>
      </c>
      <c r="M43" s="19">
        <v>1</v>
      </c>
      <c r="N43" s="19">
        <v>0</v>
      </c>
      <c r="O43" s="19">
        <v>0</v>
      </c>
      <c r="P43" s="19">
        <v>2</v>
      </c>
      <c r="Q43" s="19">
        <v>0</v>
      </c>
      <c r="R43" s="19">
        <v>0</v>
      </c>
      <c r="S43" s="19">
        <v>0</v>
      </c>
      <c r="T43" s="19">
        <v>0</v>
      </c>
      <c r="U43" s="19">
        <v>161</v>
      </c>
      <c r="V43" s="33">
        <v>4044</v>
      </c>
      <c r="W43" s="25" t="s">
        <v>1005</v>
      </c>
    </row>
    <row r="44" spans="2:23" x14ac:dyDescent="0.2">
      <c r="B44" s="33">
        <v>4045</v>
      </c>
      <c r="C44" s="25" t="s">
        <v>1006</v>
      </c>
      <c r="D44" s="19">
        <v>47</v>
      </c>
      <c r="E44" s="19">
        <v>18</v>
      </c>
      <c r="F44" s="19">
        <v>5</v>
      </c>
      <c r="G44" s="19">
        <v>5</v>
      </c>
      <c r="H44" s="19">
        <v>0</v>
      </c>
      <c r="I44" s="19">
        <v>0</v>
      </c>
      <c r="J44" s="19">
        <v>24</v>
      </c>
      <c r="K44" s="19">
        <v>19</v>
      </c>
      <c r="L44" s="19">
        <v>6</v>
      </c>
      <c r="M44" s="19">
        <v>6</v>
      </c>
      <c r="N44" s="19">
        <v>0</v>
      </c>
      <c r="O44" s="19">
        <v>0</v>
      </c>
      <c r="P44" s="19">
        <v>1</v>
      </c>
      <c r="Q44" s="19">
        <v>1</v>
      </c>
      <c r="R44" s="19">
        <v>1</v>
      </c>
      <c r="S44" s="19">
        <v>0</v>
      </c>
      <c r="T44" s="19">
        <v>0</v>
      </c>
      <c r="U44" s="19">
        <v>511</v>
      </c>
      <c r="V44" s="33">
        <v>4045</v>
      </c>
      <c r="W44" s="25" t="s">
        <v>1006</v>
      </c>
    </row>
    <row r="45" spans="2:23" x14ac:dyDescent="0.2">
      <c r="B45" s="33">
        <v>4046</v>
      </c>
      <c r="C45" s="25" t="s">
        <v>1007</v>
      </c>
      <c r="D45" s="19">
        <v>5</v>
      </c>
      <c r="E45" s="19">
        <v>1</v>
      </c>
      <c r="F45" s="19">
        <v>1</v>
      </c>
      <c r="G45" s="19">
        <v>1</v>
      </c>
      <c r="H45" s="19">
        <v>0</v>
      </c>
      <c r="I45" s="19">
        <v>0</v>
      </c>
      <c r="J45" s="19">
        <v>3</v>
      </c>
      <c r="K45" s="19">
        <v>1</v>
      </c>
      <c r="L45" s="19">
        <v>1</v>
      </c>
      <c r="M45" s="19">
        <v>1</v>
      </c>
      <c r="N45" s="19">
        <v>0</v>
      </c>
      <c r="O45" s="19">
        <v>0</v>
      </c>
      <c r="P45" s="19">
        <v>1</v>
      </c>
      <c r="Q45" s="19">
        <v>1</v>
      </c>
      <c r="R45" s="19">
        <v>1</v>
      </c>
      <c r="S45" s="19">
        <v>0</v>
      </c>
      <c r="T45" s="19">
        <v>0</v>
      </c>
      <c r="U45" s="19">
        <v>68</v>
      </c>
      <c r="V45" s="33">
        <v>4046</v>
      </c>
      <c r="W45" s="25" t="s">
        <v>1007</v>
      </c>
    </row>
    <row r="46" spans="2:23" x14ac:dyDescent="0.2">
      <c r="B46" s="33">
        <v>4047</v>
      </c>
      <c r="C46" s="25" t="s">
        <v>1008</v>
      </c>
      <c r="D46" s="19">
        <v>19</v>
      </c>
      <c r="E46" s="19">
        <v>9</v>
      </c>
      <c r="F46" s="19">
        <v>1</v>
      </c>
      <c r="G46" s="19">
        <v>1</v>
      </c>
      <c r="H46" s="19">
        <v>0</v>
      </c>
      <c r="I46" s="19">
        <v>0</v>
      </c>
      <c r="J46" s="19">
        <v>9</v>
      </c>
      <c r="K46" s="19">
        <v>10</v>
      </c>
      <c r="L46" s="19">
        <v>1</v>
      </c>
      <c r="M46" s="19">
        <v>1</v>
      </c>
      <c r="N46" s="19">
        <v>0</v>
      </c>
      <c r="O46" s="19">
        <v>0</v>
      </c>
      <c r="P46" s="19">
        <v>3</v>
      </c>
      <c r="Q46" s="19">
        <v>0</v>
      </c>
      <c r="R46" s="19">
        <v>0</v>
      </c>
      <c r="S46" s="19">
        <v>0</v>
      </c>
      <c r="T46" s="19">
        <v>0</v>
      </c>
      <c r="U46" s="19">
        <v>172</v>
      </c>
      <c r="V46" s="33">
        <v>4047</v>
      </c>
      <c r="W46" s="25" t="s">
        <v>1008</v>
      </c>
    </row>
    <row r="47" spans="2:23" x14ac:dyDescent="0.2">
      <c r="B47" s="33">
        <v>4048</v>
      </c>
      <c r="C47" s="25" t="s">
        <v>1009</v>
      </c>
      <c r="D47" s="19">
        <v>34</v>
      </c>
      <c r="E47" s="19">
        <v>8</v>
      </c>
      <c r="F47" s="19">
        <v>4</v>
      </c>
      <c r="G47" s="19">
        <v>4</v>
      </c>
      <c r="H47" s="19">
        <v>0</v>
      </c>
      <c r="I47" s="19">
        <v>0</v>
      </c>
      <c r="J47" s="19">
        <v>22</v>
      </c>
      <c r="K47" s="19">
        <v>12</v>
      </c>
      <c r="L47" s="19">
        <v>4</v>
      </c>
      <c r="M47" s="19">
        <v>4</v>
      </c>
      <c r="N47" s="19">
        <v>0</v>
      </c>
      <c r="O47" s="19">
        <v>0</v>
      </c>
      <c r="P47" s="19">
        <v>2</v>
      </c>
      <c r="Q47" s="19">
        <v>0</v>
      </c>
      <c r="R47" s="19">
        <v>0</v>
      </c>
      <c r="S47" s="19">
        <v>0</v>
      </c>
      <c r="T47" s="19">
        <v>0</v>
      </c>
      <c r="U47" s="19">
        <v>533</v>
      </c>
      <c r="V47" s="33">
        <v>4048</v>
      </c>
      <c r="W47" s="25" t="s">
        <v>1009</v>
      </c>
    </row>
    <row r="48" spans="2:23" x14ac:dyDescent="0.2">
      <c r="B48" s="36">
        <v>4089</v>
      </c>
      <c r="C48" s="26" t="s">
        <v>1010</v>
      </c>
      <c r="D48" s="27">
        <v>247</v>
      </c>
      <c r="E48" s="27">
        <v>76</v>
      </c>
      <c r="F48" s="27">
        <v>29</v>
      </c>
      <c r="G48" s="27">
        <v>29</v>
      </c>
      <c r="H48" s="27">
        <v>0</v>
      </c>
      <c r="I48" s="27">
        <v>1</v>
      </c>
      <c r="J48" s="27">
        <v>141</v>
      </c>
      <c r="K48" s="27">
        <v>87</v>
      </c>
      <c r="L48" s="27">
        <v>33</v>
      </c>
      <c r="M48" s="27">
        <v>32</v>
      </c>
      <c r="N48" s="27">
        <v>1</v>
      </c>
      <c r="O48" s="27">
        <v>2</v>
      </c>
      <c r="P48" s="27">
        <v>13</v>
      </c>
      <c r="Q48" s="27">
        <v>1</v>
      </c>
      <c r="R48" s="27">
        <v>1</v>
      </c>
      <c r="S48" s="27">
        <v>0</v>
      </c>
      <c r="T48" s="27">
        <v>0</v>
      </c>
      <c r="U48" s="27">
        <v>2791</v>
      </c>
      <c r="V48" s="36">
        <v>4089</v>
      </c>
      <c r="W48" s="26" t="s">
        <v>1010</v>
      </c>
    </row>
    <row r="49" spans="2:23" x14ac:dyDescent="0.2">
      <c r="B49" s="33">
        <v>4061</v>
      </c>
      <c r="C49" s="25" t="s">
        <v>1011</v>
      </c>
      <c r="D49" s="19">
        <v>1</v>
      </c>
      <c r="E49" s="19">
        <v>0</v>
      </c>
      <c r="F49" s="19">
        <v>0</v>
      </c>
      <c r="G49" s="19">
        <v>0</v>
      </c>
      <c r="H49" s="19">
        <v>0</v>
      </c>
      <c r="I49" s="19">
        <v>0</v>
      </c>
      <c r="J49" s="19">
        <v>1</v>
      </c>
      <c r="K49" s="19">
        <v>0</v>
      </c>
      <c r="L49" s="19">
        <v>0</v>
      </c>
      <c r="M49" s="19">
        <v>0</v>
      </c>
      <c r="N49" s="19">
        <v>0</v>
      </c>
      <c r="O49" s="19">
        <v>0</v>
      </c>
      <c r="P49" s="19">
        <v>0</v>
      </c>
      <c r="Q49" s="19">
        <v>0</v>
      </c>
      <c r="R49" s="19">
        <v>0</v>
      </c>
      <c r="S49" s="19">
        <v>0</v>
      </c>
      <c r="T49" s="19">
        <v>0</v>
      </c>
      <c r="U49" s="19">
        <v>7</v>
      </c>
      <c r="V49" s="33">
        <v>4061</v>
      </c>
      <c r="W49" s="25" t="s">
        <v>1011</v>
      </c>
    </row>
    <row r="50" spans="2:23" x14ac:dyDescent="0.2">
      <c r="B50" s="33">
        <v>4062</v>
      </c>
      <c r="C50" s="25" t="s">
        <v>1012</v>
      </c>
      <c r="D50" s="19">
        <v>13</v>
      </c>
      <c r="E50" s="19">
        <v>7</v>
      </c>
      <c r="F50" s="19">
        <v>2</v>
      </c>
      <c r="G50" s="19">
        <v>2</v>
      </c>
      <c r="H50" s="19">
        <v>0</v>
      </c>
      <c r="I50" s="19">
        <v>0</v>
      </c>
      <c r="J50" s="19">
        <v>4</v>
      </c>
      <c r="K50" s="19">
        <v>8</v>
      </c>
      <c r="L50" s="19">
        <v>2</v>
      </c>
      <c r="M50" s="19">
        <v>2</v>
      </c>
      <c r="N50" s="19">
        <v>0</v>
      </c>
      <c r="O50" s="19">
        <v>0</v>
      </c>
      <c r="P50" s="19">
        <v>0</v>
      </c>
      <c r="Q50" s="19">
        <v>0</v>
      </c>
      <c r="R50" s="19">
        <v>0</v>
      </c>
      <c r="S50" s="19">
        <v>0</v>
      </c>
      <c r="T50" s="19">
        <v>0</v>
      </c>
      <c r="U50" s="19">
        <v>84</v>
      </c>
      <c r="V50" s="33">
        <v>4062</v>
      </c>
      <c r="W50" s="25" t="s">
        <v>1012</v>
      </c>
    </row>
    <row r="51" spans="2:23" x14ac:dyDescent="0.2">
      <c r="B51" s="33">
        <v>4063</v>
      </c>
      <c r="C51" s="25" t="s">
        <v>1013</v>
      </c>
      <c r="D51" s="19">
        <v>37</v>
      </c>
      <c r="E51" s="19">
        <v>13</v>
      </c>
      <c r="F51" s="19">
        <v>3</v>
      </c>
      <c r="G51" s="19">
        <v>3</v>
      </c>
      <c r="H51" s="19">
        <v>0</v>
      </c>
      <c r="I51" s="19">
        <v>0</v>
      </c>
      <c r="J51" s="19">
        <v>21</v>
      </c>
      <c r="K51" s="19">
        <v>13</v>
      </c>
      <c r="L51" s="19">
        <v>3</v>
      </c>
      <c r="M51" s="19">
        <v>3</v>
      </c>
      <c r="N51" s="19">
        <v>0</v>
      </c>
      <c r="O51" s="19">
        <v>0</v>
      </c>
      <c r="P51" s="19">
        <v>4</v>
      </c>
      <c r="Q51" s="19">
        <v>0</v>
      </c>
      <c r="R51" s="19">
        <v>0</v>
      </c>
      <c r="S51" s="19">
        <v>0</v>
      </c>
      <c r="T51" s="19">
        <v>0</v>
      </c>
      <c r="U51" s="19">
        <v>285</v>
      </c>
      <c r="V51" s="33">
        <v>4063</v>
      </c>
      <c r="W51" s="25" t="s">
        <v>1013</v>
      </c>
    </row>
    <row r="52" spans="2:23" x14ac:dyDescent="0.2">
      <c r="B52" s="33">
        <v>4064</v>
      </c>
      <c r="C52" s="25" t="s">
        <v>1014</v>
      </c>
      <c r="D52" s="19">
        <v>2</v>
      </c>
      <c r="E52" s="19">
        <v>1</v>
      </c>
      <c r="F52" s="19">
        <v>0</v>
      </c>
      <c r="G52" s="19">
        <v>0</v>
      </c>
      <c r="H52" s="19">
        <v>0</v>
      </c>
      <c r="I52" s="19">
        <v>0</v>
      </c>
      <c r="J52" s="19">
        <v>1</v>
      </c>
      <c r="K52" s="19">
        <v>1</v>
      </c>
      <c r="L52" s="19">
        <v>0</v>
      </c>
      <c r="M52" s="19">
        <v>0</v>
      </c>
      <c r="N52" s="19">
        <v>0</v>
      </c>
      <c r="O52" s="19">
        <v>0</v>
      </c>
      <c r="P52" s="19">
        <v>0</v>
      </c>
      <c r="Q52" s="19">
        <v>0</v>
      </c>
      <c r="R52" s="19">
        <v>0</v>
      </c>
      <c r="S52" s="19">
        <v>0</v>
      </c>
      <c r="T52" s="19">
        <v>0</v>
      </c>
      <c r="U52" s="19">
        <v>18</v>
      </c>
      <c r="V52" s="33">
        <v>4064</v>
      </c>
      <c r="W52" s="25" t="s">
        <v>1014</v>
      </c>
    </row>
    <row r="53" spans="2:23" x14ac:dyDescent="0.2">
      <c r="B53" s="33">
        <v>4065</v>
      </c>
      <c r="C53" s="25" t="s">
        <v>1015</v>
      </c>
      <c r="D53" s="19">
        <v>16</v>
      </c>
      <c r="E53" s="19">
        <v>8</v>
      </c>
      <c r="F53" s="19">
        <v>0</v>
      </c>
      <c r="G53" s="19">
        <v>0</v>
      </c>
      <c r="H53" s="19">
        <v>0</v>
      </c>
      <c r="I53" s="19">
        <v>0</v>
      </c>
      <c r="J53" s="19">
        <v>8</v>
      </c>
      <c r="K53" s="19">
        <v>10</v>
      </c>
      <c r="L53" s="19">
        <v>0</v>
      </c>
      <c r="M53" s="19">
        <v>0</v>
      </c>
      <c r="N53" s="19">
        <v>0</v>
      </c>
      <c r="O53" s="19">
        <v>0</v>
      </c>
      <c r="P53" s="19">
        <v>4</v>
      </c>
      <c r="Q53" s="19">
        <v>0</v>
      </c>
      <c r="R53" s="19">
        <v>0</v>
      </c>
      <c r="S53" s="19">
        <v>0</v>
      </c>
      <c r="T53" s="19">
        <v>0</v>
      </c>
      <c r="U53" s="19">
        <v>205</v>
      </c>
      <c r="V53" s="33">
        <v>4065</v>
      </c>
      <c r="W53" s="25" t="s">
        <v>1015</v>
      </c>
    </row>
    <row r="54" spans="2:23" x14ac:dyDescent="0.2">
      <c r="B54" s="33">
        <v>4066</v>
      </c>
      <c r="C54" s="25" t="s">
        <v>1016</v>
      </c>
      <c r="D54" s="19">
        <v>4</v>
      </c>
      <c r="E54" s="19">
        <v>2</v>
      </c>
      <c r="F54" s="19">
        <v>0</v>
      </c>
      <c r="G54" s="19">
        <v>0</v>
      </c>
      <c r="H54" s="19">
        <v>0</v>
      </c>
      <c r="I54" s="19">
        <v>0</v>
      </c>
      <c r="J54" s="19">
        <v>2</v>
      </c>
      <c r="K54" s="19">
        <v>2</v>
      </c>
      <c r="L54" s="19">
        <v>0</v>
      </c>
      <c r="M54" s="19">
        <v>0</v>
      </c>
      <c r="N54" s="19">
        <v>0</v>
      </c>
      <c r="O54" s="19">
        <v>0</v>
      </c>
      <c r="P54" s="19">
        <v>0</v>
      </c>
      <c r="Q54" s="19">
        <v>0</v>
      </c>
      <c r="R54" s="19">
        <v>0</v>
      </c>
      <c r="S54" s="19">
        <v>0</v>
      </c>
      <c r="T54" s="19">
        <v>0</v>
      </c>
      <c r="U54" s="19">
        <v>16</v>
      </c>
      <c r="V54" s="33">
        <v>4066</v>
      </c>
      <c r="W54" s="25" t="s">
        <v>1016</v>
      </c>
    </row>
    <row r="55" spans="2:23" x14ac:dyDescent="0.2">
      <c r="B55" s="33">
        <v>4067</v>
      </c>
      <c r="C55" s="25" t="s">
        <v>1017</v>
      </c>
      <c r="D55" s="19">
        <v>7</v>
      </c>
      <c r="E55" s="19">
        <v>2</v>
      </c>
      <c r="F55" s="19">
        <v>0</v>
      </c>
      <c r="G55" s="19">
        <v>0</v>
      </c>
      <c r="H55" s="19">
        <v>0</v>
      </c>
      <c r="I55" s="19">
        <v>0</v>
      </c>
      <c r="J55" s="19">
        <v>5</v>
      </c>
      <c r="K55" s="19">
        <v>2</v>
      </c>
      <c r="L55" s="19">
        <v>0</v>
      </c>
      <c r="M55" s="19">
        <v>0</v>
      </c>
      <c r="N55" s="19">
        <v>0</v>
      </c>
      <c r="O55" s="19">
        <v>0</v>
      </c>
      <c r="P55" s="19">
        <v>0</v>
      </c>
      <c r="Q55" s="19">
        <v>0</v>
      </c>
      <c r="R55" s="19">
        <v>0</v>
      </c>
      <c r="S55" s="19">
        <v>0</v>
      </c>
      <c r="T55" s="19">
        <v>0</v>
      </c>
      <c r="U55" s="19">
        <v>123</v>
      </c>
      <c r="V55" s="33">
        <v>4067</v>
      </c>
      <c r="W55" s="25" t="s">
        <v>1017</v>
      </c>
    </row>
    <row r="56" spans="2:23" x14ac:dyDescent="0.2">
      <c r="B56" s="33">
        <v>4068</v>
      </c>
      <c r="C56" s="25" t="s">
        <v>1018</v>
      </c>
      <c r="D56" s="19">
        <v>5</v>
      </c>
      <c r="E56" s="19">
        <v>1</v>
      </c>
      <c r="F56" s="19">
        <v>2</v>
      </c>
      <c r="G56" s="19">
        <v>2</v>
      </c>
      <c r="H56" s="19">
        <v>0</v>
      </c>
      <c r="I56" s="19">
        <v>0</v>
      </c>
      <c r="J56" s="19">
        <v>2</v>
      </c>
      <c r="K56" s="19">
        <v>1</v>
      </c>
      <c r="L56" s="19">
        <v>3</v>
      </c>
      <c r="M56" s="19">
        <v>3</v>
      </c>
      <c r="N56" s="19">
        <v>0</v>
      </c>
      <c r="O56" s="19">
        <v>0</v>
      </c>
      <c r="P56" s="19">
        <v>0</v>
      </c>
      <c r="Q56" s="19">
        <v>0</v>
      </c>
      <c r="R56" s="19">
        <v>0</v>
      </c>
      <c r="S56" s="19">
        <v>0</v>
      </c>
      <c r="T56" s="19">
        <v>0</v>
      </c>
      <c r="U56" s="19">
        <v>73</v>
      </c>
      <c r="V56" s="33">
        <v>4068</v>
      </c>
      <c r="W56" s="25" t="s">
        <v>1018</v>
      </c>
    </row>
    <row r="57" spans="2:23" x14ac:dyDescent="0.2">
      <c r="B57" s="33">
        <v>4084</v>
      </c>
      <c r="C57" s="25" t="s">
        <v>1019</v>
      </c>
      <c r="D57" s="19">
        <v>0</v>
      </c>
      <c r="E57" s="19">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33">
        <v>4084</v>
      </c>
      <c r="W57" s="25" t="s">
        <v>1019</v>
      </c>
    </row>
    <row r="58" spans="2:23" x14ac:dyDescent="0.2">
      <c r="B58" s="33">
        <v>4071</v>
      </c>
      <c r="C58" s="25" t="s">
        <v>1020</v>
      </c>
      <c r="D58" s="19">
        <v>4</v>
      </c>
      <c r="E58" s="19">
        <v>1</v>
      </c>
      <c r="F58" s="19">
        <v>0</v>
      </c>
      <c r="G58" s="19">
        <v>0</v>
      </c>
      <c r="H58" s="19">
        <v>0</v>
      </c>
      <c r="I58" s="19">
        <v>0</v>
      </c>
      <c r="J58" s="19">
        <v>3</v>
      </c>
      <c r="K58" s="19">
        <v>1</v>
      </c>
      <c r="L58" s="19">
        <v>0</v>
      </c>
      <c r="M58" s="19">
        <v>0</v>
      </c>
      <c r="N58" s="19">
        <v>0</v>
      </c>
      <c r="O58" s="19">
        <v>0</v>
      </c>
      <c r="P58" s="19">
        <v>0</v>
      </c>
      <c r="Q58" s="19">
        <v>0</v>
      </c>
      <c r="R58" s="19">
        <v>0</v>
      </c>
      <c r="S58" s="19">
        <v>0</v>
      </c>
      <c r="T58" s="19">
        <v>0</v>
      </c>
      <c r="U58" s="19">
        <v>44</v>
      </c>
      <c r="V58" s="33">
        <v>4071</v>
      </c>
      <c r="W58" s="25" t="s">
        <v>1020</v>
      </c>
    </row>
    <row r="59" spans="2:23" x14ac:dyDescent="0.2">
      <c r="B59" s="33">
        <v>4072</v>
      </c>
      <c r="C59" s="25" t="s">
        <v>1021</v>
      </c>
      <c r="D59" s="19">
        <v>11</v>
      </c>
      <c r="E59" s="19">
        <v>3</v>
      </c>
      <c r="F59" s="19">
        <v>2</v>
      </c>
      <c r="G59" s="19">
        <v>2</v>
      </c>
      <c r="H59" s="19">
        <v>0</v>
      </c>
      <c r="I59" s="19">
        <v>0</v>
      </c>
      <c r="J59" s="19">
        <v>6</v>
      </c>
      <c r="K59" s="19">
        <v>3</v>
      </c>
      <c r="L59" s="19">
        <v>3</v>
      </c>
      <c r="M59" s="19">
        <v>3</v>
      </c>
      <c r="N59" s="19">
        <v>0</v>
      </c>
      <c r="O59" s="19">
        <v>0</v>
      </c>
      <c r="P59" s="19">
        <v>0</v>
      </c>
      <c r="Q59" s="19">
        <v>0</v>
      </c>
      <c r="R59" s="19">
        <v>0</v>
      </c>
      <c r="S59" s="19">
        <v>0</v>
      </c>
      <c r="T59" s="19">
        <v>0</v>
      </c>
      <c r="U59" s="19">
        <v>88</v>
      </c>
      <c r="V59" s="33">
        <v>4072</v>
      </c>
      <c r="W59" s="25" t="s">
        <v>1021</v>
      </c>
    </row>
    <row r="60" spans="2:23" x14ac:dyDescent="0.2">
      <c r="B60" s="33">
        <v>4073</v>
      </c>
      <c r="C60" s="25" t="s">
        <v>1022</v>
      </c>
      <c r="D60" s="19">
        <v>4</v>
      </c>
      <c r="E60" s="19">
        <v>1</v>
      </c>
      <c r="F60" s="19">
        <v>1</v>
      </c>
      <c r="G60" s="19">
        <v>1</v>
      </c>
      <c r="H60" s="19">
        <v>0</v>
      </c>
      <c r="I60" s="19">
        <v>0</v>
      </c>
      <c r="J60" s="19">
        <v>2</v>
      </c>
      <c r="K60" s="19">
        <v>1</v>
      </c>
      <c r="L60" s="19">
        <v>1</v>
      </c>
      <c r="M60" s="19">
        <v>1</v>
      </c>
      <c r="N60" s="19">
        <v>0</v>
      </c>
      <c r="O60" s="19">
        <v>0</v>
      </c>
      <c r="P60" s="19">
        <v>0</v>
      </c>
      <c r="Q60" s="19">
        <v>0</v>
      </c>
      <c r="R60" s="19">
        <v>0</v>
      </c>
      <c r="S60" s="19">
        <v>0</v>
      </c>
      <c r="T60" s="19">
        <v>0</v>
      </c>
      <c r="U60" s="19">
        <v>33</v>
      </c>
      <c r="V60" s="33">
        <v>4073</v>
      </c>
      <c r="W60" s="25" t="s">
        <v>1022</v>
      </c>
    </row>
    <row r="61" spans="2:23" x14ac:dyDescent="0.2">
      <c r="B61" s="33">
        <v>4074</v>
      </c>
      <c r="C61" s="25" t="s">
        <v>1023</v>
      </c>
      <c r="D61" s="19">
        <v>5</v>
      </c>
      <c r="E61" s="19">
        <v>2</v>
      </c>
      <c r="F61" s="19">
        <v>0</v>
      </c>
      <c r="G61" s="19">
        <v>0</v>
      </c>
      <c r="H61" s="19">
        <v>0</v>
      </c>
      <c r="I61" s="19">
        <v>0</v>
      </c>
      <c r="J61" s="19">
        <v>3</v>
      </c>
      <c r="K61" s="19">
        <v>4</v>
      </c>
      <c r="L61" s="19">
        <v>0</v>
      </c>
      <c r="M61" s="19">
        <v>0</v>
      </c>
      <c r="N61" s="19">
        <v>0</v>
      </c>
      <c r="O61" s="19">
        <v>0</v>
      </c>
      <c r="P61" s="19">
        <v>0</v>
      </c>
      <c r="Q61" s="19">
        <v>0</v>
      </c>
      <c r="R61" s="19">
        <v>0</v>
      </c>
      <c r="S61" s="19">
        <v>0</v>
      </c>
      <c r="T61" s="19">
        <v>0</v>
      </c>
      <c r="U61" s="19">
        <v>28</v>
      </c>
      <c r="V61" s="33">
        <v>4074</v>
      </c>
      <c r="W61" s="25" t="s">
        <v>1023</v>
      </c>
    </row>
    <row r="62" spans="2:23" x14ac:dyDescent="0.2">
      <c r="B62" s="33">
        <v>4075</v>
      </c>
      <c r="C62" s="25" t="s">
        <v>1024</v>
      </c>
      <c r="D62" s="19">
        <v>9</v>
      </c>
      <c r="E62" s="19">
        <v>1</v>
      </c>
      <c r="F62" s="19">
        <v>0</v>
      </c>
      <c r="G62" s="19">
        <v>0</v>
      </c>
      <c r="H62" s="19">
        <v>0</v>
      </c>
      <c r="I62" s="19">
        <v>0</v>
      </c>
      <c r="J62" s="19">
        <v>8</v>
      </c>
      <c r="K62" s="19">
        <v>1</v>
      </c>
      <c r="L62" s="19">
        <v>0</v>
      </c>
      <c r="M62" s="19">
        <v>0</v>
      </c>
      <c r="N62" s="19">
        <v>0</v>
      </c>
      <c r="O62" s="19">
        <v>0</v>
      </c>
      <c r="P62" s="19">
        <v>0</v>
      </c>
      <c r="Q62" s="19">
        <v>0</v>
      </c>
      <c r="R62" s="19">
        <v>0</v>
      </c>
      <c r="S62" s="19">
        <v>0</v>
      </c>
      <c r="T62" s="19">
        <v>0</v>
      </c>
      <c r="U62" s="19">
        <v>94</v>
      </c>
      <c r="V62" s="33">
        <v>4075</v>
      </c>
      <c r="W62" s="25" t="s">
        <v>1024</v>
      </c>
    </row>
    <row r="63" spans="2:23" x14ac:dyDescent="0.2">
      <c r="B63" s="33">
        <v>4076</v>
      </c>
      <c r="C63" s="25" t="s">
        <v>1025</v>
      </c>
      <c r="D63" s="19">
        <v>13</v>
      </c>
      <c r="E63" s="19">
        <v>0</v>
      </c>
      <c r="F63" s="19">
        <v>4</v>
      </c>
      <c r="G63" s="19">
        <v>4</v>
      </c>
      <c r="H63" s="19">
        <v>0</v>
      </c>
      <c r="I63" s="19">
        <v>0</v>
      </c>
      <c r="J63" s="19">
        <v>9</v>
      </c>
      <c r="K63" s="19">
        <v>1</v>
      </c>
      <c r="L63" s="19">
        <v>4</v>
      </c>
      <c r="M63" s="19">
        <v>4</v>
      </c>
      <c r="N63" s="19">
        <v>0</v>
      </c>
      <c r="O63" s="19">
        <v>0</v>
      </c>
      <c r="P63" s="19">
        <v>0</v>
      </c>
      <c r="Q63" s="19">
        <v>0</v>
      </c>
      <c r="R63" s="19">
        <v>0</v>
      </c>
      <c r="S63" s="19">
        <v>0</v>
      </c>
      <c r="T63" s="19">
        <v>0</v>
      </c>
      <c r="U63" s="19">
        <v>134</v>
      </c>
      <c r="V63" s="33">
        <v>4076</v>
      </c>
      <c r="W63" s="25" t="s">
        <v>1025</v>
      </c>
    </row>
    <row r="64" spans="2:23" x14ac:dyDescent="0.2">
      <c r="B64" s="33">
        <v>4077</v>
      </c>
      <c r="C64" s="25" t="s">
        <v>1026</v>
      </c>
      <c r="D64" s="19">
        <v>4</v>
      </c>
      <c r="E64" s="19">
        <v>0</v>
      </c>
      <c r="F64" s="19">
        <v>0</v>
      </c>
      <c r="G64" s="19">
        <v>0</v>
      </c>
      <c r="H64" s="19">
        <v>0</v>
      </c>
      <c r="I64" s="19">
        <v>0</v>
      </c>
      <c r="J64" s="19">
        <v>4</v>
      </c>
      <c r="K64" s="19">
        <v>0</v>
      </c>
      <c r="L64" s="19">
        <v>0</v>
      </c>
      <c r="M64" s="19">
        <v>0</v>
      </c>
      <c r="N64" s="19">
        <v>0</v>
      </c>
      <c r="O64" s="19">
        <v>0</v>
      </c>
      <c r="P64" s="19">
        <v>0</v>
      </c>
      <c r="Q64" s="19">
        <v>0</v>
      </c>
      <c r="R64" s="19">
        <v>0</v>
      </c>
      <c r="S64" s="19">
        <v>0</v>
      </c>
      <c r="T64" s="19">
        <v>0</v>
      </c>
      <c r="U64" s="19">
        <v>87</v>
      </c>
      <c r="V64" s="33">
        <v>4077</v>
      </c>
      <c r="W64" s="25" t="s">
        <v>1026</v>
      </c>
    </row>
    <row r="65" spans="2:23" x14ac:dyDescent="0.2">
      <c r="B65" s="33">
        <v>4078</v>
      </c>
      <c r="C65" s="25" t="s">
        <v>1027</v>
      </c>
      <c r="D65" s="19">
        <v>0</v>
      </c>
      <c r="E65" s="19">
        <v>0</v>
      </c>
      <c r="F65" s="19">
        <v>0</v>
      </c>
      <c r="G65" s="19">
        <v>0</v>
      </c>
      <c r="H65" s="19">
        <v>0</v>
      </c>
      <c r="I65" s="19">
        <v>0</v>
      </c>
      <c r="J65" s="19">
        <v>0</v>
      </c>
      <c r="K65" s="19">
        <v>0</v>
      </c>
      <c r="L65" s="19">
        <v>0</v>
      </c>
      <c r="M65" s="19">
        <v>0</v>
      </c>
      <c r="N65" s="19">
        <v>0</v>
      </c>
      <c r="O65" s="19">
        <v>0</v>
      </c>
      <c r="P65" s="19">
        <v>0</v>
      </c>
      <c r="Q65" s="19">
        <v>0</v>
      </c>
      <c r="R65" s="19">
        <v>0</v>
      </c>
      <c r="S65" s="19">
        <v>0</v>
      </c>
      <c r="T65" s="19">
        <v>0</v>
      </c>
      <c r="U65" s="19">
        <v>0</v>
      </c>
      <c r="V65" s="33">
        <v>4078</v>
      </c>
      <c r="W65" s="25" t="s">
        <v>1027</v>
      </c>
    </row>
    <row r="66" spans="2:23" x14ac:dyDescent="0.2">
      <c r="B66" s="33">
        <v>4079</v>
      </c>
      <c r="C66" s="25" t="s">
        <v>1028</v>
      </c>
      <c r="D66" s="19">
        <v>6</v>
      </c>
      <c r="E66" s="19">
        <v>2</v>
      </c>
      <c r="F66" s="19">
        <v>1</v>
      </c>
      <c r="G66" s="19">
        <v>1</v>
      </c>
      <c r="H66" s="19">
        <v>0</v>
      </c>
      <c r="I66" s="19">
        <v>0</v>
      </c>
      <c r="J66" s="19">
        <v>3</v>
      </c>
      <c r="K66" s="19">
        <v>4</v>
      </c>
      <c r="L66" s="19">
        <v>1</v>
      </c>
      <c r="M66" s="19">
        <v>1</v>
      </c>
      <c r="N66" s="19">
        <v>0</v>
      </c>
      <c r="O66" s="19">
        <v>0</v>
      </c>
      <c r="P66" s="19">
        <v>0</v>
      </c>
      <c r="Q66" s="19">
        <v>0</v>
      </c>
      <c r="R66" s="19">
        <v>0</v>
      </c>
      <c r="S66" s="19">
        <v>0</v>
      </c>
      <c r="T66" s="19">
        <v>0</v>
      </c>
      <c r="U66" s="19">
        <v>156</v>
      </c>
      <c r="V66" s="33">
        <v>4079</v>
      </c>
      <c r="W66" s="25" t="s">
        <v>1028</v>
      </c>
    </row>
    <row r="67" spans="2:23" x14ac:dyDescent="0.2">
      <c r="B67" s="33">
        <v>4080</v>
      </c>
      <c r="C67" s="25" t="s">
        <v>1029</v>
      </c>
      <c r="D67" s="19">
        <v>35</v>
      </c>
      <c r="E67" s="19">
        <v>13</v>
      </c>
      <c r="F67" s="19">
        <v>3</v>
      </c>
      <c r="G67" s="19">
        <v>3</v>
      </c>
      <c r="H67" s="19">
        <v>0</v>
      </c>
      <c r="I67" s="19">
        <v>0</v>
      </c>
      <c r="J67" s="19">
        <v>19</v>
      </c>
      <c r="K67" s="19">
        <v>15</v>
      </c>
      <c r="L67" s="19">
        <v>3</v>
      </c>
      <c r="M67" s="19">
        <v>3</v>
      </c>
      <c r="N67" s="19">
        <v>0</v>
      </c>
      <c r="O67" s="19">
        <v>0</v>
      </c>
      <c r="P67" s="19">
        <v>0</v>
      </c>
      <c r="Q67" s="19">
        <v>0</v>
      </c>
      <c r="R67" s="19">
        <v>0</v>
      </c>
      <c r="S67" s="19">
        <v>0</v>
      </c>
      <c r="T67" s="19">
        <v>0</v>
      </c>
      <c r="U67" s="19">
        <v>597</v>
      </c>
      <c r="V67" s="33">
        <v>4080</v>
      </c>
      <c r="W67" s="25" t="s">
        <v>1029</v>
      </c>
    </row>
    <row r="68" spans="2:23" x14ac:dyDescent="0.2">
      <c r="B68" s="33">
        <v>4081</v>
      </c>
      <c r="C68" s="25" t="s">
        <v>1030</v>
      </c>
      <c r="D68" s="19">
        <v>9</v>
      </c>
      <c r="E68" s="19">
        <v>0</v>
      </c>
      <c r="F68" s="19">
        <v>2</v>
      </c>
      <c r="G68" s="19">
        <v>2</v>
      </c>
      <c r="H68" s="19">
        <v>0</v>
      </c>
      <c r="I68" s="19">
        <v>0</v>
      </c>
      <c r="J68" s="19">
        <v>7</v>
      </c>
      <c r="K68" s="19">
        <v>0</v>
      </c>
      <c r="L68" s="19">
        <v>3</v>
      </c>
      <c r="M68" s="19">
        <v>3</v>
      </c>
      <c r="N68" s="19">
        <v>0</v>
      </c>
      <c r="O68" s="19">
        <v>0</v>
      </c>
      <c r="P68" s="19">
        <v>0</v>
      </c>
      <c r="Q68" s="19">
        <v>0</v>
      </c>
      <c r="R68" s="19">
        <v>0</v>
      </c>
      <c r="S68" s="19">
        <v>0</v>
      </c>
      <c r="T68" s="19">
        <v>0</v>
      </c>
      <c r="U68" s="19">
        <v>184</v>
      </c>
      <c r="V68" s="33">
        <v>4081</v>
      </c>
      <c r="W68" s="25" t="s">
        <v>1030</v>
      </c>
    </row>
    <row r="69" spans="2:23" x14ac:dyDescent="0.2">
      <c r="B69" s="33">
        <v>4082</v>
      </c>
      <c r="C69" s="25" t="s">
        <v>1031</v>
      </c>
      <c r="D69" s="19">
        <v>52</v>
      </c>
      <c r="E69" s="19">
        <v>17</v>
      </c>
      <c r="F69" s="19">
        <v>9</v>
      </c>
      <c r="G69" s="19">
        <v>9</v>
      </c>
      <c r="H69" s="19">
        <v>0</v>
      </c>
      <c r="I69" s="19">
        <v>1</v>
      </c>
      <c r="J69" s="19">
        <v>25</v>
      </c>
      <c r="K69" s="19">
        <v>18</v>
      </c>
      <c r="L69" s="19">
        <v>10</v>
      </c>
      <c r="M69" s="19">
        <v>9</v>
      </c>
      <c r="N69" s="19">
        <v>1</v>
      </c>
      <c r="O69" s="19">
        <v>2</v>
      </c>
      <c r="P69" s="19">
        <v>5</v>
      </c>
      <c r="Q69" s="19">
        <v>1</v>
      </c>
      <c r="R69" s="19">
        <v>1</v>
      </c>
      <c r="S69" s="19">
        <v>0</v>
      </c>
      <c r="T69" s="19">
        <v>0</v>
      </c>
      <c r="U69" s="19">
        <v>450</v>
      </c>
      <c r="V69" s="33">
        <v>4082</v>
      </c>
      <c r="W69" s="25" t="s">
        <v>1031</v>
      </c>
    </row>
    <row r="70" spans="2:23" x14ac:dyDescent="0.2">
      <c r="B70" s="33">
        <v>4083</v>
      </c>
      <c r="C70" s="25" t="s">
        <v>1032</v>
      </c>
      <c r="D70" s="19">
        <v>10</v>
      </c>
      <c r="E70" s="19">
        <v>2</v>
      </c>
      <c r="F70" s="19">
        <v>0</v>
      </c>
      <c r="G70" s="19">
        <v>0</v>
      </c>
      <c r="H70" s="19">
        <v>0</v>
      </c>
      <c r="I70" s="19">
        <v>0</v>
      </c>
      <c r="J70" s="19">
        <v>8</v>
      </c>
      <c r="K70" s="19">
        <v>2</v>
      </c>
      <c r="L70" s="19">
        <v>0</v>
      </c>
      <c r="M70" s="19">
        <v>0</v>
      </c>
      <c r="N70" s="19">
        <v>0</v>
      </c>
      <c r="O70" s="19">
        <v>0</v>
      </c>
      <c r="P70" s="19">
        <v>0</v>
      </c>
      <c r="Q70" s="19">
        <v>0</v>
      </c>
      <c r="R70" s="19">
        <v>0</v>
      </c>
      <c r="S70" s="19">
        <v>0</v>
      </c>
      <c r="T70" s="19">
        <v>0</v>
      </c>
      <c r="U70" s="19">
        <v>85</v>
      </c>
      <c r="V70" s="33">
        <v>4083</v>
      </c>
      <c r="W70" s="25" t="s">
        <v>1032</v>
      </c>
    </row>
    <row r="71" spans="2:23" x14ac:dyDescent="0.2">
      <c r="B71" s="36">
        <v>4129</v>
      </c>
      <c r="C71" s="26" t="s">
        <v>1033</v>
      </c>
      <c r="D71" s="27">
        <v>186</v>
      </c>
      <c r="E71" s="27">
        <v>58</v>
      </c>
      <c r="F71" s="27">
        <v>18</v>
      </c>
      <c r="G71" s="27">
        <v>18</v>
      </c>
      <c r="H71" s="27">
        <v>0</v>
      </c>
      <c r="I71" s="27">
        <v>0</v>
      </c>
      <c r="J71" s="27">
        <v>110</v>
      </c>
      <c r="K71" s="27">
        <v>65</v>
      </c>
      <c r="L71" s="27">
        <v>18</v>
      </c>
      <c r="M71" s="27">
        <v>18</v>
      </c>
      <c r="N71" s="27">
        <v>0</v>
      </c>
      <c r="O71" s="27">
        <v>0</v>
      </c>
      <c r="P71" s="27">
        <v>3</v>
      </c>
      <c r="Q71" s="27">
        <v>2</v>
      </c>
      <c r="R71" s="27">
        <v>2</v>
      </c>
      <c r="S71" s="27">
        <v>0</v>
      </c>
      <c r="T71" s="27">
        <v>0</v>
      </c>
      <c r="U71" s="27">
        <v>2413</v>
      </c>
      <c r="V71" s="36">
        <v>4129</v>
      </c>
      <c r="W71" s="26" t="s">
        <v>1033</v>
      </c>
    </row>
    <row r="72" spans="2:23" x14ac:dyDescent="0.2">
      <c r="B72" s="33">
        <v>4091</v>
      </c>
      <c r="C72" s="25" t="s">
        <v>1034</v>
      </c>
      <c r="D72" s="19">
        <v>1</v>
      </c>
      <c r="E72" s="19">
        <v>0</v>
      </c>
      <c r="F72" s="19">
        <v>0</v>
      </c>
      <c r="G72" s="19">
        <v>0</v>
      </c>
      <c r="H72" s="19">
        <v>0</v>
      </c>
      <c r="I72" s="19">
        <v>0</v>
      </c>
      <c r="J72" s="19">
        <v>1</v>
      </c>
      <c r="K72" s="19">
        <v>0</v>
      </c>
      <c r="L72" s="19">
        <v>0</v>
      </c>
      <c r="M72" s="19">
        <v>0</v>
      </c>
      <c r="N72" s="19">
        <v>0</v>
      </c>
      <c r="O72" s="19">
        <v>0</v>
      </c>
      <c r="P72" s="19">
        <v>0</v>
      </c>
      <c r="Q72" s="19">
        <v>0</v>
      </c>
      <c r="R72" s="19">
        <v>0</v>
      </c>
      <c r="S72" s="19">
        <v>0</v>
      </c>
      <c r="T72" s="19">
        <v>0</v>
      </c>
      <c r="U72" s="19">
        <v>15</v>
      </c>
      <c r="V72" s="33">
        <v>4091</v>
      </c>
      <c r="W72" s="25" t="s">
        <v>1034</v>
      </c>
    </row>
    <row r="73" spans="2:23" x14ac:dyDescent="0.2">
      <c r="B73" s="33">
        <v>4092</v>
      </c>
      <c r="C73" s="25" t="s">
        <v>1035</v>
      </c>
      <c r="D73" s="19">
        <v>12</v>
      </c>
      <c r="E73" s="19">
        <v>4</v>
      </c>
      <c r="F73" s="19">
        <v>3</v>
      </c>
      <c r="G73" s="19">
        <v>3</v>
      </c>
      <c r="H73" s="19">
        <v>0</v>
      </c>
      <c r="I73" s="19">
        <v>0</v>
      </c>
      <c r="J73" s="19">
        <v>5</v>
      </c>
      <c r="K73" s="19">
        <v>6</v>
      </c>
      <c r="L73" s="19">
        <v>3</v>
      </c>
      <c r="M73" s="19">
        <v>3</v>
      </c>
      <c r="N73" s="19">
        <v>0</v>
      </c>
      <c r="O73" s="19">
        <v>0</v>
      </c>
      <c r="P73" s="19">
        <v>0</v>
      </c>
      <c r="Q73" s="19">
        <v>0</v>
      </c>
      <c r="R73" s="19">
        <v>0</v>
      </c>
      <c r="S73" s="19">
        <v>0</v>
      </c>
      <c r="T73" s="19">
        <v>0</v>
      </c>
      <c r="U73" s="19">
        <v>246</v>
      </c>
      <c r="V73" s="33">
        <v>4092</v>
      </c>
      <c r="W73" s="25" t="s">
        <v>1035</v>
      </c>
    </row>
    <row r="74" spans="2:23" x14ac:dyDescent="0.2">
      <c r="B74" s="33">
        <v>4093</v>
      </c>
      <c r="C74" s="25" t="s">
        <v>1036</v>
      </c>
      <c r="D74" s="19">
        <v>19</v>
      </c>
      <c r="E74" s="19">
        <v>3</v>
      </c>
      <c r="F74" s="19">
        <v>2</v>
      </c>
      <c r="G74" s="19">
        <v>2</v>
      </c>
      <c r="H74" s="19">
        <v>0</v>
      </c>
      <c r="I74" s="19">
        <v>0</v>
      </c>
      <c r="J74" s="19">
        <v>14</v>
      </c>
      <c r="K74" s="19">
        <v>6</v>
      </c>
      <c r="L74" s="19">
        <v>2</v>
      </c>
      <c r="M74" s="19">
        <v>2</v>
      </c>
      <c r="N74" s="19">
        <v>0</v>
      </c>
      <c r="O74" s="19">
        <v>0</v>
      </c>
      <c r="P74" s="19">
        <v>0</v>
      </c>
      <c r="Q74" s="19">
        <v>0</v>
      </c>
      <c r="R74" s="19">
        <v>0</v>
      </c>
      <c r="S74" s="19">
        <v>0</v>
      </c>
      <c r="T74" s="19">
        <v>0</v>
      </c>
      <c r="U74" s="19">
        <v>296</v>
      </c>
      <c r="V74" s="33">
        <v>4093</v>
      </c>
      <c r="W74" s="25" t="s">
        <v>1036</v>
      </c>
    </row>
    <row r="75" spans="2:23" x14ac:dyDescent="0.2">
      <c r="B75" s="33">
        <v>4124</v>
      </c>
      <c r="C75" s="25" t="s">
        <v>1037</v>
      </c>
      <c r="D75" s="19">
        <v>6</v>
      </c>
      <c r="E75" s="19">
        <v>2</v>
      </c>
      <c r="F75" s="19">
        <v>0</v>
      </c>
      <c r="G75" s="19">
        <v>0</v>
      </c>
      <c r="H75" s="19">
        <v>0</v>
      </c>
      <c r="I75" s="19">
        <v>0</v>
      </c>
      <c r="J75" s="19">
        <v>4</v>
      </c>
      <c r="K75" s="19">
        <v>2</v>
      </c>
      <c r="L75" s="19">
        <v>0</v>
      </c>
      <c r="M75" s="19">
        <v>0</v>
      </c>
      <c r="N75" s="19">
        <v>0</v>
      </c>
      <c r="O75" s="19">
        <v>0</v>
      </c>
      <c r="P75" s="19">
        <v>0</v>
      </c>
      <c r="Q75" s="19">
        <v>0</v>
      </c>
      <c r="R75" s="19">
        <v>0</v>
      </c>
      <c r="S75" s="19">
        <v>0</v>
      </c>
      <c r="T75" s="19">
        <v>0</v>
      </c>
      <c r="U75" s="19">
        <v>81</v>
      </c>
      <c r="V75" s="33">
        <v>4124</v>
      </c>
      <c r="W75" s="25" t="s">
        <v>1037</v>
      </c>
    </row>
    <row r="76" spans="2:23" x14ac:dyDescent="0.2">
      <c r="B76" s="33">
        <v>4095</v>
      </c>
      <c r="C76" s="25" t="s">
        <v>810</v>
      </c>
      <c r="D76" s="19">
        <v>40</v>
      </c>
      <c r="E76" s="19">
        <v>14</v>
      </c>
      <c r="F76" s="19">
        <v>6</v>
      </c>
      <c r="G76" s="19">
        <v>6</v>
      </c>
      <c r="H76" s="19">
        <v>0</v>
      </c>
      <c r="I76" s="19">
        <v>0</v>
      </c>
      <c r="J76" s="19">
        <v>20</v>
      </c>
      <c r="K76" s="19">
        <v>14</v>
      </c>
      <c r="L76" s="19">
        <v>6</v>
      </c>
      <c r="M76" s="19">
        <v>6</v>
      </c>
      <c r="N76" s="19">
        <v>0</v>
      </c>
      <c r="O76" s="19">
        <v>0</v>
      </c>
      <c r="P76" s="19">
        <v>1</v>
      </c>
      <c r="Q76" s="19">
        <v>1</v>
      </c>
      <c r="R76" s="19">
        <v>1</v>
      </c>
      <c r="S76" s="19">
        <v>0</v>
      </c>
      <c r="T76" s="19">
        <v>0</v>
      </c>
      <c r="U76" s="19">
        <v>292</v>
      </c>
      <c r="V76" s="33">
        <v>4095</v>
      </c>
      <c r="W76" s="25" t="s">
        <v>810</v>
      </c>
    </row>
    <row r="77" spans="2:23" x14ac:dyDescent="0.2">
      <c r="B77" s="33">
        <v>4099</v>
      </c>
      <c r="C77" s="25" t="s">
        <v>1038</v>
      </c>
      <c r="D77" s="19">
        <v>5</v>
      </c>
      <c r="E77" s="19">
        <v>1</v>
      </c>
      <c r="F77" s="19">
        <v>0</v>
      </c>
      <c r="G77" s="19">
        <v>0</v>
      </c>
      <c r="H77" s="19">
        <v>0</v>
      </c>
      <c r="I77" s="19">
        <v>0</v>
      </c>
      <c r="J77" s="19">
        <v>4</v>
      </c>
      <c r="K77" s="19">
        <v>1</v>
      </c>
      <c r="L77" s="19">
        <v>0</v>
      </c>
      <c r="M77" s="19">
        <v>0</v>
      </c>
      <c r="N77" s="19">
        <v>0</v>
      </c>
      <c r="O77" s="19">
        <v>0</v>
      </c>
      <c r="P77" s="19">
        <v>0</v>
      </c>
      <c r="Q77" s="19">
        <v>0</v>
      </c>
      <c r="R77" s="19">
        <v>0</v>
      </c>
      <c r="S77" s="19">
        <v>0</v>
      </c>
      <c r="T77" s="19">
        <v>0</v>
      </c>
      <c r="U77" s="19">
        <v>61</v>
      </c>
      <c r="V77" s="33">
        <v>4099</v>
      </c>
      <c r="W77" s="25" t="s">
        <v>1038</v>
      </c>
    </row>
    <row r="78" spans="2:23" x14ac:dyDescent="0.2">
      <c r="B78" s="33">
        <v>4100</v>
      </c>
      <c r="C78" s="25" t="s">
        <v>1039</v>
      </c>
      <c r="D78" s="19">
        <v>7</v>
      </c>
      <c r="E78" s="19">
        <v>3</v>
      </c>
      <c r="F78" s="19">
        <v>1</v>
      </c>
      <c r="G78" s="19">
        <v>1</v>
      </c>
      <c r="H78" s="19">
        <v>0</v>
      </c>
      <c r="I78" s="19">
        <v>0</v>
      </c>
      <c r="J78" s="19">
        <v>3</v>
      </c>
      <c r="K78" s="19">
        <v>3</v>
      </c>
      <c r="L78" s="19">
        <v>1</v>
      </c>
      <c r="M78" s="19">
        <v>1</v>
      </c>
      <c r="N78" s="19">
        <v>0</v>
      </c>
      <c r="O78" s="19">
        <v>0</v>
      </c>
      <c r="P78" s="19">
        <v>0</v>
      </c>
      <c r="Q78" s="19">
        <v>0</v>
      </c>
      <c r="R78" s="19">
        <v>0</v>
      </c>
      <c r="S78" s="19">
        <v>0</v>
      </c>
      <c r="T78" s="19">
        <v>0</v>
      </c>
      <c r="U78" s="19">
        <v>50</v>
      </c>
      <c r="V78" s="33">
        <v>4100</v>
      </c>
      <c r="W78" s="25" t="s">
        <v>1039</v>
      </c>
    </row>
    <row r="79" spans="2:23" x14ac:dyDescent="0.2">
      <c r="B79" s="33">
        <v>4104</v>
      </c>
      <c r="C79" s="25" t="s">
        <v>1040</v>
      </c>
      <c r="D79" s="19">
        <v>24</v>
      </c>
      <c r="E79" s="19">
        <v>10</v>
      </c>
      <c r="F79" s="19">
        <v>1</v>
      </c>
      <c r="G79" s="19">
        <v>1</v>
      </c>
      <c r="H79" s="19">
        <v>0</v>
      </c>
      <c r="I79" s="19">
        <v>0</v>
      </c>
      <c r="J79" s="19">
        <v>13</v>
      </c>
      <c r="K79" s="19">
        <v>10</v>
      </c>
      <c r="L79" s="19">
        <v>1</v>
      </c>
      <c r="M79" s="19">
        <v>1</v>
      </c>
      <c r="N79" s="19">
        <v>0</v>
      </c>
      <c r="O79" s="19">
        <v>0</v>
      </c>
      <c r="P79" s="19">
        <v>1</v>
      </c>
      <c r="Q79" s="19">
        <v>0</v>
      </c>
      <c r="R79" s="19">
        <v>0</v>
      </c>
      <c r="S79" s="19">
        <v>0</v>
      </c>
      <c r="T79" s="19">
        <v>0</v>
      </c>
      <c r="U79" s="19">
        <v>368</v>
      </c>
      <c r="V79" s="33">
        <v>4104</v>
      </c>
      <c r="W79" s="25" t="s">
        <v>1040</v>
      </c>
    </row>
    <row r="80" spans="2:23" x14ac:dyDescent="0.2">
      <c r="B80" s="33">
        <v>4105</v>
      </c>
      <c r="C80" s="25" t="s">
        <v>1041</v>
      </c>
      <c r="D80" s="19">
        <v>2</v>
      </c>
      <c r="E80" s="19">
        <v>2</v>
      </c>
      <c r="F80" s="19">
        <v>0</v>
      </c>
      <c r="G80" s="19">
        <v>0</v>
      </c>
      <c r="H80" s="19">
        <v>0</v>
      </c>
      <c r="I80" s="19">
        <v>0</v>
      </c>
      <c r="J80" s="19">
        <v>0</v>
      </c>
      <c r="K80" s="19">
        <v>2</v>
      </c>
      <c r="L80" s="19">
        <v>0</v>
      </c>
      <c r="M80" s="19">
        <v>0</v>
      </c>
      <c r="N80" s="19">
        <v>0</v>
      </c>
      <c r="O80" s="19">
        <v>0</v>
      </c>
      <c r="P80" s="19">
        <v>0</v>
      </c>
      <c r="Q80" s="19">
        <v>0</v>
      </c>
      <c r="R80" s="19">
        <v>0</v>
      </c>
      <c r="S80" s="19">
        <v>0</v>
      </c>
      <c r="T80" s="19">
        <v>0</v>
      </c>
      <c r="U80" s="19">
        <v>5</v>
      </c>
      <c r="V80" s="33">
        <v>4105</v>
      </c>
      <c r="W80" s="25" t="s">
        <v>1041</v>
      </c>
    </row>
    <row r="81" spans="2:23" x14ac:dyDescent="0.2">
      <c r="B81" s="33">
        <v>4106</v>
      </c>
      <c r="C81" s="25" t="s">
        <v>1042</v>
      </c>
      <c r="D81" s="19">
        <v>1</v>
      </c>
      <c r="E81" s="19">
        <v>0</v>
      </c>
      <c r="F81" s="19">
        <v>0</v>
      </c>
      <c r="G81" s="19">
        <v>0</v>
      </c>
      <c r="H81" s="19">
        <v>0</v>
      </c>
      <c r="I81" s="19">
        <v>0</v>
      </c>
      <c r="J81" s="19">
        <v>1</v>
      </c>
      <c r="K81" s="19">
        <v>0</v>
      </c>
      <c r="L81" s="19">
        <v>0</v>
      </c>
      <c r="M81" s="19">
        <v>0</v>
      </c>
      <c r="N81" s="19">
        <v>0</v>
      </c>
      <c r="O81" s="19">
        <v>0</v>
      </c>
      <c r="P81" s="19">
        <v>0</v>
      </c>
      <c r="Q81" s="19">
        <v>0</v>
      </c>
      <c r="R81" s="19">
        <v>0</v>
      </c>
      <c r="S81" s="19">
        <v>0</v>
      </c>
      <c r="T81" s="19">
        <v>0</v>
      </c>
      <c r="U81" s="19">
        <v>11</v>
      </c>
      <c r="V81" s="33">
        <v>4106</v>
      </c>
      <c r="W81" s="25" t="s">
        <v>1042</v>
      </c>
    </row>
    <row r="82" spans="2:23" x14ac:dyDescent="0.2">
      <c r="B82" s="33">
        <v>4107</v>
      </c>
      <c r="C82" s="25" t="s">
        <v>1043</v>
      </c>
      <c r="D82" s="19">
        <v>17</v>
      </c>
      <c r="E82" s="19">
        <v>2</v>
      </c>
      <c r="F82" s="19">
        <v>0</v>
      </c>
      <c r="G82" s="19">
        <v>0</v>
      </c>
      <c r="H82" s="19">
        <v>0</v>
      </c>
      <c r="I82" s="19">
        <v>0</v>
      </c>
      <c r="J82" s="19">
        <v>15</v>
      </c>
      <c r="K82" s="19">
        <v>4</v>
      </c>
      <c r="L82" s="19">
        <v>0</v>
      </c>
      <c r="M82" s="19">
        <v>0</v>
      </c>
      <c r="N82" s="19">
        <v>0</v>
      </c>
      <c r="O82" s="19">
        <v>0</v>
      </c>
      <c r="P82" s="19">
        <v>0</v>
      </c>
      <c r="Q82" s="19">
        <v>0</v>
      </c>
      <c r="R82" s="19">
        <v>0</v>
      </c>
      <c r="S82" s="19">
        <v>0</v>
      </c>
      <c r="T82" s="19">
        <v>0</v>
      </c>
      <c r="U82" s="19">
        <v>430</v>
      </c>
      <c r="V82" s="33">
        <v>4107</v>
      </c>
      <c r="W82" s="25" t="s">
        <v>1043</v>
      </c>
    </row>
    <row r="83" spans="2:23" x14ac:dyDescent="0.2">
      <c r="B83" s="33">
        <v>4110</v>
      </c>
      <c r="C83" s="25" t="s">
        <v>1044</v>
      </c>
      <c r="D83" s="19">
        <v>3</v>
      </c>
      <c r="E83" s="19">
        <v>1</v>
      </c>
      <c r="F83" s="19">
        <v>0</v>
      </c>
      <c r="G83" s="19">
        <v>0</v>
      </c>
      <c r="H83" s="19">
        <v>0</v>
      </c>
      <c r="I83" s="19">
        <v>0</v>
      </c>
      <c r="J83" s="19">
        <v>2</v>
      </c>
      <c r="K83" s="19">
        <v>1</v>
      </c>
      <c r="L83" s="19">
        <v>0</v>
      </c>
      <c r="M83" s="19">
        <v>0</v>
      </c>
      <c r="N83" s="19">
        <v>0</v>
      </c>
      <c r="O83" s="19">
        <v>0</v>
      </c>
      <c r="P83" s="19">
        <v>0</v>
      </c>
      <c r="Q83" s="19">
        <v>0</v>
      </c>
      <c r="R83" s="19">
        <v>0</v>
      </c>
      <c r="S83" s="19">
        <v>0</v>
      </c>
      <c r="T83" s="19">
        <v>0</v>
      </c>
      <c r="U83" s="19">
        <v>55</v>
      </c>
      <c r="V83" s="33">
        <v>4110</v>
      </c>
      <c r="W83" s="25" t="s">
        <v>1044</v>
      </c>
    </row>
    <row r="84" spans="2:23" x14ac:dyDescent="0.2">
      <c r="B84" s="33">
        <v>4111</v>
      </c>
      <c r="C84" s="25" t="s">
        <v>1045</v>
      </c>
      <c r="D84" s="19">
        <v>0</v>
      </c>
      <c r="E84" s="19">
        <v>0</v>
      </c>
      <c r="F84" s="19">
        <v>0</v>
      </c>
      <c r="G84" s="19">
        <v>0</v>
      </c>
      <c r="H84" s="19">
        <v>0</v>
      </c>
      <c r="I84" s="19">
        <v>0</v>
      </c>
      <c r="J84" s="19">
        <v>0</v>
      </c>
      <c r="K84" s="19">
        <v>0</v>
      </c>
      <c r="L84" s="19">
        <v>0</v>
      </c>
      <c r="M84" s="19">
        <v>0</v>
      </c>
      <c r="N84" s="19">
        <v>0</v>
      </c>
      <c r="O84" s="19">
        <v>0</v>
      </c>
      <c r="P84" s="19">
        <v>0</v>
      </c>
      <c r="Q84" s="19">
        <v>0</v>
      </c>
      <c r="R84" s="19">
        <v>0</v>
      </c>
      <c r="S84" s="19">
        <v>0</v>
      </c>
      <c r="T84" s="19">
        <v>0</v>
      </c>
      <c r="U84" s="19">
        <v>0</v>
      </c>
      <c r="V84" s="33">
        <v>4111</v>
      </c>
      <c r="W84" s="25" t="s">
        <v>1045</v>
      </c>
    </row>
    <row r="85" spans="2:23" x14ac:dyDescent="0.2">
      <c r="B85" s="33">
        <v>4112</v>
      </c>
      <c r="C85" s="25" t="s">
        <v>1046</v>
      </c>
      <c r="D85" s="19">
        <v>2</v>
      </c>
      <c r="E85" s="19">
        <v>1</v>
      </c>
      <c r="F85" s="19">
        <v>0</v>
      </c>
      <c r="G85" s="19">
        <v>0</v>
      </c>
      <c r="H85" s="19">
        <v>0</v>
      </c>
      <c r="I85" s="19">
        <v>0</v>
      </c>
      <c r="J85" s="19">
        <v>1</v>
      </c>
      <c r="K85" s="19">
        <v>1</v>
      </c>
      <c r="L85" s="19">
        <v>0</v>
      </c>
      <c r="M85" s="19">
        <v>0</v>
      </c>
      <c r="N85" s="19">
        <v>0</v>
      </c>
      <c r="O85" s="19">
        <v>0</v>
      </c>
      <c r="P85" s="19">
        <v>0</v>
      </c>
      <c r="Q85" s="19">
        <v>0</v>
      </c>
      <c r="R85" s="19">
        <v>0</v>
      </c>
      <c r="S85" s="19">
        <v>0</v>
      </c>
      <c r="T85" s="19">
        <v>0</v>
      </c>
      <c r="U85" s="19">
        <v>2</v>
      </c>
      <c r="V85" s="33">
        <v>4112</v>
      </c>
      <c r="W85" s="25" t="s">
        <v>1046</v>
      </c>
    </row>
    <row r="86" spans="2:23" x14ac:dyDescent="0.2">
      <c r="B86" s="33">
        <v>4125</v>
      </c>
      <c r="C86" s="25" t="s">
        <v>1047</v>
      </c>
      <c r="D86" s="19">
        <v>19</v>
      </c>
      <c r="E86" s="19">
        <v>4</v>
      </c>
      <c r="F86" s="19">
        <v>4</v>
      </c>
      <c r="G86" s="19">
        <v>4</v>
      </c>
      <c r="H86" s="19">
        <v>0</v>
      </c>
      <c r="I86" s="19">
        <v>0</v>
      </c>
      <c r="J86" s="19">
        <v>11</v>
      </c>
      <c r="K86" s="19">
        <v>4</v>
      </c>
      <c r="L86" s="19">
        <v>4</v>
      </c>
      <c r="M86" s="19">
        <v>4</v>
      </c>
      <c r="N86" s="19">
        <v>0</v>
      </c>
      <c r="O86" s="19">
        <v>0</v>
      </c>
      <c r="P86" s="19">
        <v>0</v>
      </c>
      <c r="Q86" s="19">
        <v>1</v>
      </c>
      <c r="R86" s="19">
        <v>1</v>
      </c>
      <c r="S86" s="19">
        <v>0</v>
      </c>
      <c r="T86" s="19">
        <v>0</v>
      </c>
      <c r="U86" s="19">
        <v>157</v>
      </c>
      <c r="V86" s="33">
        <v>4125</v>
      </c>
      <c r="W86" s="25" t="s">
        <v>1047</v>
      </c>
    </row>
    <row r="87" spans="2:23" x14ac:dyDescent="0.2">
      <c r="B87" s="33">
        <v>4117</v>
      </c>
      <c r="C87" s="25" t="s">
        <v>1048</v>
      </c>
      <c r="D87" s="19">
        <v>3</v>
      </c>
      <c r="E87" s="19">
        <v>1</v>
      </c>
      <c r="F87" s="19">
        <v>0</v>
      </c>
      <c r="G87" s="19">
        <v>0</v>
      </c>
      <c r="H87" s="19">
        <v>0</v>
      </c>
      <c r="I87" s="19">
        <v>0</v>
      </c>
      <c r="J87" s="19">
        <v>2</v>
      </c>
      <c r="K87" s="19">
        <v>1</v>
      </c>
      <c r="L87" s="19">
        <v>0</v>
      </c>
      <c r="M87" s="19">
        <v>0</v>
      </c>
      <c r="N87" s="19">
        <v>0</v>
      </c>
      <c r="O87" s="19">
        <v>0</v>
      </c>
      <c r="P87" s="19">
        <v>0</v>
      </c>
      <c r="Q87" s="19">
        <v>0</v>
      </c>
      <c r="R87" s="19">
        <v>0</v>
      </c>
      <c r="S87" s="19">
        <v>0</v>
      </c>
      <c r="T87" s="19">
        <v>0</v>
      </c>
      <c r="U87" s="19">
        <v>27</v>
      </c>
      <c r="V87" s="33">
        <v>4117</v>
      </c>
      <c r="W87" s="25" t="s">
        <v>1048</v>
      </c>
    </row>
    <row r="88" spans="2:23" x14ac:dyDescent="0.2">
      <c r="B88" s="33">
        <v>4120</v>
      </c>
      <c r="C88" s="25" t="s">
        <v>1049</v>
      </c>
      <c r="D88" s="19">
        <v>3</v>
      </c>
      <c r="E88" s="19">
        <v>0</v>
      </c>
      <c r="F88" s="19">
        <v>0</v>
      </c>
      <c r="G88" s="19">
        <v>0</v>
      </c>
      <c r="H88" s="19">
        <v>0</v>
      </c>
      <c r="I88" s="19">
        <v>0</v>
      </c>
      <c r="J88" s="19">
        <v>3</v>
      </c>
      <c r="K88" s="19">
        <v>0</v>
      </c>
      <c r="L88" s="19">
        <v>0</v>
      </c>
      <c r="M88" s="19">
        <v>0</v>
      </c>
      <c r="N88" s="19">
        <v>0</v>
      </c>
      <c r="O88" s="19">
        <v>0</v>
      </c>
      <c r="P88" s="19">
        <v>0</v>
      </c>
      <c r="Q88" s="19">
        <v>0</v>
      </c>
      <c r="R88" s="19">
        <v>0</v>
      </c>
      <c r="S88" s="19">
        <v>0</v>
      </c>
      <c r="T88" s="19">
        <v>0</v>
      </c>
      <c r="U88" s="19">
        <v>3</v>
      </c>
      <c r="V88" s="33">
        <v>4120</v>
      </c>
      <c r="W88" s="25" t="s">
        <v>1049</v>
      </c>
    </row>
    <row r="89" spans="2:23" x14ac:dyDescent="0.2">
      <c r="B89" s="33">
        <v>4121</v>
      </c>
      <c r="C89" s="25" t="s">
        <v>1050</v>
      </c>
      <c r="D89" s="19">
        <v>6</v>
      </c>
      <c r="E89" s="19">
        <v>1</v>
      </c>
      <c r="F89" s="19">
        <v>0</v>
      </c>
      <c r="G89" s="19">
        <v>0</v>
      </c>
      <c r="H89" s="19">
        <v>0</v>
      </c>
      <c r="I89" s="19">
        <v>0</v>
      </c>
      <c r="J89" s="19">
        <v>5</v>
      </c>
      <c r="K89" s="19">
        <v>1</v>
      </c>
      <c r="L89" s="19">
        <v>0</v>
      </c>
      <c r="M89" s="19">
        <v>0</v>
      </c>
      <c r="N89" s="19">
        <v>0</v>
      </c>
      <c r="O89" s="19">
        <v>0</v>
      </c>
      <c r="P89" s="19">
        <v>0</v>
      </c>
      <c r="Q89" s="19">
        <v>0</v>
      </c>
      <c r="R89" s="19">
        <v>0</v>
      </c>
      <c r="S89" s="19">
        <v>0</v>
      </c>
      <c r="T89" s="19">
        <v>0</v>
      </c>
      <c r="U89" s="19">
        <v>147</v>
      </c>
      <c r="V89" s="33">
        <v>4121</v>
      </c>
      <c r="W89" s="25" t="s">
        <v>1050</v>
      </c>
    </row>
    <row r="90" spans="2:23" x14ac:dyDescent="0.2">
      <c r="B90" s="33">
        <v>4122</v>
      </c>
      <c r="C90" s="25" t="s">
        <v>1051</v>
      </c>
      <c r="D90" s="19">
        <v>4</v>
      </c>
      <c r="E90" s="19">
        <v>3</v>
      </c>
      <c r="F90" s="19">
        <v>1</v>
      </c>
      <c r="G90" s="19">
        <v>1</v>
      </c>
      <c r="H90" s="19">
        <v>0</v>
      </c>
      <c r="I90" s="19">
        <v>0</v>
      </c>
      <c r="J90" s="19">
        <v>0</v>
      </c>
      <c r="K90" s="19">
        <v>3</v>
      </c>
      <c r="L90" s="19">
        <v>1</v>
      </c>
      <c r="M90" s="19">
        <v>1</v>
      </c>
      <c r="N90" s="19">
        <v>0</v>
      </c>
      <c r="O90" s="19">
        <v>0</v>
      </c>
      <c r="P90" s="19">
        <v>0</v>
      </c>
      <c r="Q90" s="19">
        <v>0</v>
      </c>
      <c r="R90" s="19">
        <v>0</v>
      </c>
      <c r="S90" s="19">
        <v>0</v>
      </c>
      <c r="T90" s="19">
        <v>0</v>
      </c>
      <c r="U90" s="19">
        <v>72</v>
      </c>
      <c r="V90" s="33">
        <v>4122</v>
      </c>
      <c r="W90" s="25" t="s">
        <v>1051</v>
      </c>
    </row>
    <row r="91" spans="2:23" x14ac:dyDescent="0.2">
      <c r="B91" s="33">
        <v>4123</v>
      </c>
      <c r="C91" s="25" t="s">
        <v>1052</v>
      </c>
      <c r="D91" s="19">
        <v>12</v>
      </c>
      <c r="E91" s="19">
        <v>6</v>
      </c>
      <c r="F91" s="19">
        <v>0</v>
      </c>
      <c r="G91" s="19">
        <v>0</v>
      </c>
      <c r="H91" s="19">
        <v>0</v>
      </c>
      <c r="I91" s="19">
        <v>0</v>
      </c>
      <c r="J91" s="19">
        <v>6</v>
      </c>
      <c r="K91" s="19">
        <v>6</v>
      </c>
      <c r="L91" s="19">
        <v>0</v>
      </c>
      <c r="M91" s="19">
        <v>0</v>
      </c>
      <c r="N91" s="19">
        <v>0</v>
      </c>
      <c r="O91" s="19">
        <v>0</v>
      </c>
      <c r="P91" s="19">
        <v>1</v>
      </c>
      <c r="Q91" s="19">
        <v>0</v>
      </c>
      <c r="R91" s="19">
        <v>0</v>
      </c>
      <c r="S91" s="19">
        <v>0</v>
      </c>
      <c r="T91" s="19">
        <v>0</v>
      </c>
      <c r="U91" s="19">
        <v>96</v>
      </c>
      <c r="V91" s="33">
        <v>4123</v>
      </c>
      <c r="W91" s="25" t="s">
        <v>1052</v>
      </c>
    </row>
    <row r="92" spans="2:23" x14ac:dyDescent="0.2">
      <c r="B92" s="36">
        <v>4159</v>
      </c>
      <c r="C92" s="26" t="s">
        <v>1053</v>
      </c>
      <c r="D92" s="27">
        <v>147</v>
      </c>
      <c r="E92" s="27">
        <v>53</v>
      </c>
      <c r="F92" s="27">
        <v>14</v>
      </c>
      <c r="G92" s="27">
        <v>14</v>
      </c>
      <c r="H92" s="27">
        <v>0</v>
      </c>
      <c r="I92" s="27">
        <v>0</v>
      </c>
      <c r="J92" s="27">
        <v>80</v>
      </c>
      <c r="K92" s="27">
        <v>62</v>
      </c>
      <c r="L92" s="27">
        <v>14</v>
      </c>
      <c r="M92" s="27">
        <v>14</v>
      </c>
      <c r="N92" s="27">
        <v>0</v>
      </c>
      <c r="O92" s="27">
        <v>0</v>
      </c>
      <c r="P92" s="27">
        <v>4</v>
      </c>
      <c r="Q92" s="27">
        <v>3</v>
      </c>
      <c r="R92" s="27">
        <v>3</v>
      </c>
      <c r="S92" s="27">
        <v>0</v>
      </c>
      <c r="T92" s="27">
        <v>0</v>
      </c>
      <c r="U92" s="27">
        <v>1525</v>
      </c>
      <c r="V92" s="36">
        <v>4159</v>
      </c>
      <c r="W92" s="26" t="s">
        <v>1053</v>
      </c>
    </row>
    <row r="93" spans="2:23" x14ac:dyDescent="0.2">
      <c r="B93" s="33">
        <v>4131</v>
      </c>
      <c r="C93" s="25" t="s">
        <v>1054</v>
      </c>
      <c r="D93" s="19">
        <v>12</v>
      </c>
      <c r="E93" s="19">
        <v>2</v>
      </c>
      <c r="F93" s="19">
        <v>1</v>
      </c>
      <c r="G93" s="19">
        <v>1</v>
      </c>
      <c r="H93" s="19">
        <v>0</v>
      </c>
      <c r="I93" s="19">
        <v>0</v>
      </c>
      <c r="J93" s="19">
        <v>9</v>
      </c>
      <c r="K93" s="19">
        <v>2</v>
      </c>
      <c r="L93" s="19">
        <v>1</v>
      </c>
      <c r="M93" s="19">
        <v>1</v>
      </c>
      <c r="N93" s="19">
        <v>0</v>
      </c>
      <c r="O93" s="19">
        <v>0</v>
      </c>
      <c r="P93" s="19">
        <v>1</v>
      </c>
      <c r="Q93" s="19">
        <v>0</v>
      </c>
      <c r="R93" s="19">
        <v>0</v>
      </c>
      <c r="S93" s="19">
        <v>0</v>
      </c>
      <c r="T93" s="19">
        <v>0</v>
      </c>
      <c r="U93" s="19">
        <v>78</v>
      </c>
      <c r="V93" s="33">
        <v>4131</v>
      </c>
      <c r="W93" s="25" t="s">
        <v>1054</v>
      </c>
    </row>
    <row r="94" spans="2:23" x14ac:dyDescent="0.2">
      <c r="B94" s="33">
        <v>4132</v>
      </c>
      <c r="C94" s="25" t="s">
        <v>1055</v>
      </c>
      <c r="D94" s="19">
        <v>3</v>
      </c>
      <c r="E94" s="19">
        <v>0</v>
      </c>
      <c r="F94" s="19">
        <v>0</v>
      </c>
      <c r="G94" s="19">
        <v>0</v>
      </c>
      <c r="H94" s="19">
        <v>0</v>
      </c>
      <c r="I94" s="19">
        <v>0</v>
      </c>
      <c r="J94" s="19">
        <v>3</v>
      </c>
      <c r="K94" s="19">
        <v>0</v>
      </c>
      <c r="L94" s="19">
        <v>0</v>
      </c>
      <c r="M94" s="19">
        <v>0</v>
      </c>
      <c r="N94" s="19">
        <v>0</v>
      </c>
      <c r="O94" s="19">
        <v>0</v>
      </c>
      <c r="P94" s="19">
        <v>0</v>
      </c>
      <c r="Q94" s="19">
        <v>0</v>
      </c>
      <c r="R94" s="19">
        <v>0</v>
      </c>
      <c r="S94" s="19">
        <v>0</v>
      </c>
      <c r="T94" s="19">
        <v>0</v>
      </c>
      <c r="U94" s="19">
        <v>25</v>
      </c>
      <c r="V94" s="33">
        <v>4132</v>
      </c>
      <c r="W94" s="25" t="s">
        <v>1055</v>
      </c>
    </row>
    <row r="95" spans="2:23" x14ac:dyDescent="0.2">
      <c r="B95" s="33">
        <v>4134</v>
      </c>
      <c r="C95" s="25" t="s">
        <v>1056</v>
      </c>
      <c r="D95" s="19">
        <v>4</v>
      </c>
      <c r="E95" s="19">
        <v>1</v>
      </c>
      <c r="F95" s="19">
        <v>0</v>
      </c>
      <c r="G95" s="19">
        <v>0</v>
      </c>
      <c r="H95" s="19">
        <v>0</v>
      </c>
      <c r="I95" s="19">
        <v>0</v>
      </c>
      <c r="J95" s="19">
        <v>3</v>
      </c>
      <c r="K95" s="19">
        <v>1</v>
      </c>
      <c r="L95" s="19">
        <v>0</v>
      </c>
      <c r="M95" s="19">
        <v>0</v>
      </c>
      <c r="N95" s="19">
        <v>0</v>
      </c>
      <c r="O95" s="19">
        <v>0</v>
      </c>
      <c r="P95" s="19">
        <v>0</v>
      </c>
      <c r="Q95" s="19">
        <v>0</v>
      </c>
      <c r="R95" s="19">
        <v>0</v>
      </c>
      <c r="S95" s="19">
        <v>0</v>
      </c>
      <c r="T95" s="19">
        <v>0</v>
      </c>
      <c r="U95" s="19">
        <v>71</v>
      </c>
      <c r="V95" s="33">
        <v>4134</v>
      </c>
      <c r="W95" s="25" t="s">
        <v>1056</v>
      </c>
    </row>
    <row r="96" spans="2:23" x14ac:dyDescent="0.2">
      <c r="B96" s="33">
        <v>4135</v>
      </c>
      <c r="C96" s="25" t="s">
        <v>1057</v>
      </c>
      <c r="D96" s="19">
        <v>7</v>
      </c>
      <c r="E96" s="19">
        <v>2</v>
      </c>
      <c r="F96" s="19">
        <v>1</v>
      </c>
      <c r="G96" s="19">
        <v>1</v>
      </c>
      <c r="H96" s="19">
        <v>0</v>
      </c>
      <c r="I96" s="19">
        <v>0</v>
      </c>
      <c r="J96" s="19">
        <v>4</v>
      </c>
      <c r="K96" s="19">
        <v>2</v>
      </c>
      <c r="L96" s="19">
        <v>1</v>
      </c>
      <c r="M96" s="19">
        <v>1</v>
      </c>
      <c r="N96" s="19">
        <v>0</v>
      </c>
      <c r="O96" s="19">
        <v>0</v>
      </c>
      <c r="P96" s="19">
        <v>0</v>
      </c>
      <c r="Q96" s="19">
        <v>0</v>
      </c>
      <c r="R96" s="19">
        <v>0</v>
      </c>
      <c r="S96" s="19">
        <v>0</v>
      </c>
      <c r="T96" s="19">
        <v>0</v>
      </c>
      <c r="U96" s="19">
        <v>105</v>
      </c>
      <c r="V96" s="33">
        <v>4135</v>
      </c>
      <c r="W96" s="25" t="s">
        <v>1057</v>
      </c>
    </row>
    <row r="97" spans="2:23" x14ac:dyDescent="0.2">
      <c r="B97" s="33">
        <v>4136</v>
      </c>
      <c r="C97" s="25" t="s">
        <v>1058</v>
      </c>
      <c r="D97" s="19">
        <v>2</v>
      </c>
      <c r="E97" s="19">
        <v>0</v>
      </c>
      <c r="F97" s="19">
        <v>0</v>
      </c>
      <c r="G97" s="19">
        <v>0</v>
      </c>
      <c r="H97" s="19">
        <v>0</v>
      </c>
      <c r="I97" s="19">
        <v>0</v>
      </c>
      <c r="J97" s="19">
        <v>2</v>
      </c>
      <c r="K97" s="19">
        <v>0</v>
      </c>
      <c r="L97" s="19">
        <v>0</v>
      </c>
      <c r="M97" s="19">
        <v>0</v>
      </c>
      <c r="N97" s="19">
        <v>0</v>
      </c>
      <c r="O97" s="19">
        <v>0</v>
      </c>
      <c r="P97" s="19">
        <v>0</v>
      </c>
      <c r="Q97" s="19">
        <v>0</v>
      </c>
      <c r="R97" s="19">
        <v>0</v>
      </c>
      <c r="S97" s="19">
        <v>0</v>
      </c>
      <c r="T97" s="19">
        <v>0</v>
      </c>
      <c r="U97" s="19">
        <v>21</v>
      </c>
      <c r="V97" s="33">
        <v>4136</v>
      </c>
      <c r="W97" s="25" t="s">
        <v>1058</v>
      </c>
    </row>
    <row r="98" spans="2:23" x14ac:dyDescent="0.2">
      <c r="B98" s="33">
        <v>4137</v>
      </c>
      <c r="C98" s="25" t="s">
        <v>1059</v>
      </c>
      <c r="D98" s="19">
        <v>3</v>
      </c>
      <c r="E98" s="19">
        <v>2</v>
      </c>
      <c r="F98" s="19">
        <v>1</v>
      </c>
      <c r="G98" s="19">
        <v>1</v>
      </c>
      <c r="H98" s="19">
        <v>0</v>
      </c>
      <c r="I98" s="19">
        <v>0</v>
      </c>
      <c r="J98" s="19">
        <v>0</v>
      </c>
      <c r="K98" s="19">
        <v>2</v>
      </c>
      <c r="L98" s="19">
        <v>1</v>
      </c>
      <c r="M98" s="19">
        <v>1</v>
      </c>
      <c r="N98" s="19">
        <v>0</v>
      </c>
      <c r="O98" s="19">
        <v>0</v>
      </c>
      <c r="P98" s="19">
        <v>0</v>
      </c>
      <c r="Q98" s="19">
        <v>0</v>
      </c>
      <c r="R98" s="19">
        <v>0</v>
      </c>
      <c r="S98" s="19">
        <v>0</v>
      </c>
      <c r="T98" s="19">
        <v>0</v>
      </c>
      <c r="U98" s="19">
        <v>22</v>
      </c>
      <c r="V98" s="33">
        <v>4137</v>
      </c>
      <c r="W98" s="25" t="s">
        <v>1059</v>
      </c>
    </row>
    <row r="99" spans="2:23" x14ac:dyDescent="0.2">
      <c r="B99" s="33">
        <v>4138</v>
      </c>
      <c r="C99" s="25" t="s">
        <v>1060</v>
      </c>
      <c r="D99" s="19">
        <v>2</v>
      </c>
      <c r="E99" s="19">
        <v>1</v>
      </c>
      <c r="F99" s="19">
        <v>1</v>
      </c>
      <c r="G99" s="19">
        <v>1</v>
      </c>
      <c r="H99" s="19">
        <v>0</v>
      </c>
      <c r="I99" s="19">
        <v>0</v>
      </c>
      <c r="J99" s="19">
        <v>0</v>
      </c>
      <c r="K99" s="19">
        <v>1</v>
      </c>
      <c r="L99" s="19">
        <v>1</v>
      </c>
      <c r="M99" s="19">
        <v>1</v>
      </c>
      <c r="N99" s="19">
        <v>0</v>
      </c>
      <c r="O99" s="19">
        <v>0</v>
      </c>
      <c r="P99" s="19">
        <v>0</v>
      </c>
      <c r="Q99" s="19">
        <v>0</v>
      </c>
      <c r="R99" s="19">
        <v>0</v>
      </c>
      <c r="S99" s="19">
        <v>0</v>
      </c>
      <c r="T99" s="19">
        <v>0</v>
      </c>
      <c r="U99" s="19">
        <v>36</v>
      </c>
      <c r="V99" s="33">
        <v>4138</v>
      </c>
      <c r="W99" s="25" t="s">
        <v>1060</v>
      </c>
    </row>
    <row r="100" spans="2:23" x14ac:dyDescent="0.2">
      <c r="B100" s="33">
        <v>4139</v>
      </c>
      <c r="C100" s="25" t="s">
        <v>1061</v>
      </c>
      <c r="D100" s="19">
        <v>21</v>
      </c>
      <c r="E100" s="19">
        <v>7</v>
      </c>
      <c r="F100" s="19">
        <v>2</v>
      </c>
      <c r="G100" s="19">
        <v>2</v>
      </c>
      <c r="H100" s="19">
        <v>0</v>
      </c>
      <c r="I100" s="19">
        <v>0</v>
      </c>
      <c r="J100" s="19">
        <v>12</v>
      </c>
      <c r="K100" s="19">
        <v>10</v>
      </c>
      <c r="L100" s="19">
        <v>2</v>
      </c>
      <c r="M100" s="19">
        <v>2</v>
      </c>
      <c r="N100" s="19">
        <v>0</v>
      </c>
      <c r="O100" s="19">
        <v>0</v>
      </c>
      <c r="P100" s="19">
        <v>0</v>
      </c>
      <c r="Q100" s="19">
        <v>1</v>
      </c>
      <c r="R100" s="19">
        <v>1</v>
      </c>
      <c r="S100" s="19">
        <v>0</v>
      </c>
      <c r="T100" s="19">
        <v>0</v>
      </c>
      <c r="U100" s="19">
        <v>143</v>
      </c>
      <c r="V100" s="33">
        <v>4139</v>
      </c>
      <c r="W100" s="25" t="s">
        <v>1061</v>
      </c>
    </row>
    <row r="101" spans="2:23" x14ac:dyDescent="0.2">
      <c r="B101" s="33">
        <v>4140</v>
      </c>
      <c r="C101" s="25" t="s">
        <v>1062</v>
      </c>
      <c r="D101" s="19">
        <v>3</v>
      </c>
      <c r="E101" s="19">
        <v>0</v>
      </c>
      <c r="F101" s="19">
        <v>1</v>
      </c>
      <c r="G101" s="19">
        <v>1</v>
      </c>
      <c r="H101" s="19">
        <v>0</v>
      </c>
      <c r="I101" s="19">
        <v>0</v>
      </c>
      <c r="J101" s="19">
        <v>2</v>
      </c>
      <c r="K101" s="19">
        <v>0</v>
      </c>
      <c r="L101" s="19">
        <v>1</v>
      </c>
      <c r="M101" s="19">
        <v>1</v>
      </c>
      <c r="N101" s="19">
        <v>0</v>
      </c>
      <c r="O101" s="19">
        <v>0</v>
      </c>
      <c r="P101" s="19">
        <v>0</v>
      </c>
      <c r="Q101" s="19">
        <v>0</v>
      </c>
      <c r="R101" s="19">
        <v>0</v>
      </c>
      <c r="S101" s="19">
        <v>0</v>
      </c>
      <c r="T101" s="19">
        <v>0</v>
      </c>
      <c r="U101" s="19">
        <v>3</v>
      </c>
      <c r="V101" s="33">
        <v>4140</v>
      </c>
      <c r="W101" s="25" t="s">
        <v>1062</v>
      </c>
    </row>
    <row r="102" spans="2:23" x14ac:dyDescent="0.2">
      <c r="B102" s="33">
        <v>4141</v>
      </c>
      <c r="C102" s="25" t="s">
        <v>1063</v>
      </c>
      <c r="D102" s="19">
        <v>30</v>
      </c>
      <c r="E102" s="19">
        <v>11</v>
      </c>
      <c r="F102" s="19">
        <v>3</v>
      </c>
      <c r="G102" s="19">
        <v>3</v>
      </c>
      <c r="H102" s="19">
        <v>0</v>
      </c>
      <c r="I102" s="19">
        <v>0</v>
      </c>
      <c r="J102" s="19">
        <v>16</v>
      </c>
      <c r="K102" s="19">
        <v>13</v>
      </c>
      <c r="L102" s="19">
        <v>3</v>
      </c>
      <c r="M102" s="19">
        <v>3</v>
      </c>
      <c r="N102" s="19">
        <v>0</v>
      </c>
      <c r="O102" s="19">
        <v>0</v>
      </c>
      <c r="P102" s="19">
        <v>1</v>
      </c>
      <c r="Q102" s="19">
        <v>1</v>
      </c>
      <c r="R102" s="19">
        <v>1</v>
      </c>
      <c r="S102" s="19">
        <v>0</v>
      </c>
      <c r="T102" s="19">
        <v>0</v>
      </c>
      <c r="U102" s="19">
        <v>466</v>
      </c>
      <c r="V102" s="33">
        <v>4141</v>
      </c>
      <c r="W102" s="25" t="s">
        <v>1063</v>
      </c>
    </row>
    <row r="103" spans="2:23" x14ac:dyDescent="0.2">
      <c r="B103" s="33">
        <v>4142</v>
      </c>
      <c r="C103" s="25" t="s">
        <v>1064</v>
      </c>
      <c r="D103" s="19">
        <v>2</v>
      </c>
      <c r="E103" s="19">
        <v>2</v>
      </c>
      <c r="F103" s="19">
        <v>0</v>
      </c>
      <c r="G103" s="19">
        <v>0</v>
      </c>
      <c r="H103" s="19">
        <v>0</v>
      </c>
      <c r="I103" s="19">
        <v>0</v>
      </c>
      <c r="J103" s="19">
        <v>0</v>
      </c>
      <c r="K103" s="19">
        <v>2</v>
      </c>
      <c r="L103" s="19">
        <v>0</v>
      </c>
      <c r="M103" s="19">
        <v>0</v>
      </c>
      <c r="N103" s="19">
        <v>0</v>
      </c>
      <c r="O103" s="19">
        <v>0</v>
      </c>
      <c r="P103" s="19">
        <v>0</v>
      </c>
      <c r="Q103" s="19">
        <v>0</v>
      </c>
      <c r="R103" s="19">
        <v>0</v>
      </c>
      <c r="S103" s="19">
        <v>0</v>
      </c>
      <c r="T103" s="19">
        <v>0</v>
      </c>
      <c r="U103" s="19">
        <v>8</v>
      </c>
      <c r="V103" s="33">
        <v>4142</v>
      </c>
      <c r="W103" s="25" t="s">
        <v>1064</v>
      </c>
    </row>
    <row r="104" spans="2:23" x14ac:dyDescent="0.2">
      <c r="B104" s="33">
        <v>4143</v>
      </c>
      <c r="C104" s="25" t="s">
        <v>1065</v>
      </c>
      <c r="D104" s="19">
        <v>5</v>
      </c>
      <c r="E104" s="19">
        <v>3</v>
      </c>
      <c r="F104" s="19">
        <v>0</v>
      </c>
      <c r="G104" s="19">
        <v>0</v>
      </c>
      <c r="H104" s="19">
        <v>0</v>
      </c>
      <c r="I104" s="19">
        <v>0</v>
      </c>
      <c r="J104" s="19">
        <v>2</v>
      </c>
      <c r="K104" s="19">
        <v>4</v>
      </c>
      <c r="L104" s="19">
        <v>0</v>
      </c>
      <c r="M104" s="19">
        <v>0</v>
      </c>
      <c r="N104" s="19">
        <v>0</v>
      </c>
      <c r="O104" s="19">
        <v>0</v>
      </c>
      <c r="P104" s="19">
        <v>0</v>
      </c>
      <c r="Q104" s="19">
        <v>0</v>
      </c>
      <c r="R104" s="19">
        <v>0</v>
      </c>
      <c r="S104" s="19">
        <v>0</v>
      </c>
      <c r="T104" s="19">
        <v>0</v>
      </c>
      <c r="U104" s="19">
        <v>50</v>
      </c>
      <c r="V104" s="33">
        <v>4143</v>
      </c>
      <c r="W104" s="25" t="s">
        <v>1065</v>
      </c>
    </row>
    <row r="105" spans="2:23" x14ac:dyDescent="0.2">
      <c r="B105" s="33">
        <v>4144</v>
      </c>
      <c r="C105" s="25" t="s">
        <v>1066</v>
      </c>
      <c r="D105" s="19">
        <v>19</v>
      </c>
      <c r="E105" s="19">
        <v>7</v>
      </c>
      <c r="F105" s="19">
        <v>0</v>
      </c>
      <c r="G105" s="19">
        <v>0</v>
      </c>
      <c r="H105" s="19">
        <v>0</v>
      </c>
      <c r="I105" s="19">
        <v>0</v>
      </c>
      <c r="J105" s="19">
        <v>12</v>
      </c>
      <c r="K105" s="19">
        <v>8</v>
      </c>
      <c r="L105" s="19">
        <v>0</v>
      </c>
      <c r="M105" s="19">
        <v>0</v>
      </c>
      <c r="N105" s="19">
        <v>0</v>
      </c>
      <c r="O105" s="19">
        <v>0</v>
      </c>
      <c r="P105" s="19">
        <v>1</v>
      </c>
      <c r="Q105" s="19">
        <v>0</v>
      </c>
      <c r="R105" s="19">
        <v>0</v>
      </c>
      <c r="S105" s="19">
        <v>0</v>
      </c>
      <c r="T105" s="19">
        <v>0</v>
      </c>
      <c r="U105" s="19">
        <v>202</v>
      </c>
      <c r="V105" s="33">
        <v>4144</v>
      </c>
      <c r="W105" s="25" t="s">
        <v>1066</v>
      </c>
    </row>
    <row r="106" spans="2:23" x14ac:dyDescent="0.2">
      <c r="B106" s="33">
        <v>4145</v>
      </c>
      <c r="C106" s="25" t="s">
        <v>1067</v>
      </c>
      <c r="D106" s="19">
        <v>9</v>
      </c>
      <c r="E106" s="19">
        <v>5</v>
      </c>
      <c r="F106" s="19">
        <v>0</v>
      </c>
      <c r="G106" s="19">
        <v>0</v>
      </c>
      <c r="H106" s="19">
        <v>0</v>
      </c>
      <c r="I106" s="19">
        <v>0</v>
      </c>
      <c r="J106" s="19">
        <v>4</v>
      </c>
      <c r="K106" s="19">
        <v>6</v>
      </c>
      <c r="L106" s="19">
        <v>0</v>
      </c>
      <c r="M106" s="19">
        <v>0</v>
      </c>
      <c r="N106" s="19">
        <v>0</v>
      </c>
      <c r="O106" s="19">
        <v>0</v>
      </c>
      <c r="P106" s="19">
        <v>1</v>
      </c>
      <c r="Q106" s="19">
        <v>0</v>
      </c>
      <c r="R106" s="19">
        <v>0</v>
      </c>
      <c r="S106" s="19">
        <v>0</v>
      </c>
      <c r="T106" s="19">
        <v>0</v>
      </c>
      <c r="U106" s="19">
        <v>111</v>
      </c>
      <c r="V106" s="33">
        <v>4145</v>
      </c>
      <c r="W106" s="25" t="s">
        <v>1067</v>
      </c>
    </row>
    <row r="107" spans="2:23" x14ac:dyDescent="0.2">
      <c r="B107" s="33">
        <v>4146</v>
      </c>
      <c r="C107" s="25" t="s">
        <v>1068</v>
      </c>
      <c r="D107" s="19">
        <v>17</v>
      </c>
      <c r="E107" s="19">
        <v>9</v>
      </c>
      <c r="F107" s="19">
        <v>1</v>
      </c>
      <c r="G107" s="19">
        <v>1</v>
      </c>
      <c r="H107" s="19">
        <v>0</v>
      </c>
      <c r="I107" s="19">
        <v>0</v>
      </c>
      <c r="J107" s="19">
        <v>7</v>
      </c>
      <c r="K107" s="19">
        <v>10</v>
      </c>
      <c r="L107" s="19">
        <v>1</v>
      </c>
      <c r="M107" s="19">
        <v>1</v>
      </c>
      <c r="N107" s="19">
        <v>0</v>
      </c>
      <c r="O107" s="19">
        <v>0</v>
      </c>
      <c r="P107" s="19">
        <v>0</v>
      </c>
      <c r="Q107" s="19">
        <v>1</v>
      </c>
      <c r="R107" s="19">
        <v>1</v>
      </c>
      <c r="S107" s="19">
        <v>0</v>
      </c>
      <c r="T107" s="19">
        <v>0</v>
      </c>
      <c r="U107" s="19">
        <v>119</v>
      </c>
      <c r="V107" s="33">
        <v>4146</v>
      </c>
      <c r="W107" s="25" t="s">
        <v>1068</v>
      </c>
    </row>
    <row r="108" spans="2:23" x14ac:dyDescent="0.2">
      <c r="B108" s="33">
        <v>4147</v>
      </c>
      <c r="C108" s="25" t="s">
        <v>1069</v>
      </c>
      <c r="D108" s="19">
        <v>8</v>
      </c>
      <c r="E108" s="19">
        <v>1</v>
      </c>
      <c r="F108" s="19">
        <v>3</v>
      </c>
      <c r="G108" s="19">
        <v>3</v>
      </c>
      <c r="H108" s="19">
        <v>0</v>
      </c>
      <c r="I108" s="19">
        <v>0</v>
      </c>
      <c r="J108" s="19">
        <v>4</v>
      </c>
      <c r="K108" s="19">
        <v>1</v>
      </c>
      <c r="L108" s="19">
        <v>3</v>
      </c>
      <c r="M108" s="19">
        <v>3</v>
      </c>
      <c r="N108" s="19">
        <v>0</v>
      </c>
      <c r="O108" s="19">
        <v>0</v>
      </c>
      <c r="P108" s="19">
        <v>0</v>
      </c>
      <c r="Q108" s="19">
        <v>0</v>
      </c>
      <c r="R108" s="19">
        <v>0</v>
      </c>
      <c r="S108" s="19">
        <v>0</v>
      </c>
      <c r="T108" s="19">
        <v>0</v>
      </c>
      <c r="U108" s="19">
        <v>67</v>
      </c>
      <c r="V108" s="33">
        <v>4147</v>
      </c>
      <c r="W108" s="25" t="s">
        <v>1069</v>
      </c>
    </row>
    <row r="109" spans="2:23" x14ac:dyDescent="0.2">
      <c r="B109" s="36">
        <v>4189</v>
      </c>
      <c r="C109" s="26" t="s">
        <v>1070</v>
      </c>
      <c r="D109" s="27">
        <v>129</v>
      </c>
      <c r="E109" s="27">
        <v>57</v>
      </c>
      <c r="F109" s="27">
        <v>8</v>
      </c>
      <c r="G109" s="27">
        <v>8</v>
      </c>
      <c r="H109" s="27">
        <v>0</v>
      </c>
      <c r="I109" s="27">
        <v>1</v>
      </c>
      <c r="J109" s="27">
        <v>63</v>
      </c>
      <c r="K109" s="27">
        <v>71</v>
      </c>
      <c r="L109" s="27">
        <v>8</v>
      </c>
      <c r="M109" s="27">
        <v>8</v>
      </c>
      <c r="N109" s="27">
        <v>0</v>
      </c>
      <c r="O109" s="27">
        <v>1</v>
      </c>
      <c r="P109" s="27">
        <v>3</v>
      </c>
      <c r="Q109" s="27">
        <v>0</v>
      </c>
      <c r="R109" s="27">
        <v>0</v>
      </c>
      <c r="S109" s="27">
        <v>0</v>
      </c>
      <c r="T109" s="27">
        <v>1</v>
      </c>
      <c r="U109" s="27">
        <v>1666</v>
      </c>
      <c r="V109" s="36">
        <v>4189</v>
      </c>
      <c r="W109" s="26" t="s">
        <v>1070</v>
      </c>
    </row>
    <row r="110" spans="2:23" x14ac:dyDescent="0.2">
      <c r="B110" s="33">
        <v>4185</v>
      </c>
      <c r="C110" s="25" t="s">
        <v>1071</v>
      </c>
      <c r="D110" s="19">
        <v>9</v>
      </c>
      <c r="E110" s="19">
        <v>2</v>
      </c>
      <c r="F110" s="19">
        <v>0</v>
      </c>
      <c r="G110" s="19">
        <v>0</v>
      </c>
      <c r="H110" s="19">
        <v>0</v>
      </c>
      <c r="I110" s="19">
        <v>0</v>
      </c>
      <c r="J110" s="19">
        <v>7</v>
      </c>
      <c r="K110" s="19">
        <v>7</v>
      </c>
      <c r="L110" s="19">
        <v>0</v>
      </c>
      <c r="M110" s="19">
        <v>0</v>
      </c>
      <c r="N110" s="19">
        <v>0</v>
      </c>
      <c r="O110" s="19">
        <v>0</v>
      </c>
      <c r="P110" s="19">
        <v>0</v>
      </c>
      <c r="Q110" s="19">
        <v>0</v>
      </c>
      <c r="R110" s="19">
        <v>0</v>
      </c>
      <c r="S110" s="19">
        <v>0</v>
      </c>
      <c r="T110" s="19">
        <v>0</v>
      </c>
      <c r="U110" s="19">
        <v>150</v>
      </c>
      <c r="V110" s="33">
        <v>4185</v>
      </c>
      <c r="W110" s="25" t="s">
        <v>1071</v>
      </c>
    </row>
    <row r="111" spans="2:23" x14ac:dyDescent="0.2">
      <c r="B111" s="33">
        <v>4161</v>
      </c>
      <c r="C111" s="25" t="s">
        <v>1072</v>
      </c>
      <c r="D111" s="19">
        <v>20</v>
      </c>
      <c r="E111" s="19">
        <v>7</v>
      </c>
      <c r="F111" s="19">
        <v>1</v>
      </c>
      <c r="G111" s="19">
        <v>1</v>
      </c>
      <c r="H111" s="19">
        <v>0</v>
      </c>
      <c r="I111" s="19">
        <v>0</v>
      </c>
      <c r="J111" s="19">
        <v>12</v>
      </c>
      <c r="K111" s="19">
        <v>7</v>
      </c>
      <c r="L111" s="19">
        <v>1</v>
      </c>
      <c r="M111" s="19">
        <v>1</v>
      </c>
      <c r="N111" s="19">
        <v>0</v>
      </c>
      <c r="O111" s="19">
        <v>0</v>
      </c>
      <c r="P111" s="19">
        <v>0</v>
      </c>
      <c r="Q111" s="19">
        <v>0</v>
      </c>
      <c r="R111" s="19">
        <v>0</v>
      </c>
      <c r="S111" s="19">
        <v>0</v>
      </c>
      <c r="T111" s="19">
        <v>0</v>
      </c>
      <c r="U111" s="19">
        <v>300</v>
      </c>
      <c r="V111" s="33">
        <v>4161</v>
      </c>
      <c r="W111" s="25" t="s">
        <v>1072</v>
      </c>
    </row>
    <row r="112" spans="2:23" x14ac:dyDescent="0.2">
      <c r="B112" s="33">
        <v>4163</v>
      </c>
      <c r="C112" s="25" t="s">
        <v>1073</v>
      </c>
      <c r="D112" s="19">
        <v>33</v>
      </c>
      <c r="E112" s="19">
        <v>15</v>
      </c>
      <c r="F112" s="19">
        <v>0</v>
      </c>
      <c r="G112" s="19">
        <v>0</v>
      </c>
      <c r="H112" s="19">
        <v>0</v>
      </c>
      <c r="I112" s="19">
        <v>1</v>
      </c>
      <c r="J112" s="19">
        <v>17</v>
      </c>
      <c r="K112" s="19">
        <v>19</v>
      </c>
      <c r="L112" s="19">
        <v>0</v>
      </c>
      <c r="M112" s="19">
        <v>0</v>
      </c>
      <c r="N112" s="19">
        <v>0</v>
      </c>
      <c r="O112" s="19">
        <v>1</v>
      </c>
      <c r="P112" s="19">
        <v>2</v>
      </c>
      <c r="Q112" s="19">
        <v>0</v>
      </c>
      <c r="R112" s="19">
        <v>0</v>
      </c>
      <c r="S112" s="19">
        <v>0</v>
      </c>
      <c r="T112" s="19">
        <v>1</v>
      </c>
      <c r="U112" s="19">
        <v>308</v>
      </c>
      <c r="V112" s="33">
        <v>4163</v>
      </c>
      <c r="W112" s="25" t="s">
        <v>1073</v>
      </c>
    </row>
    <row r="113" spans="2:23" x14ac:dyDescent="0.2">
      <c r="B113" s="33">
        <v>4164</v>
      </c>
      <c r="C113" s="25" t="s">
        <v>1074</v>
      </c>
      <c r="D113" s="19">
        <v>3</v>
      </c>
      <c r="E113" s="19">
        <v>1</v>
      </c>
      <c r="F113" s="19">
        <v>1</v>
      </c>
      <c r="G113" s="19">
        <v>1</v>
      </c>
      <c r="H113" s="19">
        <v>0</v>
      </c>
      <c r="I113" s="19">
        <v>0</v>
      </c>
      <c r="J113" s="19">
        <v>1</v>
      </c>
      <c r="K113" s="19">
        <v>1</v>
      </c>
      <c r="L113" s="19">
        <v>1</v>
      </c>
      <c r="M113" s="19">
        <v>1</v>
      </c>
      <c r="N113" s="19">
        <v>0</v>
      </c>
      <c r="O113" s="19">
        <v>0</v>
      </c>
      <c r="P113" s="19">
        <v>0</v>
      </c>
      <c r="Q113" s="19">
        <v>0</v>
      </c>
      <c r="R113" s="19">
        <v>0</v>
      </c>
      <c r="S113" s="19">
        <v>0</v>
      </c>
      <c r="T113" s="19">
        <v>0</v>
      </c>
      <c r="U113" s="19">
        <v>37</v>
      </c>
      <c r="V113" s="33">
        <v>4164</v>
      </c>
      <c r="W113" s="25" t="s">
        <v>1074</v>
      </c>
    </row>
    <row r="114" spans="2:23" x14ac:dyDescent="0.2">
      <c r="B114" s="33">
        <v>4165</v>
      </c>
      <c r="C114" s="25" t="s">
        <v>1075</v>
      </c>
      <c r="D114" s="19">
        <v>2</v>
      </c>
      <c r="E114" s="19">
        <v>1</v>
      </c>
      <c r="F114" s="19">
        <v>0</v>
      </c>
      <c r="G114" s="19">
        <v>0</v>
      </c>
      <c r="H114" s="19">
        <v>0</v>
      </c>
      <c r="I114" s="19">
        <v>0</v>
      </c>
      <c r="J114" s="19">
        <v>1</v>
      </c>
      <c r="K114" s="19">
        <v>1</v>
      </c>
      <c r="L114" s="19">
        <v>0</v>
      </c>
      <c r="M114" s="19">
        <v>0</v>
      </c>
      <c r="N114" s="19">
        <v>0</v>
      </c>
      <c r="O114" s="19">
        <v>0</v>
      </c>
      <c r="P114" s="19">
        <v>0</v>
      </c>
      <c r="Q114" s="19">
        <v>0</v>
      </c>
      <c r="R114" s="19">
        <v>0</v>
      </c>
      <c r="S114" s="19">
        <v>0</v>
      </c>
      <c r="T114" s="19">
        <v>0</v>
      </c>
      <c r="U114" s="19">
        <v>5</v>
      </c>
      <c r="V114" s="33">
        <v>4165</v>
      </c>
      <c r="W114" s="25" t="s">
        <v>1075</v>
      </c>
    </row>
    <row r="115" spans="2:23" x14ac:dyDescent="0.2">
      <c r="B115" s="33">
        <v>4186</v>
      </c>
      <c r="C115" s="25" t="s">
        <v>1076</v>
      </c>
      <c r="D115" s="19">
        <v>8</v>
      </c>
      <c r="E115" s="19">
        <v>4</v>
      </c>
      <c r="F115" s="19">
        <v>0</v>
      </c>
      <c r="G115" s="19">
        <v>0</v>
      </c>
      <c r="H115" s="19">
        <v>0</v>
      </c>
      <c r="I115" s="19">
        <v>0</v>
      </c>
      <c r="J115" s="19">
        <v>4</v>
      </c>
      <c r="K115" s="19">
        <v>4</v>
      </c>
      <c r="L115" s="19">
        <v>0</v>
      </c>
      <c r="M115" s="19">
        <v>0</v>
      </c>
      <c r="N115" s="19">
        <v>0</v>
      </c>
      <c r="O115" s="19">
        <v>0</v>
      </c>
      <c r="P115" s="19">
        <v>0</v>
      </c>
      <c r="Q115" s="19">
        <v>0</v>
      </c>
      <c r="R115" s="19">
        <v>0</v>
      </c>
      <c r="S115" s="19">
        <v>0</v>
      </c>
      <c r="T115" s="19">
        <v>0</v>
      </c>
      <c r="U115" s="19">
        <v>149</v>
      </c>
      <c r="V115" s="33">
        <v>4186</v>
      </c>
      <c r="W115" s="25" t="s">
        <v>1076</v>
      </c>
    </row>
    <row r="116" spans="2:23" x14ac:dyDescent="0.2">
      <c r="B116" s="33">
        <v>4169</v>
      </c>
      <c r="C116" s="25" t="s">
        <v>1077</v>
      </c>
      <c r="D116" s="19">
        <v>13</v>
      </c>
      <c r="E116" s="19">
        <v>4</v>
      </c>
      <c r="F116" s="19">
        <v>2</v>
      </c>
      <c r="G116" s="19">
        <v>2</v>
      </c>
      <c r="H116" s="19">
        <v>0</v>
      </c>
      <c r="I116" s="19">
        <v>0</v>
      </c>
      <c r="J116" s="19">
        <v>7</v>
      </c>
      <c r="K116" s="19">
        <v>4</v>
      </c>
      <c r="L116" s="19">
        <v>2</v>
      </c>
      <c r="M116" s="19">
        <v>2</v>
      </c>
      <c r="N116" s="19">
        <v>0</v>
      </c>
      <c r="O116" s="19">
        <v>0</v>
      </c>
      <c r="P116" s="19">
        <v>0</v>
      </c>
      <c r="Q116" s="19">
        <v>0</v>
      </c>
      <c r="R116" s="19">
        <v>0</v>
      </c>
      <c r="S116" s="19">
        <v>0</v>
      </c>
      <c r="T116" s="19">
        <v>0</v>
      </c>
      <c r="U116" s="19">
        <v>76</v>
      </c>
      <c r="V116" s="33">
        <v>4169</v>
      </c>
      <c r="W116" s="25" t="s">
        <v>1077</v>
      </c>
    </row>
    <row r="117" spans="2:23" x14ac:dyDescent="0.2">
      <c r="B117" s="33">
        <v>4170</v>
      </c>
      <c r="C117" s="25" t="s">
        <v>812</v>
      </c>
      <c r="D117" s="19">
        <v>15</v>
      </c>
      <c r="E117" s="19">
        <v>7</v>
      </c>
      <c r="F117" s="19">
        <v>1</v>
      </c>
      <c r="G117" s="19">
        <v>1</v>
      </c>
      <c r="H117" s="19">
        <v>0</v>
      </c>
      <c r="I117" s="19">
        <v>0</v>
      </c>
      <c r="J117" s="19">
        <v>7</v>
      </c>
      <c r="K117" s="19">
        <v>8</v>
      </c>
      <c r="L117" s="19">
        <v>1</v>
      </c>
      <c r="M117" s="19">
        <v>1</v>
      </c>
      <c r="N117" s="19">
        <v>0</v>
      </c>
      <c r="O117" s="19">
        <v>0</v>
      </c>
      <c r="P117" s="19">
        <v>1</v>
      </c>
      <c r="Q117" s="19">
        <v>0</v>
      </c>
      <c r="R117" s="19">
        <v>0</v>
      </c>
      <c r="S117" s="19">
        <v>0</v>
      </c>
      <c r="T117" s="19">
        <v>0</v>
      </c>
      <c r="U117" s="19">
        <v>117</v>
      </c>
      <c r="V117" s="33">
        <v>4170</v>
      </c>
      <c r="W117" s="25" t="s">
        <v>812</v>
      </c>
    </row>
    <row r="118" spans="2:23" x14ac:dyDescent="0.2">
      <c r="B118" s="33">
        <v>4184</v>
      </c>
      <c r="C118" s="25" t="s">
        <v>1078</v>
      </c>
      <c r="D118" s="19">
        <v>6</v>
      </c>
      <c r="E118" s="19">
        <v>5</v>
      </c>
      <c r="F118" s="19">
        <v>0</v>
      </c>
      <c r="G118" s="19">
        <v>0</v>
      </c>
      <c r="H118" s="19">
        <v>0</v>
      </c>
      <c r="I118" s="19">
        <v>0</v>
      </c>
      <c r="J118" s="19">
        <v>1</v>
      </c>
      <c r="K118" s="19">
        <v>8</v>
      </c>
      <c r="L118" s="19">
        <v>0</v>
      </c>
      <c r="M118" s="19">
        <v>0</v>
      </c>
      <c r="N118" s="19">
        <v>0</v>
      </c>
      <c r="O118" s="19">
        <v>0</v>
      </c>
      <c r="P118" s="19">
        <v>0</v>
      </c>
      <c r="Q118" s="19">
        <v>0</v>
      </c>
      <c r="R118" s="19">
        <v>0</v>
      </c>
      <c r="S118" s="19">
        <v>0</v>
      </c>
      <c r="T118" s="19">
        <v>0</v>
      </c>
      <c r="U118" s="19">
        <v>229</v>
      </c>
      <c r="V118" s="33">
        <v>4184</v>
      </c>
      <c r="W118" s="25" t="s">
        <v>1078</v>
      </c>
    </row>
    <row r="119" spans="2:23" x14ac:dyDescent="0.2">
      <c r="B119" s="33">
        <v>4172</v>
      </c>
      <c r="C119" s="25" t="s">
        <v>1079</v>
      </c>
      <c r="D119" s="19">
        <v>1</v>
      </c>
      <c r="E119" s="19">
        <v>0</v>
      </c>
      <c r="F119" s="19">
        <v>1</v>
      </c>
      <c r="G119" s="19">
        <v>1</v>
      </c>
      <c r="H119" s="19">
        <v>0</v>
      </c>
      <c r="I119" s="19">
        <v>0</v>
      </c>
      <c r="J119" s="19">
        <v>0</v>
      </c>
      <c r="K119" s="19">
        <v>0</v>
      </c>
      <c r="L119" s="19">
        <v>1</v>
      </c>
      <c r="M119" s="19">
        <v>1</v>
      </c>
      <c r="N119" s="19">
        <v>0</v>
      </c>
      <c r="O119" s="19">
        <v>0</v>
      </c>
      <c r="P119" s="19">
        <v>0</v>
      </c>
      <c r="Q119" s="19">
        <v>0</v>
      </c>
      <c r="R119" s="19">
        <v>0</v>
      </c>
      <c r="S119" s="19">
        <v>0</v>
      </c>
      <c r="T119" s="19">
        <v>0</v>
      </c>
      <c r="U119" s="19">
        <v>3</v>
      </c>
      <c r="V119" s="33">
        <v>4172</v>
      </c>
      <c r="W119" s="25" t="s">
        <v>1079</v>
      </c>
    </row>
    <row r="120" spans="2:23" x14ac:dyDescent="0.2">
      <c r="B120" s="33">
        <v>4173</v>
      </c>
      <c r="C120" s="25" t="s">
        <v>1080</v>
      </c>
      <c r="D120" s="19">
        <v>1</v>
      </c>
      <c r="E120" s="19">
        <v>0</v>
      </c>
      <c r="F120" s="19">
        <v>0</v>
      </c>
      <c r="G120" s="19">
        <v>0</v>
      </c>
      <c r="H120" s="19">
        <v>0</v>
      </c>
      <c r="I120" s="19">
        <v>0</v>
      </c>
      <c r="J120" s="19">
        <v>1</v>
      </c>
      <c r="K120" s="19">
        <v>0</v>
      </c>
      <c r="L120" s="19">
        <v>0</v>
      </c>
      <c r="M120" s="19">
        <v>0</v>
      </c>
      <c r="N120" s="19">
        <v>0</v>
      </c>
      <c r="O120" s="19">
        <v>0</v>
      </c>
      <c r="P120" s="19">
        <v>0</v>
      </c>
      <c r="Q120" s="19">
        <v>0</v>
      </c>
      <c r="R120" s="19">
        <v>0</v>
      </c>
      <c r="S120" s="19">
        <v>0</v>
      </c>
      <c r="T120" s="19">
        <v>0</v>
      </c>
      <c r="U120" s="19">
        <v>25</v>
      </c>
      <c r="V120" s="33">
        <v>4173</v>
      </c>
      <c r="W120" s="25" t="s">
        <v>1080</v>
      </c>
    </row>
    <row r="121" spans="2:23" x14ac:dyDescent="0.2">
      <c r="B121" s="33">
        <v>4175</v>
      </c>
      <c r="C121" s="25" t="s">
        <v>1081</v>
      </c>
      <c r="D121" s="19">
        <v>1</v>
      </c>
      <c r="E121" s="19">
        <v>1</v>
      </c>
      <c r="F121" s="19">
        <v>0</v>
      </c>
      <c r="G121" s="19">
        <v>0</v>
      </c>
      <c r="H121" s="19">
        <v>0</v>
      </c>
      <c r="I121" s="19">
        <v>0</v>
      </c>
      <c r="J121" s="19">
        <v>0</v>
      </c>
      <c r="K121" s="19">
        <v>1</v>
      </c>
      <c r="L121" s="19">
        <v>0</v>
      </c>
      <c r="M121" s="19">
        <v>0</v>
      </c>
      <c r="N121" s="19">
        <v>0</v>
      </c>
      <c r="O121" s="19">
        <v>0</v>
      </c>
      <c r="P121" s="19">
        <v>0</v>
      </c>
      <c r="Q121" s="19">
        <v>0</v>
      </c>
      <c r="R121" s="19">
        <v>0</v>
      </c>
      <c r="S121" s="19">
        <v>0</v>
      </c>
      <c r="T121" s="19">
        <v>0</v>
      </c>
      <c r="U121" s="19">
        <v>19</v>
      </c>
      <c r="V121" s="33">
        <v>4175</v>
      </c>
      <c r="W121" s="25" t="s">
        <v>1081</v>
      </c>
    </row>
    <row r="122" spans="2:23" x14ac:dyDescent="0.2">
      <c r="B122" s="33">
        <v>4176</v>
      </c>
      <c r="C122" s="25" t="s">
        <v>1082</v>
      </c>
      <c r="D122" s="19">
        <v>4</v>
      </c>
      <c r="E122" s="19">
        <v>2</v>
      </c>
      <c r="F122" s="19">
        <v>1</v>
      </c>
      <c r="G122" s="19">
        <v>1</v>
      </c>
      <c r="H122" s="19">
        <v>0</v>
      </c>
      <c r="I122" s="19">
        <v>0</v>
      </c>
      <c r="J122" s="19">
        <v>1</v>
      </c>
      <c r="K122" s="19">
        <v>3</v>
      </c>
      <c r="L122" s="19">
        <v>1</v>
      </c>
      <c r="M122" s="19">
        <v>1</v>
      </c>
      <c r="N122" s="19">
        <v>0</v>
      </c>
      <c r="O122" s="19">
        <v>0</v>
      </c>
      <c r="P122" s="19">
        <v>0</v>
      </c>
      <c r="Q122" s="19">
        <v>0</v>
      </c>
      <c r="R122" s="19">
        <v>0</v>
      </c>
      <c r="S122" s="19">
        <v>0</v>
      </c>
      <c r="T122" s="19">
        <v>0</v>
      </c>
      <c r="U122" s="19">
        <v>30</v>
      </c>
      <c r="V122" s="33">
        <v>4176</v>
      </c>
      <c r="W122" s="25" t="s">
        <v>1082</v>
      </c>
    </row>
    <row r="123" spans="2:23" x14ac:dyDescent="0.2">
      <c r="B123" s="33">
        <v>4177</v>
      </c>
      <c r="C123" s="25" t="s">
        <v>1083</v>
      </c>
      <c r="D123" s="19">
        <v>3</v>
      </c>
      <c r="E123" s="19">
        <v>2</v>
      </c>
      <c r="F123" s="19">
        <v>0</v>
      </c>
      <c r="G123" s="19">
        <v>0</v>
      </c>
      <c r="H123" s="19">
        <v>0</v>
      </c>
      <c r="I123" s="19">
        <v>0</v>
      </c>
      <c r="J123" s="19">
        <v>1</v>
      </c>
      <c r="K123" s="19">
        <v>2</v>
      </c>
      <c r="L123" s="19">
        <v>0</v>
      </c>
      <c r="M123" s="19">
        <v>0</v>
      </c>
      <c r="N123" s="19">
        <v>0</v>
      </c>
      <c r="O123" s="19">
        <v>0</v>
      </c>
      <c r="P123" s="19">
        <v>0</v>
      </c>
      <c r="Q123" s="19">
        <v>0</v>
      </c>
      <c r="R123" s="19">
        <v>0</v>
      </c>
      <c r="S123" s="19">
        <v>0</v>
      </c>
      <c r="T123" s="19">
        <v>0</v>
      </c>
      <c r="U123" s="19">
        <v>23</v>
      </c>
      <c r="V123" s="33">
        <v>4177</v>
      </c>
      <c r="W123" s="25" t="s">
        <v>1083</v>
      </c>
    </row>
    <row r="124" spans="2:23" x14ac:dyDescent="0.2">
      <c r="B124" s="33">
        <v>4181</v>
      </c>
      <c r="C124" s="25" t="s">
        <v>1084</v>
      </c>
      <c r="D124" s="19">
        <v>3</v>
      </c>
      <c r="E124" s="19">
        <v>1</v>
      </c>
      <c r="F124" s="19">
        <v>1</v>
      </c>
      <c r="G124" s="19">
        <v>1</v>
      </c>
      <c r="H124" s="19">
        <v>0</v>
      </c>
      <c r="I124" s="19">
        <v>0</v>
      </c>
      <c r="J124" s="19">
        <v>1</v>
      </c>
      <c r="K124" s="19">
        <v>1</v>
      </c>
      <c r="L124" s="19">
        <v>1</v>
      </c>
      <c r="M124" s="19">
        <v>1</v>
      </c>
      <c r="N124" s="19">
        <v>0</v>
      </c>
      <c r="O124" s="19">
        <v>0</v>
      </c>
      <c r="P124" s="19">
        <v>0</v>
      </c>
      <c r="Q124" s="19">
        <v>0</v>
      </c>
      <c r="R124" s="19">
        <v>0</v>
      </c>
      <c r="S124" s="19">
        <v>0</v>
      </c>
      <c r="T124" s="19">
        <v>0</v>
      </c>
      <c r="U124" s="19">
        <v>73</v>
      </c>
      <c r="V124" s="33">
        <v>4181</v>
      </c>
      <c r="W124" s="25" t="s">
        <v>1084</v>
      </c>
    </row>
    <row r="125" spans="2:23" x14ac:dyDescent="0.2">
      <c r="B125" s="33">
        <v>4182</v>
      </c>
      <c r="C125" s="25" t="s">
        <v>1085</v>
      </c>
      <c r="D125" s="19">
        <v>2</v>
      </c>
      <c r="E125" s="19">
        <v>1</v>
      </c>
      <c r="F125" s="19">
        <v>0</v>
      </c>
      <c r="G125" s="19">
        <v>0</v>
      </c>
      <c r="H125" s="19">
        <v>0</v>
      </c>
      <c r="I125" s="19">
        <v>0</v>
      </c>
      <c r="J125" s="19">
        <v>1</v>
      </c>
      <c r="K125" s="19">
        <v>1</v>
      </c>
      <c r="L125" s="19">
        <v>0</v>
      </c>
      <c r="M125" s="19">
        <v>0</v>
      </c>
      <c r="N125" s="19">
        <v>0</v>
      </c>
      <c r="O125" s="19">
        <v>0</v>
      </c>
      <c r="P125" s="19">
        <v>0</v>
      </c>
      <c r="Q125" s="19">
        <v>0</v>
      </c>
      <c r="R125" s="19">
        <v>0</v>
      </c>
      <c r="S125" s="19">
        <v>0</v>
      </c>
      <c r="T125" s="19">
        <v>0</v>
      </c>
      <c r="U125" s="19">
        <v>16</v>
      </c>
      <c r="V125" s="33">
        <v>4182</v>
      </c>
      <c r="W125" s="25" t="s">
        <v>1085</v>
      </c>
    </row>
    <row r="126" spans="2:23" x14ac:dyDescent="0.2">
      <c r="B126" s="33">
        <v>4183</v>
      </c>
      <c r="C126" s="25" t="s">
        <v>1086</v>
      </c>
      <c r="D126" s="19">
        <v>5</v>
      </c>
      <c r="E126" s="19">
        <v>4</v>
      </c>
      <c r="F126" s="19">
        <v>0</v>
      </c>
      <c r="G126" s="19">
        <v>0</v>
      </c>
      <c r="H126" s="19">
        <v>0</v>
      </c>
      <c r="I126" s="19">
        <v>0</v>
      </c>
      <c r="J126" s="19">
        <v>1</v>
      </c>
      <c r="K126" s="19">
        <v>4</v>
      </c>
      <c r="L126" s="19">
        <v>0</v>
      </c>
      <c r="M126" s="19">
        <v>0</v>
      </c>
      <c r="N126" s="19">
        <v>0</v>
      </c>
      <c r="O126" s="19">
        <v>0</v>
      </c>
      <c r="P126" s="19">
        <v>0</v>
      </c>
      <c r="Q126" s="19">
        <v>0</v>
      </c>
      <c r="R126" s="19">
        <v>0</v>
      </c>
      <c r="S126" s="19">
        <v>0</v>
      </c>
      <c r="T126" s="19">
        <v>0</v>
      </c>
      <c r="U126" s="19">
        <v>109</v>
      </c>
      <c r="V126" s="33">
        <v>4183</v>
      </c>
      <c r="W126" s="25" t="s">
        <v>1086</v>
      </c>
    </row>
    <row r="127" spans="2:23" x14ac:dyDescent="0.2">
      <c r="B127" s="36">
        <v>4219</v>
      </c>
      <c r="C127" s="26" t="s">
        <v>1087</v>
      </c>
      <c r="D127" s="27">
        <v>390</v>
      </c>
      <c r="E127" s="27">
        <v>114</v>
      </c>
      <c r="F127" s="27">
        <v>16</v>
      </c>
      <c r="G127" s="27">
        <v>16</v>
      </c>
      <c r="H127" s="27">
        <v>0</v>
      </c>
      <c r="I127" s="27">
        <v>1</v>
      </c>
      <c r="J127" s="27">
        <v>259</v>
      </c>
      <c r="K127" s="27">
        <v>141</v>
      </c>
      <c r="L127" s="27">
        <v>18</v>
      </c>
      <c r="M127" s="27">
        <v>17</v>
      </c>
      <c r="N127" s="27">
        <v>1</v>
      </c>
      <c r="O127" s="27">
        <v>1</v>
      </c>
      <c r="P127" s="27">
        <v>11</v>
      </c>
      <c r="Q127" s="27">
        <v>2</v>
      </c>
      <c r="R127" s="27">
        <v>2</v>
      </c>
      <c r="S127" s="27">
        <v>0</v>
      </c>
      <c r="T127" s="27">
        <v>0</v>
      </c>
      <c r="U127" s="27">
        <v>4999</v>
      </c>
      <c r="V127" s="36">
        <v>4219</v>
      </c>
      <c r="W127" s="26" t="s">
        <v>1087</v>
      </c>
    </row>
    <row r="128" spans="2:23" x14ac:dyDescent="0.2">
      <c r="B128" s="33">
        <v>4191</v>
      </c>
      <c r="C128" s="25" t="s">
        <v>1088</v>
      </c>
      <c r="D128" s="19">
        <v>7</v>
      </c>
      <c r="E128" s="19">
        <v>1</v>
      </c>
      <c r="F128" s="19">
        <v>1</v>
      </c>
      <c r="G128" s="19">
        <v>1</v>
      </c>
      <c r="H128" s="19">
        <v>0</v>
      </c>
      <c r="I128" s="19">
        <v>0</v>
      </c>
      <c r="J128" s="19">
        <v>5</v>
      </c>
      <c r="K128" s="19">
        <v>3</v>
      </c>
      <c r="L128" s="19">
        <v>1</v>
      </c>
      <c r="M128" s="19">
        <v>1</v>
      </c>
      <c r="N128" s="19">
        <v>0</v>
      </c>
      <c r="O128" s="19">
        <v>0</v>
      </c>
      <c r="P128" s="19">
        <v>0</v>
      </c>
      <c r="Q128" s="19">
        <v>0</v>
      </c>
      <c r="R128" s="19">
        <v>0</v>
      </c>
      <c r="S128" s="19">
        <v>0</v>
      </c>
      <c r="T128" s="19">
        <v>0</v>
      </c>
      <c r="U128" s="19">
        <v>75</v>
      </c>
      <c r="V128" s="33">
        <v>4191</v>
      </c>
      <c r="W128" s="25" t="s">
        <v>1088</v>
      </c>
    </row>
    <row r="129" spans="2:23" x14ac:dyDescent="0.2">
      <c r="B129" s="33">
        <v>4192</v>
      </c>
      <c r="C129" s="25" t="s">
        <v>1089</v>
      </c>
      <c r="D129" s="19">
        <v>8</v>
      </c>
      <c r="E129" s="19">
        <v>1</v>
      </c>
      <c r="F129" s="19">
        <v>0</v>
      </c>
      <c r="G129" s="19">
        <v>0</v>
      </c>
      <c r="H129" s="19">
        <v>0</v>
      </c>
      <c r="I129" s="19">
        <v>0</v>
      </c>
      <c r="J129" s="19">
        <v>7</v>
      </c>
      <c r="K129" s="19">
        <v>1</v>
      </c>
      <c r="L129" s="19">
        <v>0</v>
      </c>
      <c r="M129" s="19">
        <v>0</v>
      </c>
      <c r="N129" s="19">
        <v>0</v>
      </c>
      <c r="O129" s="19">
        <v>0</v>
      </c>
      <c r="P129" s="19">
        <v>0</v>
      </c>
      <c r="Q129" s="19">
        <v>0</v>
      </c>
      <c r="R129" s="19">
        <v>0</v>
      </c>
      <c r="S129" s="19">
        <v>0</v>
      </c>
      <c r="T129" s="19">
        <v>0</v>
      </c>
      <c r="U129" s="19">
        <v>67</v>
      </c>
      <c r="V129" s="33">
        <v>4192</v>
      </c>
      <c r="W129" s="25" t="s">
        <v>1089</v>
      </c>
    </row>
    <row r="130" spans="2:23" x14ac:dyDescent="0.2">
      <c r="B130" s="33">
        <v>4193</v>
      </c>
      <c r="C130" s="25" t="s">
        <v>1090</v>
      </c>
      <c r="D130" s="19">
        <v>22</v>
      </c>
      <c r="E130" s="19">
        <v>5</v>
      </c>
      <c r="F130" s="19">
        <v>1</v>
      </c>
      <c r="G130" s="19">
        <v>1</v>
      </c>
      <c r="H130" s="19">
        <v>0</v>
      </c>
      <c r="I130" s="19">
        <v>0</v>
      </c>
      <c r="J130" s="19">
        <v>16</v>
      </c>
      <c r="K130" s="19">
        <v>9</v>
      </c>
      <c r="L130" s="19">
        <v>1</v>
      </c>
      <c r="M130" s="19">
        <v>1</v>
      </c>
      <c r="N130" s="19">
        <v>0</v>
      </c>
      <c r="O130" s="19">
        <v>0</v>
      </c>
      <c r="P130" s="19">
        <v>0</v>
      </c>
      <c r="Q130" s="19">
        <v>0</v>
      </c>
      <c r="R130" s="19">
        <v>0</v>
      </c>
      <c r="S130" s="19">
        <v>0</v>
      </c>
      <c r="T130" s="19">
        <v>0</v>
      </c>
      <c r="U130" s="19">
        <v>533</v>
      </c>
      <c r="V130" s="33">
        <v>4193</v>
      </c>
      <c r="W130" s="25" t="s">
        <v>1090</v>
      </c>
    </row>
    <row r="131" spans="2:23" x14ac:dyDescent="0.2">
      <c r="B131" s="33">
        <v>4194</v>
      </c>
      <c r="C131" s="25" t="s">
        <v>1091</v>
      </c>
      <c r="D131" s="19">
        <v>14</v>
      </c>
      <c r="E131" s="19">
        <v>4</v>
      </c>
      <c r="F131" s="19">
        <v>1</v>
      </c>
      <c r="G131" s="19">
        <v>1</v>
      </c>
      <c r="H131" s="19">
        <v>0</v>
      </c>
      <c r="I131" s="19">
        <v>0</v>
      </c>
      <c r="J131" s="19">
        <v>9</v>
      </c>
      <c r="K131" s="19">
        <v>5</v>
      </c>
      <c r="L131" s="19">
        <v>1</v>
      </c>
      <c r="M131" s="19">
        <v>1</v>
      </c>
      <c r="N131" s="19">
        <v>0</v>
      </c>
      <c r="O131" s="19">
        <v>0</v>
      </c>
      <c r="P131" s="19">
        <v>1</v>
      </c>
      <c r="Q131" s="19">
        <v>0</v>
      </c>
      <c r="R131" s="19">
        <v>0</v>
      </c>
      <c r="S131" s="19">
        <v>0</v>
      </c>
      <c r="T131" s="19">
        <v>0</v>
      </c>
      <c r="U131" s="19">
        <v>112</v>
      </c>
      <c r="V131" s="33">
        <v>4194</v>
      </c>
      <c r="W131" s="25" t="s">
        <v>1091</v>
      </c>
    </row>
    <row r="132" spans="2:23" x14ac:dyDescent="0.2">
      <c r="B132" s="33">
        <v>4195</v>
      </c>
      <c r="C132" s="25" t="s">
        <v>1092</v>
      </c>
      <c r="D132" s="19">
        <v>4</v>
      </c>
      <c r="E132" s="19">
        <v>3</v>
      </c>
      <c r="F132" s="19">
        <v>0</v>
      </c>
      <c r="G132" s="19">
        <v>0</v>
      </c>
      <c r="H132" s="19">
        <v>0</v>
      </c>
      <c r="I132" s="19">
        <v>0</v>
      </c>
      <c r="J132" s="19">
        <v>1</v>
      </c>
      <c r="K132" s="19">
        <v>3</v>
      </c>
      <c r="L132" s="19">
        <v>0</v>
      </c>
      <c r="M132" s="19">
        <v>0</v>
      </c>
      <c r="N132" s="19">
        <v>0</v>
      </c>
      <c r="O132" s="19">
        <v>0</v>
      </c>
      <c r="P132" s="19">
        <v>1</v>
      </c>
      <c r="Q132" s="19">
        <v>0</v>
      </c>
      <c r="R132" s="19">
        <v>0</v>
      </c>
      <c r="S132" s="19">
        <v>0</v>
      </c>
      <c r="T132" s="19">
        <v>0</v>
      </c>
      <c r="U132" s="19">
        <v>24</v>
      </c>
      <c r="V132" s="33">
        <v>4195</v>
      </c>
      <c r="W132" s="25" t="s">
        <v>1092</v>
      </c>
    </row>
    <row r="133" spans="2:23" x14ac:dyDescent="0.2">
      <c r="B133" s="33">
        <v>4196</v>
      </c>
      <c r="C133" s="25" t="s">
        <v>1093</v>
      </c>
      <c r="D133" s="19">
        <v>6</v>
      </c>
      <c r="E133" s="19">
        <v>2</v>
      </c>
      <c r="F133" s="19">
        <v>0</v>
      </c>
      <c r="G133" s="19">
        <v>0</v>
      </c>
      <c r="H133" s="19">
        <v>0</v>
      </c>
      <c r="I133" s="19">
        <v>0</v>
      </c>
      <c r="J133" s="19">
        <v>4</v>
      </c>
      <c r="K133" s="19">
        <v>2</v>
      </c>
      <c r="L133" s="19">
        <v>0</v>
      </c>
      <c r="M133" s="19">
        <v>0</v>
      </c>
      <c r="N133" s="19">
        <v>0</v>
      </c>
      <c r="O133" s="19">
        <v>0</v>
      </c>
      <c r="P133" s="19">
        <v>0</v>
      </c>
      <c r="Q133" s="19">
        <v>0</v>
      </c>
      <c r="R133" s="19">
        <v>0</v>
      </c>
      <c r="S133" s="19">
        <v>0</v>
      </c>
      <c r="T133" s="19">
        <v>0</v>
      </c>
      <c r="U133" s="19">
        <v>32</v>
      </c>
      <c r="V133" s="33">
        <v>4196</v>
      </c>
      <c r="W133" s="25" t="s">
        <v>1093</v>
      </c>
    </row>
    <row r="134" spans="2:23" x14ac:dyDescent="0.2">
      <c r="B134" s="33">
        <v>4197</v>
      </c>
      <c r="C134" s="25" t="s">
        <v>1094</v>
      </c>
      <c r="D134" s="19">
        <v>2</v>
      </c>
      <c r="E134" s="19">
        <v>0</v>
      </c>
      <c r="F134" s="19">
        <v>0</v>
      </c>
      <c r="G134" s="19">
        <v>0</v>
      </c>
      <c r="H134" s="19">
        <v>0</v>
      </c>
      <c r="I134" s="19">
        <v>0</v>
      </c>
      <c r="J134" s="19">
        <v>2</v>
      </c>
      <c r="K134" s="19">
        <v>0</v>
      </c>
      <c r="L134" s="19">
        <v>0</v>
      </c>
      <c r="M134" s="19">
        <v>0</v>
      </c>
      <c r="N134" s="19">
        <v>0</v>
      </c>
      <c r="O134" s="19">
        <v>0</v>
      </c>
      <c r="P134" s="19">
        <v>0</v>
      </c>
      <c r="Q134" s="19">
        <v>0</v>
      </c>
      <c r="R134" s="19">
        <v>0</v>
      </c>
      <c r="S134" s="19">
        <v>0</v>
      </c>
      <c r="T134" s="19">
        <v>0</v>
      </c>
      <c r="U134" s="19">
        <v>19</v>
      </c>
      <c r="V134" s="33">
        <v>4197</v>
      </c>
      <c r="W134" s="25" t="s">
        <v>1094</v>
      </c>
    </row>
    <row r="135" spans="2:23" x14ac:dyDescent="0.2">
      <c r="B135" s="33">
        <v>4198</v>
      </c>
      <c r="C135" s="25" t="s">
        <v>1095</v>
      </c>
      <c r="D135" s="19">
        <v>24</v>
      </c>
      <c r="E135" s="19">
        <v>13</v>
      </c>
      <c r="F135" s="19">
        <v>0</v>
      </c>
      <c r="G135" s="19">
        <v>0</v>
      </c>
      <c r="H135" s="19">
        <v>0</v>
      </c>
      <c r="I135" s="19">
        <v>0</v>
      </c>
      <c r="J135" s="19">
        <v>11</v>
      </c>
      <c r="K135" s="19">
        <v>19</v>
      </c>
      <c r="L135" s="19">
        <v>0</v>
      </c>
      <c r="M135" s="19">
        <v>0</v>
      </c>
      <c r="N135" s="19">
        <v>0</v>
      </c>
      <c r="O135" s="19">
        <v>0</v>
      </c>
      <c r="P135" s="19">
        <v>0</v>
      </c>
      <c r="Q135" s="19">
        <v>0</v>
      </c>
      <c r="R135" s="19">
        <v>0</v>
      </c>
      <c r="S135" s="19">
        <v>0</v>
      </c>
      <c r="T135" s="19">
        <v>0</v>
      </c>
      <c r="U135" s="19">
        <v>413</v>
      </c>
      <c r="V135" s="33">
        <v>4198</v>
      </c>
      <c r="W135" s="25" t="s">
        <v>1095</v>
      </c>
    </row>
    <row r="136" spans="2:23" x14ac:dyDescent="0.2">
      <c r="B136" s="33">
        <v>4199</v>
      </c>
      <c r="C136" s="25" t="s">
        <v>1096</v>
      </c>
      <c r="D136" s="19">
        <v>4</v>
      </c>
      <c r="E136" s="19">
        <v>1</v>
      </c>
      <c r="F136" s="19">
        <v>0</v>
      </c>
      <c r="G136" s="19">
        <v>0</v>
      </c>
      <c r="H136" s="19">
        <v>0</v>
      </c>
      <c r="I136" s="19">
        <v>0</v>
      </c>
      <c r="J136" s="19">
        <v>3</v>
      </c>
      <c r="K136" s="19">
        <v>1</v>
      </c>
      <c r="L136" s="19">
        <v>0</v>
      </c>
      <c r="M136" s="19">
        <v>0</v>
      </c>
      <c r="N136" s="19">
        <v>0</v>
      </c>
      <c r="O136" s="19">
        <v>0</v>
      </c>
      <c r="P136" s="19">
        <v>0</v>
      </c>
      <c r="Q136" s="19">
        <v>0</v>
      </c>
      <c r="R136" s="19">
        <v>0</v>
      </c>
      <c r="S136" s="19">
        <v>0</v>
      </c>
      <c r="T136" s="19">
        <v>0</v>
      </c>
      <c r="U136" s="19">
        <v>30</v>
      </c>
      <c r="V136" s="33">
        <v>4199</v>
      </c>
      <c r="W136" s="25" t="s">
        <v>1096</v>
      </c>
    </row>
    <row r="137" spans="2:23" x14ac:dyDescent="0.2">
      <c r="B137" s="33">
        <v>4200</v>
      </c>
      <c r="C137" s="25" t="s">
        <v>1097</v>
      </c>
      <c r="D137" s="19">
        <v>55</v>
      </c>
      <c r="E137" s="19">
        <v>16</v>
      </c>
      <c r="F137" s="19">
        <v>3</v>
      </c>
      <c r="G137" s="19">
        <v>3</v>
      </c>
      <c r="H137" s="19">
        <v>0</v>
      </c>
      <c r="I137" s="19">
        <v>0</v>
      </c>
      <c r="J137" s="19">
        <v>36</v>
      </c>
      <c r="K137" s="19">
        <v>18</v>
      </c>
      <c r="L137" s="19">
        <v>3</v>
      </c>
      <c r="M137" s="19">
        <v>3</v>
      </c>
      <c r="N137" s="19">
        <v>0</v>
      </c>
      <c r="O137" s="19">
        <v>0</v>
      </c>
      <c r="P137" s="19">
        <v>1</v>
      </c>
      <c r="Q137" s="19">
        <v>2</v>
      </c>
      <c r="R137" s="19">
        <v>2</v>
      </c>
      <c r="S137" s="19">
        <v>0</v>
      </c>
      <c r="T137" s="19">
        <v>0</v>
      </c>
      <c r="U137" s="19">
        <v>1020</v>
      </c>
      <c r="V137" s="33">
        <v>4200</v>
      </c>
      <c r="W137" s="25" t="s">
        <v>1097</v>
      </c>
    </row>
    <row r="138" spans="2:23" x14ac:dyDescent="0.2">
      <c r="B138" s="33">
        <v>4201</v>
      </c>
      <c r="C138" s="25" t="s">
        <v>813</v>
      </c>
      <c r="D138" s="19">
        <v>75</v>
      </c>
      <c r="E138" s="19">
        <v>17</v>
      </c>
      <c r="F138" s="19">
        <v>1</v>
      </c>
      <c r="G138" s="19">
        <v>1</v>
      </c>
      <c r="H138" s="19">
        <v>0</v>
      </c>
      <c r="I138" s="19">
        <v>0</v>
      </c>
      <c r="J138" s="19">
        <v>57</v>
      </c>
      <c r="K138" s="19">
        <v>18</v>
      </c>
      <c r="L138" s="19">
        <v>1</v>
      </c>
      <c r="M138" s="19">
        <v>1</v>
      </c>
      <c r="N138" s="19">
        <v>0</v>
      </c>
      <c r="O138" s="19">
        <v>0</v>
      </c>
      <c r="P138" s="19">
        <v>2</v>
      </c>
      <c r="Q138" s="19">
        <v>0</v>
      </c>
      <c r="R138" s="19">
        <v>0</v>
      </c>
      <c r="S138" s="19">
        <v>0</v>
      </c>
      <c r="T138" s="19">
        <v>0</v>
      </c>
      <c r="U138" s="19">
        <v>919</v>
      </c>
      <c r="V138" s="33">
        <v>4201</v>
      </c>
      <c r="W138" s="25" t="s">
        <v>813</v>
      </c>
    </row>
    <row r="139" spans="2:23" x14ac:dyDescent="0.2">
      <c r="B139" s="33">
        <v>4202</v>
      </c>
      <c r="C139" s="25" t="s">
        <v>1098</v>
      </c>
      <c r="D139" s="19">
        <v>7</v>
      </c>
      <c r="E139" s="19">
        <v>2</v>
      </c>
      <c r="F139" s="19">
        <v>2</v>
      </c>
      <c r="G139" s="19">
        <v>2</v>
      </c>
      <c r="H139" s="19">
        <v>0</v>
      </c>
      <c r="I139" s="19">
        <v>0</v>
      </c>
      <c r="J139" s="19">
        <v>3</v>
      </c>
      <c r="K139" s="19">
        <v>2</v>
      </c>
      <c r="L139" s="19">
        <v>2</v>
      </c>
      <c r="M139" s="19">
        <v>2</v>
      </c>
      <c r="N139" s="19">
        <v>0</v>
      </c>
      <c r="O139" s="19">
        <v>0</v>
      </c>
      <c r="P139" s="19">
        <v>0</v>
      </c>
      <c r="Q139" s="19">
        <v>0</v>
      </c>
      <c r="R139" s="19">
        <v>0</v>
      </c>
      <c r="S139" s="19">
        <v>0</v>
      </c>
      <c r="T139" s="19">
        <v>0</v>
      </c>
      <c r="U139" s="19">
        <v>38</v>
      </c>
      <c r="V139" s="33">
        <v>4202</v>
      </c>
      <c r="W139" s="25" t="s">
        <v>1098</v>
      </c>
    </row>
    <row r="140" spans="2:23" x14ac:dyDescent="0.2">
      <c r="B140" s="33">
        <v>4203</v>
      </c>
      <c r="C140" s="25" t="s">
        <v>1099</v>
      </c>
      <c r="D140" s="19">
        <v>14</v>
      </c>
      <c r="E140" s="19">
        <v>4</v>
      </c>
      <c r="F140" s="19">
        <v>1</v>
      </c>
      <c r="G140" s="19">
        <v>1</v>
      </c>
      <c r="H140" s="19">
        <v>0</v>
      </c>
      <c r="I140" s="19">
        <v>0</v>
      </c>
      <c r="J140" s="19">
        <v>9</v>
      </c>
      <c r="K140" s="19">
        <v>4</v>
      </c>
      <c r="L140" s="19">
        <v>1</v>
      </c>
      <c r="M140" s="19">
        <v>1</v>
      </c>
      <c r="N140" s="19">
        <v>0</v>
      </c>
      <c r="O140" s="19">
        <v>0</v>
      </c>
      <c r="P140" s="19">
        <v>2</v>
      </c>
      <c r="Q140" s="19">
        <v>0</v>
      </c>
      <c r="R140" s="19">
        <v>0</v>
      </c>
      <c r="S140" s="19">
        <v>0</v>
      </c>
      <c r="T140" s="19">
        <v>0</v>
      </c>
      <c r="U140" s="19">
        <v>92</v>
      </c>
      <c r="V140" s="33">
        <v>4203</v>
      </c>
      <c r="W140" s="25" t="s">
        <v>1099</v>
      </c>
    </row>
    <row r="141" spans="2:23" x14ac:dyDescent="0.2">
      <c r="B141" s="33">
        <v>4204</v>
      </c>
      <c r="C141" s="25" t="s">
        <v>1100</v>
      </c>
      <c r="D141" s="19">
        <v>27</v>
      </c>
      <c r="E141" s="19">
        <v>4</v>
      </c>
      <c r="F141" s="19">
        <v>1</v>
      </c>
      <c r="G141" s="19">
        <v>1</v>
      </c>
      <c r="H141" s="19">
        <v>0</v>
      </c>
      <c r="I141" s="19">
        <v>0</v>
      </c>
      <c r="J141" s="19">
        <v>22</v>
      </c>
      <c r="K141" s="19">
        <v>4</v>
      </c>
      <c r="L141" s="19">
        <v>1</v>
      </c>
      <c r="M141" s="19">
        <v>1</v>
      </c>
      <c r="N141" s="19">
        <v>0</v>
      </c>
      <c r="O141" s="19">
        <v>0</v>
      </c>
      <c r="P141" s="19">
        <v>0</v>
      </c>
      <c r="Q141" s="19">
        <v>0</v>
      </c>
      <c r="R141" s="19">
        <v>0</v>
      </c>
      <c r="S141" s="19">
        <v>0</v>
      </c>
      <c r="T141" s="19">
        <v>0</v>
      </c>
      <c r="U141" s="19">
        <v>298</v>
      </c>
      <c r="V141" s="33">
        <v>4204</v>
      </c>
      <c r="W141" s="25" t="s">
        <v>1100</v>
      </c>
    </row>
    <row r="142" spans="2:23" x14ac:dyDescent="0.2">
      <c r="B142" s="33">
        <v>4205</v>
      </c>
      <c r="C142" s="25" t="s">
        <v>1101</v>
      </c>
      <c r="D142" s="19">
        <v>24</v>
      </c>
      <c r="E142" s="19">
        <v>4</v>
      </c>
      <c r="F142" s="19">
        <v>0</v>
      </c>
      <c r="G142" s="19">
        <v>0</v>
      </c>
      <c r="H142" s="19">
        <v>0</v>
      </c>
      <c r="I142" s="19">
        <v>0</v>
      </c>
      <c r="J142" s="19">
        <v>20</v>
      </c>
      <c r="K142" s="19">
        <v>7</v>
      </c>
      <c r="L142" s="19">
        <v>0</v>
      </c>
      <c r="M142" s="19">
        <v>0</v>
      </c>
      <c r="N142" s="19">
        <v>0</v>
      </c>
      <c r="O142" s="19">
        <v>0</v>
      </c>
      <c r="P142" s="19">
        <v>1</v>
      </c>
      <c r="Q142" s="19">
        <v>0</v>
      </c>
      <c r="R142" s="19">
        <v>0</v>
      </c>
      <c r="S142" s="19">
        <v>0</v>
      </c>
      <c r="T142" s="19">
        <v>0</v>
      </c>
      <c r="U142" s="19">
        <v>313</v>
      </c>
      <c r="V142" s="33">
        <v>4205</v>
      </c>
      <c r="W142" s="25" t="s">
        <v>1101</v>
      </c>
    </row>
    <row r="143" spans="2:23" x14ac:dyDescent="0.2">
      <c r="B143" s="33">
        <v>4206</v>
      </c>
      <c r="C143" s="25" t="s">
        <v>1102</v>
      </c>
      <c r="D143" s="19">
        <v>32</v>
      </c>
      <c r="E143" s="19">
        <v>13</v>
      </c>
      <c r="F143" s="19">
        <v>1</v>
      </c>
      <c r="G143" s="19">
        <v>1</v>
      </c>
      <c r="H143" s="19">
        <v>0</v>
      </c>
      <c r="I143" s="19">
        <v>1</v>
      </c>
      <c r="J143" s="19">
        <v>17</v>
      </c>
      <c r="K143" s="19">
        <v>15</v>
      </c>
      <c r="L143" s="19">
        <v>3</v>
      </c>
      <c r="M143" s="19">
        <v>2</v>
      </c>
      <c r="N143" s="19">
        <v>1</v>
      </c>
      <c r="O143" s="19">
        <v>1</v>
      </c>
      <c r="P143" s="19">
        <v>1</v>
      </c>
      <c r="Q143" s="19">
        <v>0</v>
      </c>
      <c r="R143" s="19">
        <v>0</v>
      </c>
      <c r="S143" s="19">
        <v>0</v>
      </c>
      <c r="T143" s="19">
        <v>0</v>
      </c>
      <c r="U143" s="19">
        <v>334</v>
      </c>
      <c r="V143" s="33">
        <v>4206</v>
      </c>
      <c r="W143" s="25" t="s">
        <v>1102</v>
      </c>
    </row>
    <row r="144" spans="2:23" x14ac:dyDescent="0.2">
      <c r="B144" s="33">
        <v>4207</v>
      </c>
      <c r="C144" s="25" t="s">
        <v>1103</v>
      </c>
      <c r="D144" s="19">
        <v>24</v>
      </c>
      <c r="E144" s="19">
        <v>7</v>
      </c>
      <c r="F144" s="19">
        <v>1</v>
      </c>
      <c r="G144" s="19">
        <v>1</v>
      </c>
      <c r="H144" s="19">
        <v>0</v>
      </c>
      <c r="I144" s="19">
        <v>0</v>
      </c>
      <c r="J144" s="19">
        <v>16</v>
      </c>
      <c r="K144" s="19">
        <v>10</v>
      </c>
      <c r="L144" s="19">
        <v>1</v>
      </c>
      <c r="M144" s="19">
        <v>1</v>
      </c>
      <c r="N144" s="19">
        <v>0</v>
      </c>
      <c r="O144" s="19">
        <v>0</v>
      </c>
      <c r="P144" s="19">
        <v>0</v>
      </c>
      <c r="Q144" s="19">
        <v>0</v>
      </c>
      <c r="R144" s="19">
        <v>0</v>
      </c>
      <c r="S144" s="19">
        <v>0</v>
      </c>
      <c r="T144" s="19">
        <v>0</v>
      </c>
      <c r="U144" s="19">
        <v>273</v>
      </c>
      <c r="V144" s="33">
        <v>4207</v>
      </c>
      <c r="W144" s="25" t="s">
        <v>1103</v>
      </c>
    </row>
    <row r="145" spans="2:23" x14ac:dyDescent="0.2">
      <c r="B145" s="33">
        <v>4208</v>
      </c>
      <c r="C145" s="25" t="s">
        <v>1104</v>
      </c>
      <c r="D145" s="19">
        <v>15</v>
      </c>
      <c r="E145" s="19">
        <v>6</v>
      </c>
      <c r="F145" s="19">
        <v>1</v>
      </c>
      <c r="G145" s="19">
        <v>1</v>
      </c>
      <c r="H145" s="19">
        <v>0</v>
      </c>
      <c r="I145" s="19">
        <v>0</v>
      </c>
      <c r="J145" s="19">
        <v>8</v>
      </c>
      <c r="K145" s="19">
        <v>6</v>
      </c>
      <c r="L145" s="19">
        <v>1</v>
      </c>
      <c r="M145" s="19">
        <v>1</v>
      </c>
      <c r="N145" s="19">
        <v>0</v>
      </c>
      <c r="O145" s="19">
        <v>0</v>
      </c>
      <c r="P145" s="19">
        <v>2</v>
      </c>
      <c r="Q145" s="19">
        <v>0</v>
      </c>
      <c r="R145" s="19">
        <v>0</v>
      </c>
      <c r="S145" s="19">
        <v>0</v>
      </c>
      <c r="T145" s="19">
        <v>0</v>
      </c>
      <c r="U145" s="19">
        <v>119</v>
      </c>
      <c r="V145" s="33">
        <v>4208</v>
      </c>
      <c r="W145" s="25" t="s">
        <v>1104</v>
      </c>
    </row>
    <row r="146" spans="2:23" x14ac:dyDescent="0.2">
      <c r="B146" s="33">
        <v>4209</v>
      </c>
      <c r="C146" s="25" t="s">
        <v>1105</v>
      </c>
      <c r="D146" s="19">
        <v>20</v>
      </c>
      <c r="E146" s="19">
        <v>8</v>
      </c>
      <c r="F146" s="19">
        <v>0</v>
      </c>
      <c r="G146" s="19">
        <v>0</v>
      </c>
      <c r="H146" s="19">
        <v>0</v>
      </c>
      <c r="I146" s="19">
        <v>0</v>
      </c>
      <c r="J146" s="19">
        <v>12</v>
      </c>
      <c r="K146" s="19">
        <v>8</v>
      </c>
      <c r="L146" s="19">
        <v>0</v>
      </c>
      <c r="M146" s="19">
        <v>0</v>
      </c>
      <c r="N146" s="19">
        <v>0</v>
      </c>
      <c r="O146" s="19">
        <v>0</v>
      </c>
      <c r="P146" s="19">
        <v>0</v>
      </c>
      <c r="Q146" s="19">
        <v>0</v>
      </c>
      <c r="R146" s="19">
        <v>0</v>
      </c>
      <c r="S146" s="19">
        <v>0</v>
      </c>
      <c r="T146" s="19">
        <v>0</v>
      </c>
      <c r="U146" s="19">
        <v>206</v>
      </c>
      <c r="V146" s="33">
        <v>4209</v>
      </c>
      <c r="W146" s="25" t="s">
        <v>1105</v>
      </c>
    </row>
    <row r="147" spans="2:23" x14ac:dyDescent="0.2">
      <c r="B147" s="33">
        <v>4210</v>
      </c>
      <c r="C147" s="25" t="s">
        <v>1106</v>
      </c>
      <c r="D147" s="19">
        <v>6</v>
      </c>
      <c r="E147" s="19">
        <v>3</v>
      </c>
      <c r="F147" s="19">
        <v>2</v>
      </c>
      <c r="G147" s="19">
        <v>2</v>
      </c>
      <c r="H147" s="19">
        <v>0</v>
      </c>
      <c r="I147" s="19">
        <v>0</v>
      </c>
      <c r="J147" s="19">
        <v>1</v>
      </c>
      <c r="K147" s="19">
        <v>6</v>
      </c>
      <c r="L147" s="19">
        <v>2</v>
      </c>
      <c r="M147" s="19">
        <v>2</v>
      </c>
      <c r="N147" s="19">
        <v>0</v>
      </c>
      <c r="O147" s="19">
        <v>0</v>
      </c>
      <c r="P147" s="19">
        <v>0</v>
      </c>
      <c r="Q147" s="19">
        <v>0</v>
      </c>
      <c r="R147" s="19">
        <v>0</v>
      </c>
      <c r="S147" s="19">
        <v>0</v>
      </c>
      <c r="T147" s="19">
        <v>0</v>
      </c>
      <c r="U147" s="19">
        <v>85</v>
      </c>
      <c r="V147" s="33">
        <v>4210</v>
      </c>
      <c r="W147" s="25" t="s">
        <v>1106</v>
      </c>
    </row>
    <row r="148" spans="2:23" x14ac:dyDescent="0.2">
      <c r="B148" s="36">
        <v>4249</v>
      </c>
      <c r="C148" s="26" t="s">
        <v>1107</v>
      </c>
      <c r="D148" s="27">
        <v>110</v>
      </c>
      <c r="E148" s="27">
        <v>38</v>
      </c>
      <c r="F148" s="27">
        <v>12</v>
      </c>
      <c r="G148" s="27">
        <v>10</v>
      </c>
      <c r="H148" s="27">
        <v>2</v>
      </c>
      <c r="I148" s="27">
        <v>0</v>
      </c>
      <c r="J148" s="27">
        <v>60</v>
      </c>
      <c r="K148" s="27">
        <v>45</v>
      </c>
      <c r="L148" s="27">
        <v>13</v>
      </c>
      <c r="M148" s="27">
        <v>11</v>
      </c>
      <c r="N148" s="27">
        <v>2</v>
      </c>
      <c r="O148" s="27">
        <v>0</v>
      </c>
      <c r="P148" s="27">
        <v>2</v>
      </c>
      <c r="Q148" s="27">
        <v>2</v>
      </c>
      <c r="R148" s="27">
        <v>2</v>
      </c>
      <c r="S148" s="27">
        <v>0</v>
      </c>
      <c r="T148" s="27">
        <v>0</v>
      </c>
      <c r="U148" s="27">
        <v>1236</v>
      </c>
      <c r="V148" s="36">
        <v>4249</v>
      </c>
      <c r="W148" s="26" t="s">
        <v>1107</v>
      </c>
    </row>
    <row r="149" spans="2:23" x14ac:dyDescent="0.2">
      <c r="B149" s="33">
        <v>4221</v>
      </c>
      <c r="C149" s="25" t="s">
        <v>1108</v>
      </c>
      <c r="D149" s="19">
        <v>0</v>
      </c>
      <c r="E149" s="19">
        <v>0</v>
      </c>
      <c r="F149" s="19">
        <v>0</v>
      </c>
      <c r="G149" s="19">
        <v>0</v>
      </c>
      <c r="H149" s="19">
        <v>0</v>
      </c>
      <c r="I149" s="19">
        <v>0</v>
      </c>
      <c r="J149" s="19">
        <v>0</v>
      </c>
      <c r="K149" s="19">
        <v>0</v>
      </c>
      <c r="L149" s="19">
        <v>0</v>
      </c>
      <c r="M149" s="19">
        <v>0</v>
      </c>
      <c r="N149" s="19">
        <v>0</v>
      </c>
      <c r="O149" s="19">
        <v>0</v>
      </c>
      <c r="P149" s="19">
        <v>0</v>
      </c>
      <c r="Q149" s="19">
        <v>0</v>
      </c>
      <c r="R149" s="19">
        <v>0</v>
      </c>
      <c r="S149" s="19">
        <v>0</v>
      </c>
      <c r="T149" s="19">
        <v>0</v>
      </c>
      <c r="U149" s="19">
        <v>0</v>
      </c>
      <c r="V149" s="33">
        <v>4221</v>
      </c>
      <c r="W149" s="25" t="s">
        <v>1108</v>
      </c>
    </row>
    <row r="150" spans="2:23" x14ac:dyDescent="0.2">
      <c r="B150" s="33">
        <v>4222</v>
      </c>
      <c r="C150" s="25" t="s">
        <v>1109</v>
      </c>
      <c r="D150" s="19">
        <v>5</v>
      </c>
      <c r="E150" s="19">
        <v>1</v>
      </c>
      <c r="F150" s="19">
        <v>0</v>
      </c>
      <c r="G150" s="19">
        <v>0</v>
      </c>
      <c r="H150" s="19">
        <v>0</v>
      </c>
      <c r="I150" s="19">
        <v>0</v>
      </c>
      <c r="J150" s="19">
        <v>4</v>
      </c>
      <c r="K150" s="19">
        <v>1</v>
      </c>
      <c r="L150" s="19">
        <v>0</v>
      </c>
      <c r="M150" s="19">
        <v>0</v>
      </c>
      <c r="N150" s="19">
        <v>0</v>
      </c>
      <c r="O150" s="19">
        <v>0</v>
      </c>
      <c r="P150" s="19">
        <v>0</v>
      </c>
      <c r="Q150" s="19">
        <v>0</v>
      </c>
      <c r="R150" s="19">
        <v>0</v>
      </c>
      <c r="S150" s="19">
        <v>0</v>
      </c>
      <c r="T150" s="19">
        <v>0</v>
      </c>
      <c r="U150" s="19">
        <v>50</v>
      </c>
      <c r="V150" s="33">
        <v>4222</v>
      </c>
      <c r="W150" s="25" t="s">
        <v>1109</v>
      </c>
    </row>
    <row r="151" spans="2:23" x14ac:dyDescent="0.2">
      <c r="B151" s="33">
        <v>4223</v>
      </c>
      <c r="C151" s="25" t="s">
        <v>1110</v>
      </c>
      <c r="D151" s="19">
        <v>3</v>
      </c>
      <c r="E151" s="19">
        <v>2</v>
      </c>
      <c r="F151" s="19">
        <v>1</v>
      </c>
      <c r="G151" s="19">
        <v>1</v>
      </c>
      <c r="H151" s="19">
        <v>0</v>
      </c>
      <c r="I151" s="19">
        <v>0</v>
      </c>
      <c r="J151" s="19">
        <v>0</v>
      </c>
      <c r="K151" s="19">
        <v>3</v>
      </c>
      <c r="L151" s="19">
        <v>1</v>
      </c>
      <c r="M151" s="19">
        <v>1</v>
      </c>
      <c r="N151" s="19">
        <v>0</v>
      </c>
      <c r="O151" s="19">
        <v>0</v>
      </c>
      <c r="P151" s="19">
        <v>0</v>
      </c>
      <c r="Q151" s="19">
        <v>0</v>
      </c>
      <c r="R151" s="19">
        <v>0</v>
      </c>
      <c r="S151" s="19">
        <v>0</v>
      </c>
      <c r="T151" s="19">
        <v>0</v>
      </c>
      <c r="U151" s="19">
        <v>78</v>
      </c>
      <c r="V151" s="33">
        <v>4223</v>
      </c>
      <c r="W151" s="25" t="s">
        <v>1110</v>
      </c>
    </row>
    <row r="152" spans="2:23" x14ac:dyDescent="0.2">
      <c r="B152" s="33">
        <v>4224</v>
      </c>
      <c r="C152" s="25" t="s">
        <v>1111</v>
      </c>
      <c r="D152" s="19">
        <v>3</v>
      </c>
      <c r="E152" s="19">
        <v>1</v>
      </c>
      <c r="F152" s="19">
        <v>0</v>
      </c>
      <c r="G152" s="19">
        <v>0</v>
      </c>
      <c r="H152" s="19">
        <v>0</v>
      </c>
      <c r="I152" s="19">
        <v>0</v>
      </c>
      <c r="J152" s="19">
        <v>2</v>
      </c>
      <c r="K152" s="19">
        <v>1</v>
      </c>
      <c r="L152" s="19">
        <v>0</v>
      </c>
      <c r="M152" s="19">
        <v>0</v>
      </c>
      <c r="N152" s="19">
        <v>0</v>
      </c>
      <c r="O152" s="19">
        <v>0</v>
      </c>
      <c r="P152" s="19">
        <v>0</v>
      </c>
      <c r="Q152" s="19">
        <v>0</v>
      </c>
      <c r="R152" s="19">
        <v>0</v>
      </c>
      <c r="S152" s="19">
        <v>0</v>
      </c>
      <c r="T152" s="19">
        <v>0</v>
      </c>
      <c r="U152" s="19">
        <v>21</v>
      </c>
      <c r="V152" s="33">
        <v>4224</v>
      </c>
      <c r="W152" s="25" t="s">
        <v>1111</v>
      </c>
    </row>
    <row r="153" spans="2:23" x14ac:dyDescent="0.2">
      <c r="B153" s="33">
        <v>4226</v>
      </c>
      <c r="C153" s="25" t="s">
        <v>1112</v>
      </c>
      <c r="D153" s="19">
        <v>2</v>
      </c>
      <c r="E153" s="19">
        <v>1</v>
      </c>
      <c r="F153" s="19">
        <v>0</v>
      </c>
      <c r="G153" s="19">
        <v>0</v>
      </c>
      <c r="H153" s="19">
        <v>0</v>
      </c>
      <c r="I153" s="19">
        <v>0</v>
      </c>
      <c r="J153" s="19">
        <v>1</v>
      </c>
      <c r="K153" s="19">
        <v>1</v>
      </c>
      <c r="L153" s="19">
        <v>0</v>
      </c>
      <c r="M153" s="19">
        <v>0</v>
      </c>
      <c r="N153" s="19">
        <v>0</v>
      </c>
      <c r="O153" s="19">
        <v>0</v>
      </c>
      <c r="P153" s="19">
        <v>0</v>
      </c>
      <c r="Q153" s="19">
        <v>0</v>
      </c>
      <c r="R153" s="19">
        <v>0</v>
      </c>
      <c r="S153" s="19">
        <v>0</v>
      </c>
      <c r="T153" s="19">
        <v>0</v>
      </c>
      <c r="U153" s="19">
        <v>11</v>
      </c>
      <c r="V153" s="33">
        <v>4226</v>
      </c>
      <c r="W153" s="25" t="s">
        <v>1112</v>
      </c>
    </row>
    <row r="154" spans="2:23" x14ac:dyDescent="0.2">
      <c r="B154" s="33">
        <v>4227</v>
      </c>
      <c r="C154" s="25" t="s">
        <v>1113</v>
      </c>
      <c r="D154" s="19">
        <v>3</v>
      </c>
      <c r="E154" s="19">
        <v>0</v>
      </c>
      <c r="F154" s="19">
        <v>1</v>
      </c>
      <c r="G154" s="19">
        <v>1</v>
      </c>
      <c r="H154" s="19">
        <v>0</v>
      </c>
      <c r="I154" s="19">
        <v>0</v>
      </c>
      <c r="J154" s="19">
        <v>2</v>
      </c>
      <c r="K154" s="19">
        <v>0</v>
      </c>
      <c r="L154" s="19">
        <v>1</v>
      </c>
      <c r="M154" s="19">
        <v>1</v>
      </c>
      <c r="N154" s="19">
        <v>0</v>
      </c>
      <c r="O154" s="19">
        <v>0</v>
      </c>
      <c r="P154" s="19">
        <v>0</v>
      </c>
      <c r="Q154" s="19">
        <v>0</v>
      </c>
      <c r="R154" s="19">
        <v>0</v>
      </c>
      <c r="S154" s="19">
        <v>0</v>
      </c>
      <c r="T154" s="19">
        <v>0</v>
      </c>
      <c r="U154" s="19">
        <v>34</v>
      </c>
      <c r="V154" s="33">
        <v>4227</v>
      </c>
      <c r="W154" s="25" t="s">
        <v>1113</v>
      </c>
    </row>
    <row r="155" spans="2:23" x14ac:dyDescent="0.2">
      <c r="B155" s="33">
        <v>4228</v>
      </c>
      <c r="C155" s="25" t="s">
        <v>1114</v>
      </c>
      <c r="D155" s="19">
        <v>6</v>
      </c>
      <c r="E155" s="19">
        <v>2</v>
      </c>
      <c r="F155" s="19">
        <v>0</v>
      </c>
      <c r="G155" s="19">
        <v>0</v>
      </c>
      <c r="H155" s="19">
        <v>0</v>
      </c>
      <c r="I155" s="19">
        <v>0</v>
      </c>
      <c r="J155" s="19">
        <v>4</v>
      </c>
      <c r="K155" s="19">
        <v>2</v>
      </c>
      <c r="L155" s="19">
        <v>0</v>
      </c>
      <c r="M155" s="19">
        <v>0</v>
      </c>
      <c r="N155" s="19">
        <v>0</v>
      </c>
      <c r="O155" s="19">
        <v>0</v>
      </c>
      <c r="P155" s="19">
        <v>0</v>
      </c>
      <c r="Q155" s="19">
        <v>0</v>
      </c>
      <c r="R155" s="19">
        <v>0</v>
      </c>
      <c r="S155" s="19">
        <v>0</v>
      </c>
      <c r="T155" s="19">
        <v>0</v>
      </c>
      <c r="U155" s="19">
        <v>19</v>
      </c>
      <c r="V155" s="33">
        <v>4228</v>
      </c>
      <c r="W155" s="25" t="s">
        <v>1114</v>
      </c>
    </row>
    <row r="156" spans="2:23" x14ac:dyDescent="0.2">
      <c r="B156" s="33">
        <v>4229</v>
      </c>
      <c r="C156" s="25" t="s">
        <v>1115</v>
      </c>
      <c r="D156" s="19">
        <v>1</v>
      </c>
      <c r="E156" s="19">
        <v>0</v>
      </c>
      <c r="F156" s="19">
        <v>1</v>
      </c>
      <c r="G156" s="19">
        <v>1</v>
      </c>
      <c r="H156" s="19">
        <v>0</v>
      </c>
      <c r="I156" s="19">
        <v>0</v>
      </c>
      <c r="J156" s="19">
        <v>0</v>
      </c>
      <c r="K156" s="19">
        <v>0</v>
      </c>
      <c r="L156" s="19">
        <v>1</v>
      </c>
      <c r="M156" s="19">
        <v>1</v>
      </c>
      <c r="N156" s="19">
        <v>0</v>
      </c>
      <c r="O156" s="19">
        <v>0</v>
      </c>
      <c r="P156" s="19">
        <v>0</v>
      </c>
      <c r="Q156" s="19">
        <v>0</v>
      </c>
      <c r="R156" s="19">
        <v>0</v>
      </c>
      <c r="S156" s="19">
        <v>0</v>
      </c>
      <c r="T156" s="19">
        <v>0</v>
      </c>
      <c r="U156" s="19">
        <v>4</v>
      </c>
      <c r="V156" s="33">
        <v>4229</v>
      </c>
      <c r="W156" s="25" t="s">
        <v>1115</v>
      </c>
    </row>
    <row r="157" spans="2:23" x14ac:dyDescent="0.2">
      <c r="B157" s="33">
        <v>4230</v>
      </c>
      <c r="C157" s="25" t="s">
        <v>1116</v>
      </c>
      <c r="D157" s="19">
        <v>4</v>
      </c>
      <c r="E157" s="19">
        <v>1</v>
      </c>
      <c r="F157" s="19">
        <v>2</v>
      </c>
      <c r="G157" s="19">
        <v>2</v>
      </c>
      <c r="H157" s="19">
        <v>0</v>
      </c>
      <c r="I157" s="19">
        <v>0</v>
      </c>
      <c r="J157" s="19">
        <v>1</v>
      </c>
      <c r="K157" s="19">
        <v>1</v>
      </c>
      <c r="L157" s="19">
        <v>2</v>
      </c>
      <c r="M157" s="19">
        <v>2</v>
      </c>
      <c r="N157" s="19">
        <v>0</v>
      </c>
      <c r="O157" s="19">
        <v>0</v>
      </c>
      <c r="P157" s="19">
        <v>0</v>
      </c>
      <c r="Q157" s="19">
        <v>0</v>
      </c>
      <c r="R157" s="19">
        <v>0</v>
      </c>
      <c r="S157" s="19">
        <v>0</v>
      </c>
      <c r="T157" s="19">
        <v>0</v>
      </c>
      <c r="U157" s="19">
        <v>47</v>
      </c>
      <c r="V157" s="33">
        <v>4230</v>
      </c>
      <c r="W157" s="25" t="s">
        <v>1116</v>
      </c>
    </row>
    <row r="158" spans="2:23" x14ac:dyDescent="0.2">
      <c r="B158" s="33">
        <v>4231</v>
      </c>
      <c r="C158" s="25" t="s">
        <v>1117</v>
      </c>
      <c r="D158" s="19">
        <v>7</v>
      </c>
      <c r="E158" s="19">
        <v>1</v>
      </c>
      <c r="F158" s="19">
        <v>0</v>
      </c>
      <c r="G158" s="19">
        <v>0</v>
      </c>
      <c r="H158" s="19">
        <v>0</v>
      </c>
      <c r="I158" s="19">
        <v>0</v>
      </c>
      <c r="J158" s="19">
        <v>6</v>
      </c>
      <c r="K158" s="19">
        <v>1</v>
      </c>
      <c r="L158" s="19">
        <v>0</v>
      </c>
      <c r="M158" s="19">
        <v>0</v>
      </c>
      <c r="N158" s="19">
        <v>0</v>
      </c>
      <c r="O158" s="19">
        <v>0</v>
      </c>
      <c r="P158" s="19">
        <v>0</v>
      </c>
      <c r="Q158" s="19">
        <v>0</v>
      </c>
      <c r="R158" s="19">
        <v>0</v>
      </c>
      <c r="S158" s="19">
        <v>0</v>
      </c>
      <c r="T158" s="19">
        <v>0</v>
      </c>
      <c r="U158" s="19">
        <v>191</v>
      </c>
      <c r="V158" s="33">
        <v>4231</v>
      </c>
      <c r="W158" s="25" t="s">
        <v>1117</v>
      </c>
    </row>
    <row r="159" spans="2:23" x14ac:dyDescent="0.2">
      <c r="B159" s="33">
        <v>4232</v>
      </c>
      <c r="C159" s="25" t="s">
        <v>1118</v>
      </c>
      <c r="D159" s="19">
        <v>0</v>
      </c>
      <c r="E159" s="19">
        <v>0</v>
      </c>
      <c r="F159" s="19">
        <v>0</v>
      </c>
      <c r="G159" s="19">
        <v>0</v>
      </c>
      <c r="H159" s="19">
        <v>0</v>
      </c>
      <c r="I159" s="19">
        <v>0</v>
      </c>
      <c r="J159" s="19">
        <v>0</v>
      </c>
      <c r="K159" s="19">
        <v>0</v>
      </c>
      <c r="L159" s="19">
        <v>0</v>
      </c>
      <c r="M159" s="19">
        <v>0</v>
      </c>
      <c r="N159" s="19">
        <v>0</v>
      </c>
      <c r="O159" s="19">
        <v>0</v>
      </c>
      <c r="P159" s="19">
        <v>0</v>
      </c>
      <c r="Q159" s="19">
        <v>0</v>
      </c>
      <c r="R159" s="19">
        <v>0</v>
      </c>
      <c r="S159" s="19">
        <v>0</v>
      </c>
      <c r="T159" s="19">
        <v>0</v>
      </c>
      <c r="U159" s="19">
        <v>0</v>
      </c>
      <c r="V159" s="33">
        <v>4232</v>
      </c>
      <c r="W159" s="25" t="s">
        <v>1118</v>
      </c>
    </row>
    <row r="160" spans="2:23" x14ac:dyDescent="0.2">
      <c r="B160" s="33">
        <v>4233</v>
      </c>
      <c r="C160" s="25" t="s">
        <v>1119</v>
      </c>
      <c r="D160" s="19">
        <v>1</v>
      </c>
      <c r="E160" s="19">
        <v>0</v>
      </c>
      <c r="F160" s="19">
        <v>0</v>
      </c>
      <c r="G160" s="19">
        <v>0</v>
      </c>
      <c r="H160" s="19">
        <v>0</v>
      </c>
      <c r="I160" s="19">
        <v>0</v>
      </c>
      <c r="J160" s="19">
        <v>1</v>
      </c>
      <c r="K160" s="19">
        <v>0</v>
      </c>
      <c r="L160" s="19">
        <v>0</v>
      </c>
      <c r="M160" s="19">
        <v>0</v>
      </c>
      <c r="N160" s="19">
        <v>0</v>
      </c>
      <c r="O160" s="19">
        <v>0</v>
      </c>
      <c r="P160" s="19">
        <v>0</v>
      </c>
      <c r="Q160" s="19">
        <v>0</v>
      </c>
      <c r="R160" s="19">
        <v>0</v>
      </c>
      <c r="S160" s="19">
        <v>0</v>
      </c>
      <c r="T160" s="19">
        <v>0</v>
      </c>
      <c r="U160" s="19">
        <v>2</v>
      </c>
      <c r="V160" s="33">
        <v>4233</v>
      </c>
      <c r="W160" s="25" t="s">
        <v>1119</v>
      </c>
    </row>
    <row r="161" spans="2:23" x14ac:dyDescent="0.2">
      <c r="B161" s="33">
        <v>4234</v>
      </c>
      <c r="C161" s="25" t="s">
        <v>1120</v>
      </c>
      <c r="D161" s="19">
        <v>10</v>
      </c>
      <c r="E161" s="19">
        <v>5</v>
      </c>
      <c r="F161" s="19">
        <v>1</v>
      </c>
      <c r="G161" s="19">
        <v>1</v>
      </c>
      <c r="H161" s="19">
        <v>0</v>
      </c>
      <c r="I161" s="19">
        <v>0</v>
      </c>
      <c r="J161" s="19">
        <v>4</v>
      </c>
      <c r="K161" s="19">
        <v>6</v>
      </c>
      <c r="L161" s="19">
        <v>1</v>
      </c>
      <c r="M161" s="19">
        <v>1</v>
      </c>
      <c r="N161" s="19">
        <v>0</v>
      </c>
      <c r="O161" s="19">
        <v>0</v>
      </c>
      <c r="P161" s="19">
        <v>0</v>
      </c>
      <c r="Q161" s="19">
        <v>1</v>
      </c>
      <c r="R161" s="19">
        <v>1</v>
      </c>
      <c r="S161" s="19">
        <v>0</v>
      </c>
      <c r="T161" s="19">
        <v>0</v>
      </c>
      <c r="U161" s="19">
        <v>58</v>
      </c>
      <c r="V161" s="33">
        <v>4234</v>
      </c>
      <c r="W161" s="25" t="s">
        <v>1120</v>
      </c>
    </row>
    <row r="162" spans="2:23" x14ac:dyDescent="0.2">
      <c r="B162" s="33">
        <v>4235</v>
      </c>
      <c r="C162" s="25" t="s">
        <v>1121</v>
      </c>
      <c r="D162" s="19">
        <v>7</v>
      </c>
      <c r="E162" s="19">
        <v>3</v>
      </c>
      <c r="F162" s="19">
        <v>0</v>
      </c>
      <c r="G162" s="19">
        <v>0</v>
      </c>
      <c r="H162" s="19">
        <v>0</v>
      </c>
      <c r="I162" s="19">
        <v>0</v>
      </c>
      <c r="J162" s="19">
        <v>4</v>
      </c>
      <c r="K162" s="19">
        <v>5</v>
      </c>
      <c r="L162" s="19">
        <v>0</v>
      </c>
      <c r="M162" s="19">
        <v>0</v>
      </c>
      <c r="N162" s="19">
        <v>0</v>
      </c>
      <c r="O162" s="19">
        <v>0</v>
      </c>
      <c r="P162" s="19">
        <v>0</v>
      </c>
      <c r="Q162" s="19">
        <v>0</v>
      </c>
      <c r="R162" s="19">
        <v>0</v>
      </c>
      <c r="S162" s="19">
        <v>0</v>
      </c>
      <c r="T162" s="19">
        <v>0</v>
      </c>
      <c r="U162" s="19">
        <v>109</v>
      </c>
      <c r="V162" s="33">
        <v>4235</v>
      </c>
      <c r="W162" s="25" t="s">
        <v>1121</v>
      </c>
    </row>
    <row r="163" spans="2:23" x14ac:dyDescent="0.2">
      <c r="B163" s="33">
        <v>4236</v>
      </c>
      <c r="C163" s="25" t="s">
        <v>1122</v>
      </c>
      <c r="D163" s="19">
        <v>26</v>
      </c>
      <c r="E163" s="19">
        <v>14</v>
      </c>
      <c r="F163" s="19">
        <v>5</v>
      </c>
      <c r="G163" s="19">
        <v>3</v>
      </c>
      <c r="H163" s="19">
        <v>2</v>
      </c>
      <c r="I163" s="19">
        <v>0</v>
      </c>
      <c r="J163" s="19">
        <v>7</v>
      </c>
      <c r="K163" s="19">
        <v>16</v>
      </c>
      <c r="L163" s="19">
        <v>5</v>
      </c>
      <c r="M163" s="19">
        <v>3</v>
      </c>
      <c r="N163" s="19">
        <v>2</v>
      </c>
      <c r="O163" s="19">
        <v>0</v>
      </c>
      <c r="P163" s="19">
        <v>1</v>
      </c>
      <c r="Q163" s="19">
        <v>1</v>
      </c>
      <c r="R163" s="19">
        <v>1</v>
      </c>
      <c r="S163" s="19">
        <v>0</v>
      </c>
      <c r="T163" s="19">
        <v>0</v>
      </c>
      <c r="U163" s="19">
        <v>100</v>
      </c>
      <c r="V163" s="33">
        <v>4236</v>
      </c>
      <c r="W163" s="25" t="s">
        <v>1122</v>
      </c>
    </row>
    <row r="164" spans="2:23" x14ac:dyDescent="0.2">
      <c r="B164" s="33">
        <v>4237</v>
      </c>
      <c r="C164" s="25" t="s">
        <v>1123</v>
      </c>
      <c r="D164" s="19">
        <v>3</v>
      </c>
      <c r="E164" s="19">
        <v>0</v>
      </c>
      <c r="F164" s="19">
        <v>0</v>
      </c>
      <c r="G164" s="19">
        <v>0</v>
      </c>
      <c r="H164" s="19">
        <v>0</v>
      </c>
      <c r="I164" s="19">
        <v>0</v>
      </c>
      <c r="J164" s="19">
        <v>3</v>
      </c>
      <c r="K164" s="19">
        <v>0</v>
      </c>
      <c r="L164" s="19">
        <v>0</v>
      </c>
      <c r="M164" s="19">
        <v>0</v>
      </c>
      <c r="N164" s="19">
        <v>0</v>
      </c>
      <c r="O164" s="19">
        <v>0</v>
      </c>
      <c r="P164" s="19">
        <v>0</v>
      </c>
      <c r="Q164" s="19">
        <v>0</v>
      </c>
      <c r="R164" s="19">
        <v>0</v>
      </c>
      <c r="S164" s="19">
        <v>0</v>
      </c>
      <c r="T164" s="19">
        <v>0</v>
      </c>
      <c r="U164" s="19">
        <v>23</v>
      </c>
      <c r="V164" s="33">
        <v>4237</v>
      </c>
      <c r="W164" s="25" t="s">
        <v>1123</v>
      </c>
    </row>
    <row r="165" spans="2:23" x14ac:dyDescent="0.2">
      <c r="B165" s="33">
        <v>4238</v>
      </c>
      <c r="C165" s="25" t="s">
        <v>1124</v>
      </c>
      <c r="D165" s="19">
        <v>5</v>
      </c>
      <c r="E165" s="19">
        <v>1</v>
      </c>
      <c r="F165" s="19">
        <v>0</v>
      </c>
      <c r="G165" s="19">
        <v>0</v>
      </c>
      <c r="H165" s="19">
        <v>0</v>
      </c>
      <c r="I165" s="19">
        <v>0</v>
      </c>
      <c r="J165" s="19">
        <v>4</v>
      </c>
      <c r="K165" s="19">
        <v>1</v>
      </c>
      <c r="L165" s="19">
        <v>0</v>
      </c>
      <c r="M165" s="19">
        <v>0</v>
      </c>
      <c r="N165" s="19">
        <v>0</v>
      </c>
      <c r="O165" s="19">
        <v>0</v>
      </c>
      <c r="P165" s="19">
        <v>0</v>
      </c>
      <c r="Q165" s="19">
        <v>0</v>
      </c>
      <c r="R165" s="19">
        <v>0</v>
      </c>
      <c r="S165" s="19">
        <v>0</v>
      </c>
      <c r="T165" s="19">
        <v>0</v>
      </c>
      <c r="U165" s="19">
        <v>97</v>
      </c>
      <c r="V165" s="33">
        <v>4238</v>
      </c>
      <c r="W165" s="25" t="s">
        <v>1124</v>
      </c>
    </row>
    <row r="166" spans="2:23" x14ac:dyDescent="0.2">
      <c r="B166" s="33">
        <v>4239</v>
      </c>
      <c r="C166" s="25" t="s">
        <v>1125</v>
      </c>
      <c r="D166" s="19">
        <v>13</v>
      </c>
      <c r="E166" s="19">
        <v>4</v>
      </c>
      <c r="F166" s="19">
        <v>0</v>
      </c>
      <c r="G166" s="19">
        <v>0</v>
      </c>
      <c r="H166" s="19">
        <v>0</v>
      </c>
      <c r="I166" s="19">
        <v>0</v>
      </c>
      <c r="J166" s="19">
        <v>9</v>
      </c>
      <c r="K166" s="19">
        <v>5</v>
      </c>
      <c r="L166" s="19">
        <v>0</v>
      </c>
      <c r="M166" s="19">
        <v>0</v>
      </c>
      <c r="N166" s="19">
        <v>0</v>
      </c>
      <c r="O166" s="19">
        <v>0</v>
      </c>
      <c r="P166" s="19">
        <v>1</v>
      </c>
      <c r="Q166" s="19">
        <v>0</v>
      </c>
      <c r="R166" s="19">
        <v>0</v>
      </c>
      <c r="S166" s="19">
        <v>0</v>
      </c>
      <c r="T166" s="19">
        <v>0</v>
      </c>
      <c r="U166" s="19">
        <v>188</v>
      </c>
      <c r="V166" s="33">
        <v>4239</v>
      </c>
      <c r="W166" s="25" t="s">
        <v>1125</v>
      </c>
    </row>
    <row r="167" spans="2:23" x14ac:dyDescent="0.2">
      <c r="B167" s="33">
        <v>4240</v>
      </c>
      <c r="C167" s="25" t="s">
        <v>1126</v>
      </c>
      <c r="D167" s="19">
        <v>11</v>
      </c>
      <c r="E167" s="19">
        <v>2</v>
      </c>
      <c r="F167" s="19">
        <v>1</v>
      </c>
      <c r="G167" s="19">
        <v>1</v>
      </c>
      <c r="H167" s="19">
        <v>0</v>
      </c>
      <c r="I167" s="19">
        <v>0</v>
      </c>
      <c r="J167" s="19">
        <v>8</v>
      </c>
      <c r="K167" s="19">
        <v>2</v>
      </c>
      <c r="L167" s="19">
        <v>2</v>
      </c>
      <c r="M167" s="19">
        <v>2</v>
      </c>
      <c r="N167" s="19">
        <v>0</v>
      </c>
      <c r="O167" s="19">
        <v>0</v>
      </c>
      <c r="P167" s="19">
        <v>0</v>
      </c>
      <c r="Q167" s="19">
        <v>0</v>
      </c>
      <c r="R167" s="19">
        <v>0</v>
      </c>
      <c r="S167" s="19">
        <v>0</v>
      </c>
      <c r="T167" s="19">
        <v>0</v>
      </c>
      <c r="U167" s="19">
        <v>207</v>
      </c>
      <c r="V167" s="33">
        <v>4240</v>
      </c>
      <c r="W167" s="25" t="s">
        <v>1126</v>
      </c>
    </row>
    <row r="168" spans="2:23" x14ac:dyDescent="0.2">
      <c r="B168" s="36">
        <v>4269</v>
      </c>
      <c r="C168" s="26" t="s">
        <v>1127</v>
      </c>
      <c r="D168" s="27">
        <v>189</v>
      </c>
      <c r="E168" s="27">
        <v>63</v>
      </c>
      <c r="F168" s="27">
        <v>22</v>
      </c>
      <c r="G168" s="27">
        <v>21</v>
      </c>
      <c r="H168" s="27">
        <v>1</v>
      </c>
      <c r="I168" s="27">
        <v>1</v>
      </c>
      <c r="J168" s="27">
        <v>103</v>
      </c>
      <c r="K168" s="27">
        <v>80</v>
      </c>
      <c r="L168" s="27">
        <v>23</v>
      </c>
      <c r="M168" s="27">
        <v>22</v>
      </c>
      <c r="N168" s="27">
        <v>1</v>
      </c>
      <c r="O168" s="27">
        <v>1</v>
      </c>
      <c r="P168" s="27">
        <v>8</v>
      </c>
      <c r="Q168" s="27">
        <v>1</v>
      </c>
      <c r="R168" s="27">
        <v>1</v>
      </c>
      <c r="S168" s="27">
        <v>0</v>
      </c>
      <c r="T168" s="27">
        <v>0</v>
      </c>
      <c r="U168" s="27">
        <v>2335</v>
      </c>
      <c r="V168" s="36">
        <v>4269</v>
      </c>
      <c r="W168" s="26" t="s">
        <v>1127</v>
      </c>
    </row>
    <row r="169" spans="2:23" x14ac:dyDescent="0.2">
      <c r="B169" s="33">
        <v>4251</v>
      </c>
      <c r="C169" s="25" t="s">
        <v>1128</v>
      </c>
      <c r="D169" s="19">
        <v>2</v>
      </c>
      <c r="E169" s="19">
        <v>1</v>
      </c>
      <c r="F169" s="19">
        <v>0</v>
      </c>
      <c r="G169" s="19">
        <v>0</v>
      </c>
      <c r="H169" s="19">
        <v>0</v>
      </c>
      <c r="I169" s="19">
        <v>0</v>
      </c>
      <c r="J169" s="19">
        <v>1</v>
      </c>
      <c r="K169" s="19">
        <v>1</v>
      </c>
      <c r="L169" s="19">
        <v>0</v>
      </c>
      <c r="M169" s="19">
        <v>0</v>
      </c>
      <c r="N169" s="19">
        <v>0</v>
      </c>
      <c r="O169" s="19">
        <v>0</v>
      </c>
      <c r="P169" s="19">
        <v>0</v>
      </c>
      <c r="Q169" s="19">
        <v>0</v>
      </c>
      <c r="R169" s="19">
        <v>0</v>
      </c>
      <c r="S169" s="19">
        <v>0</v>
      </c>
      <c r="T169" s="19">
        <v>0</v>
      </c>
      <c r="U169" s="19">
        <v>8</v>
      </c>
      <c r="V169" s="33">
        <v>4251</v>
      </c>
      <c r="W169" s="25" t="s">
        <v>1128</v>
      </c>
    </row>
    <row r="170" spans="2:23" x14ac:dyDescent="0.2">
      <c r="B170" s="33">
        <v>4252</v>
      </c>
      <c r="C170" s="25" t="s">
        <v>1129</v>
      </c>
      <c r="D170" s="19">
        <v>28</v>
      </c>
      <c r="E170" s="19">
        <v>9</v>
      </c>
      <c r="F170" s="19">
        <v>5</v>
      </c>
      <c r="G170" s="19">
        <v>5</v>
      </c>
      <c r="H170" s="19">
        <v>0</v>
      </c>
      <c r="I170" s="19">
        <v>0</v>
      </c>
      <c r="J170" s="19">
        <v>14</v>
      </c>
      <c r="K170" s="19">
        <v>12</v>
      </c>
      <c r="L170" s="19">
        <v>5</v>
      </c>
      <c r="M170" s="19">
        <v>5</v>
      </c>
      <c r="N170" s="19">
        <v>0</v>
      </c>
      <c r="O170" s="19">
        <v>0</v>
      </c>
      <c r="P170" s="19">
        <v>2</v>
      </c>
      <c r="Q170" s="19">
        <v>0</v>
      </c>
      <c r="R170" s="19">
        <v>0</v>
      </c>
      <c r="S170" s="19">
        <v>0</v>
      </c>
      <c r="T170" s="19">
        <v>0</v>
      </c>
      <c r="U170" s="19">
        <v>416</v>
      </c>
      <c r="V170" s="33">
        <v>4252</v>
      </c>
      <c r="W170" s="25" t="s">
        <v>1129</v>
      </c>
    </row>
    <row r="171" spans="2:23" x14ac:dyDescent="0.2">
      <c r="B171" s="33">
        <v>4253</v>
      </c>
      <c r="C171" s="25" t="s">
        <v>1130</v>
      </c>
      <c r="D171" s="19">
        <v>5</v>
      </c>
      <c r="E171" s="19">
        <v>0</v>
      </c>
      <c r="F171" s="19">
        <v>2</v>
      </c>
      <c r="G171" s="19">
        <v>2</v>
      </c>
      <c r="H171" s="19">
        <v>0</v>
      </c>
      <c r="I171" s="19">
        <v>0</v>
      </c>
      <c r="J171" s="19">
        <v>3</v>
      </c>
      <c r="K171" s="19">
        <v>0</v>
      </c>
      <c r="L171" s="19">
        <v>3</v>
      </c>
      <c r="M171" s="19">
        <v>3</v>
      </c>
      <c r="N171" s="19">
        <v>0</v>
      </c>
      <c r="O171" s="19">
        <v>0</v>
      </c>
      <c r="P171" s="19">
        <v>0</v>
      </c>
      <c r="Q171" s="19">
        <v>0</v>
      </c>
      <c r="R171" s="19">
        <v>0</v>
      </c>
      <c r="S171" s="19">
        <v>0</v>
      </c>
      <c r="T171" s="19">
        <v>0</v>
      </c>
      <c r="U171" s="19">
        <v>74</v>
      </c>
      <c r="V171" s="33">
        <v>4253</v>
      </c>
      <c r="W171" s="25" t="s">
        <v>1130</v>
      </c>
    </row>
    <row r="172" spans="2:23" x14ac:dyDescent="0.2">
      <c r="B172" s="33">
        <v>4254</v>
      </c>
      <c r="C172" s="25" t="s">
        <v>1131</v>
      </c>
      <c r="D172" s="19">
        <v>37</v>
      </c>
      <c r="E172" s="19">
        <v>12</v>
      </c>
      <c r="F172" s="19">
        <v>3</v>
      </c>
      <c r="G172" s="19">
        <v>2</v>
      </c>
      <c r="H172" s="19">
        <v>1</v>
      </c>
      <c r="I172" s="19">
        <v>0</v>
      </c>
      <c r="J172" s="19">
        <v>22</v>
      </c>
      <c r="K172" s="19">
        <v>16</v>
      </c>
      <c r="L172" s="19">
        <v>3</v>
      </c>
      <c r="M172" s="19">
        <v>2</v>
      </c>
      <c r="N172" s="19">
        <v>1</v>
      </c>
      <c r="O172" s="19">
        <v>0</v>
      </c>
      <c r="P172" s="19">
        <v>0</v>
      </c>
      <c r="Q172" s="19">
        <v>0</v>
      </c>
      <c r="R172" s="19">
        <v>0</v>
      </c>
      <c r="S172" s="19">
        <v>0</v>
      </c>
      <c r="T172" s="19">
        <v>0</v>
      </c>
      <c r="U172" s="19">
        <v>621</v>
      </c>
      <c r="V172" s="33">
        <v>4254</v>
      </c>
      <c r="W172" s="25" t="s">
        <v>1131</v>
      </c>
    </row>
    <row r="173" spans="2:23" x14ac:dyDescent="0.2">
      <c r="B173" s="33">
        <v>4255</v>
      </c>
      <c r="C173" s="25" t="s">
        <v>1132</v>
      </c>
      <c r="D173" s="19">
        <v>10</v>
      </c>
      <c r="E173" s="19">
        <v>4</v>
      </c>
      <c r="F173" s="19">
        <v>0</v>
      </c>
      <c r="G173" s="19">
        <v>0</v>
      </c>
      <c r="H173" s="19">
        <v>0</v>
      </c>
      <c r="I173" s="19">
        <v>1</v>
      </c>
      <c r="J173" s="19">
        <v>5</v>
      </c>
      <c r="K173" s="19">
        <v>4</v>
      </c>
      <c r="L173" s="19">
        <v>0</v>
      </c>
      <c r="M173" s="19">
        <v>0</v>
      </c>
      <c r="N173" s="19">
        <v>0</v>
      </c>
      <c r="O173" s="19">
        <v>1</v>
      </c>
      <c r="P173" s="19">
        <v>0</v>
      </c>
      <c r="Q173" s="19">
        <v>0</v>
      </c>
      <c r="R173" s="19">
        <v>0</v>
      </c>
      <c r="S173" s="19">
        <v>0</v>
      </c>
      <c r="T173" s="19">
        <v>0</v>
      </c>
      <c r="U173" s="19">
        <v>226</v>
      </c>
      <c r="V173" s="33">
        <v>4255</v>
      </c>
      <c r="W173" s="25" t="s">
        <v>1132</v>
      </c>
    </row>
    <row r="174" spans="2:23" x14ac:dyDescent="0.2">
      <c r="B174" s="33">
        <v>4256</v>
      </c>
      <c r="C174" s="25" t="s">
        <v>1133</v>
      </c>
      <c r="D174" s="19">
        <v>3</v>
      </c>
      <c r="E174" s="19">
        <v>2</v>
      </c>
      <c r="F174" s="19">
        <v>0</v>
      </c>
      <c r="G174" s="19">
        <v>0</v>
      </c>
      <c r="H174" s="19">
        <v>0</v>
      </c>
      <c r="I174" s="19">
        <v>0</v>
      </c>
      <c r="J174" s="19">
        <v>1</v>
      </c>
      <c r="K174" s="19">
        <v>2</v>
      </c>
      <c r="L174" s="19">
        <v>0</v>
      </c>
      <c r="M174" s="19">
        <v>0</v>
      </c>
      <c r="N174" s="19">
        <v>0</v>
      </c>
      <c r="O174" s="19">
        <v>0</v>
      </c>
      <c r="P174" s="19">
        <v>0</v>
      </c>
      <c r="Q174" s="19">
        <v>0</v>
      </c>
      <c r="R174" s="19">
        <v>0</v>
      </c>
      <c r="S174" s="19">
        <v>0</v>
      </c>
      <c r="T174" s="19">
        <v>0</v>
      </c>
      <c r="U174" s="19">
        <v>32</v>
      </c>
      <c r="V174" s="33">
        <v>4256</v>
      </c>
      <c r="W174" s="25" t="s">
        <v>1133</v>
      </c>
    </row>
    <row r="175" spans="2:23" x14ac:dyDescent="0.2">
      <c r="B175" s="33">
        <v>4257</v>
      </c>
      <c r="C175" s="25" t="s">
        <v>1134</v>
      </c>
      <c r="D175" s="19">
        <v>2</v>
      </c>
      <c r="E175" s="19">
        <v>1</v>
      </c>
      <c r="F175" s="19">
        <v>1</v>
      </c>
      <c r="G175" s="19">
        <v>1</v>
      </c>
      <c r="H175" s="19">
        <v>0</v>
      </c>
      <c r="I175" s="19">
        <v>0</v>
      </c>
      <c r="J175" s="19">
        <v>0</v>
      </c>
      <c r="K175" s="19">
        <v>1</v>
      </c>
      <c r="L175" s="19">
        <v>1</v>
      </c>
      <c r="M175" s="19">
        <v>1</v>
      </c>
      <c r="N175" s="19">
        <v>0</v>
      </c>
      <c r="O175" s="19">
        <v>0</v>
      </c>
      <c r="P175" s="19">
        <v>0</v>
      </c>
      <c r="Q175" s="19">
        <v>0</v>
      </c>
      <c r="R175" s="19">
        <v>0</v>
      </c>
      <c r="S175" s="19">
        <v>0</v>
      </c>
      <c r="T175" s="19">
        <v>0</v>
      </c>
      <c r="U175" s="19">
        <v>14</v>
      </c>
      <c r="V175" s="33">
        <v>4257</v>
      </c>
      <c r="W175" s="25" t="s">
        <v>1134</v>
      </c>
    </row>
    <row r="176" spans="2:23" x14ac:dyDescent="0.2">
      <c r="B176" s="33">
        <v>4258</v>
      </c>
      <c r="C176" s="25" t="s">
        <v>815</v>
      </c>
      <c r="D176" s="19">
        <v>72</v>
      </c>
      <c r="E176" s="19">
        <v>25</v>
      </c>
      <c r="F176" s="19">
        <v>6</v>
      </c>
      <c r="G176" s="19">
        <v>6</v>
      </c>
      <c r="H176" s="19">
        <v>0</v>
      </c>
      <c r="I176" s="19">
        <v>0</v>
      </c>
      <c r="J176" s="19">
        <v>41</v>
      </c>
      <c r="K176" s="19">
        <v>30</v>
      </c>
      <c r="L176" s="19">
        <v>6</v>
      </c>
      <c r="M176" s="19">
        <v>6</v>
      </c>
      <c r="N176" s="19">
        <v>0</v>
      </c>
      <c r="O176" s="19">
        <v>0</v>
      </c>
      <c r="P176" s="19">
        <v>5</v>
      </c>
      <c r="Q176" s="19">
        <v>1</v>
      </c>
      <c r="R176" s="19">
        <v>1</v>
      </c>
      <c r="S176" s="19">
        <v>0</v>
      </c>
      <c r="T176" s="19">
        <v>0</v>
      </c>
      <c r="U176" s="19">
        <v>504</v>
      </c>
      <c r="V176" s="33">
        <v>4258</v>
      </c>
      <c r="W176" s="25" t="s">
        <v>815</v>
      </c>
    </row>
    <row r="177" spans="2:23" x14ac:dyDescent="0.2">
      <c r="B177" s="33">
        <v>4259</v>
      </c>
      <c r="C177" s="25" t="s">
        <v>1135</v>
      </c>
      <c r="D177" s="19">
        <v>5</v>
      </c>
      <c r="E177" s="19">
        <v>1</v>
      </c>
      <c r="F177" s="19">
        <v>2</v>
      </c>
      <c r="G177" s="19">
        <v>2</v>
      </c>
      <c r="H177" s="19">
        <v>0</v>
      </c>
      <c r="I177" s="19">
        <v>0</v>
      </c>
      <c r="J177" s="19">
        <v>2</v>
      </c>
      <c r="K177" s="19">
        <v>3</v>
      </c>
      <c r="L177" s="19">
        <v>2</v>
      </c>
      <c r="M177" s="19">
        <v>2</v>
      </c>
      <c r="N177" s="19">
        <v>0</v>
      </c>
      <c r="O177" s="19">
        <v>0</v>
      </c>
      <c r="P177" s="19">
        <v>0</v>
      </c>
      <c r="Q177" s="19">
        <v>0</v>
      </c>
      <c r="R177" s="19">
        <v>0</v>
      </c>
      <c r="S177" s="19">
        <v>0</v>
      </c>
      <c r="T177" s="19">
        <v>0</v>
      </c>
      <c r="U177" s="19">
        <v>75</v>
      </c>
      <c r="V177" s="33">
        <v>4259</v>
      </c>
      <c r="W177" s="25" t="s">
        <v>1135</v>
      </c>
    </row>
    <row r="178" spans="2:23" x14ac:dyDescent="0.2">
      <c r="B178" s="33">
        <v>4260</v>
      </c>
      <c r="C178" s="25" t="s">
        <v>1136</v>
      </c>
      <c r="D178" s="19">
        <v>10</v>
      </c>
      <c r="E178" s="19">
        <v>4</v>
      </c>
      <c r="F178" s="19">
        <v>2</v>
      </c>
      <c r="G178" s="19">
        <v>2</v>
      </c>
      <c r="H178" s="19">
        <v>0</v>
      </c>
      <c r="I178" s="19">
        <v>0</v>
      </c>
      <c r="J178" s="19">
        <v>4</v>
      </c>
      <c r="K178" s="19">
        <v>7</v>
      </c>
      <c r="L178" s="19">
        <v>2</v>
      </c>
      <c r="M178" s="19">
        <v>2</v>
      </c>
      <c r="N178" s="19">
        <v>0</v>
      </c>
      <c r="O178" s="19">
        <v>0</v>
      </c>
      <c r="P178" s="19">
        <v>1</v>
      </c>
      <c r="Q178" s="19">
        <v>0</v>
      </c>
      <c r="R178" s="19">
        <v>0</v>
      </c>
      <c r="S178" s="19">
        <v>0</v>
      </c>
      <c r="T178" s="19">
        <v>0</v>
      </c>
      <c r="U178" s="19">
        <v>166</v>
      </c>
      <c r="V178" s="33">
        <v>4260</v>
      </c>
      <c r="W178" s="25" t="s">
        <v>1136</v>
      </c>
    </row>
    <row r="179" spans="2:23" x14ac:dyDescent="0.2">
      <c r="B179" s="33">
        <v>4261</v>
      </c>
      <c r="C179" s="25" t="s">
        <v>1137</v>
      </c>
      <c r="D179" s="19">
        <v>2</v>
      </c>
      <c r="E179" s="19">
        <v>1</v>
      </c>
      <c r="F179" s="19">
        <v>0</v>
      </c>
      <c r="G179" s="19">
        <v>0</v>
      </c>
      <c r="H179" s="19">
        <v>0</v>
      </c>
      <c r="I179" s="19">
        <v>0</v>
      </c>
      <c r="J179" s="19">
        <v>1</v>
      </c>
      <c r="K179" s="19">
        <v>1</v>
      </c>
      <c r="L179" s="19">
        <v>0</v>
      </c>
      <c r="M179" s="19">
        <v>0</v>
      </c>
      <c r="N179" s="19">
        <v>0</v>
      </c>
      <c r="O179" s="19">
        <v>0</v>
      </c>
      <c r="P179" s="19">
        <v>0</v>
      </c>
      <c r="Q179" s="19">
        <v>0</v>
      </c>
      <c r="R179" s="19">
        <v>0</v>
      </c>
      <c r="S179" s="19">
        <v>0</v>
      </c>
      <c r="T179" s="19">
        <v>0</v>
      </c>
      <c r="U179" s="19">
        <v>44</v>
      </c>
      <c r="V179" s="33">
        <v>4261</v>
      </c>
      <c r="W179" s="25" t="s">
        <v>1137</v>
      </c>
    </row>
    <row r="180" spans="2:23" x14ac:dyDescent="0.2">
      <c r="B180" s="33">
        <v>4262</v>
      </c>
      <c r="C180" s="25" t="s">
        <v>1138</v>
      </c>
      <c r="D180" s="19">
        <v>0</v>
      </c>
      <c r="E180" s="19">
        <v>0</v>
      </c>
      <c r="F180" s="19">
        <v>0</v>
      </c>
      <c r="G180" s="19">
        <v>0</v>
      </c>
      <c r="H180" s="19">
        <v>0</v>
      </c>
      <c r="I180" s="19">
        <v>0</v>
      </c>
      <c r="J180" s="19">
        <v>0</v>
      </c>
      <c r="K180" s="19">
        <v>0</v>
      </c>
      <c r="L180" s="19">
        <v>0</v>
      </c>
      <c r="M180" s="19">
        <v>0</v>
      </c>
      <c r="N180" s="19">
        <v>0</v>
      </c>
      <c r="O180" s="19">
        <v>0</v>
      </c>
      <c r="P180" s="19">
        <v>0</v>
      </c>
      <c r="Q180" s="19">
        <v>0</v>
      </c>
      <c r="R180" s="19">
        <v>0</v>
      </c>
      <c r="S180" s="19">
        <v>0</v>
      </c>
      <c r="T180" s="19">
        <v>0</v>
      </c>
      <c r="U180" s="19">
        <v>0</v>
      </c>
      <c r="V180" s="33">
        <v>4262</v>
      </c>
      <c r="W180" s="25" t="s">
        <v>1138</v>
      </c>
    </row>
    <row r="181" spans="2:23" x14ac:dyDescent="0.2">
      <c r="B181" s="33">
        <v>4263</v>
      </c>
      <c r="C181" s="25" t="s">
        <v>1139</v>
      </c>
      <c r="D181" s="19">
        <v>13</v>
      </c>
      <c r="E181" s="19">
        <v>3</v>
      </c>
      <c r="F181" s="19">
        <v>1</v>
      </c>
      <c r="G181" s="19">
        <v>1</v>
      </c>
      <c r="H181" s="19">
        <v>0</v>
      </c>
      <c r="I181" s="19">
        <v>0</v>
      </c>
      <c r="J181" s="19">
        <v>9</v>
      </c>
      <c r="K181" s="19">
        <v>3</v>
      </c>
      <c r="L181" s="19">
        <v>1</v>
      </c>
      <c r="M181" s="19">
        <v>1</v>
      </c>
      <c r="N181" s="19">
        <v>0</v>
      </c>
      <c r="O181" s="19">
        <v>0</v>
      </c>
      <c r="P181" s="19">
        <v>0</v>
      </c>
      <c r="Q181" s="19">
        <v>0</v>
      </c>
      <c r="R181" s="19">
        <v>0</v>
      </c>
      <c r="S181" s="19">
        <v>0</v>
      </c>
      <c r="T181" s="19">
        <v>0</v>
      </c>
      <c r="U181" s="19">
        <v>157</v>
      </c>
      <c r="V181" s="33">
        <v>4263</v>
      </c>
      <c r="W181" s="25" t="s">
        <v>1139</v>
      </c>
    </row>
    <row r="182" spans="2:23" x14ac:dyDescent="0.2">
      <c r="B182" s="33">
        <v>4264</v>
      </c>
      <c r="C182" s="25" t="s">
        <v>1140</v>
      </c>
      <c r="D182" s="19">
        <v>0</v>
      </c>
      <c r="E182" s="19">
        <v>0</v>
      </c>
      <c r="F182" s="19">
        <v>0</v>
      </c>
      <c r="G182" s="19">
        <v>0</v>
      </c>
      <c r="H182" s="19">
        <v>0</v>
      </c>
      <c r="I182" s="19">
        <v>0</v>
      </c>
      <c r="J182" s="19">
        <v>0</v>
      </c>
      <c r="K182" s="19">
        <v>0</v>
      </c>
      <c r="L182" s="19">
        <v>0</v>
      </c>
      <c r="M182" s="19">
        <v>0</v>
      </c>
      <c r="N182" s="19">
        <v>0</v>
      </c>
      <c r="O182" s="19">
        <v>0</v>
      </c>
      <c r="P182" s="19">
        <v>0</v>
      </c>
      <c r="Q182" s="19">
        <v>0</v>
      </c>
      <c r="R182" s="19">
        <v>0</v>
      </c>
      <c r="S182" s="19">
        <v>0</v>
      </c>
      <c r="T182" s="19">
        <v>0</v>
      </c>
      <c r="U182" s="19">
        <v>0</v>
      </c>
      <c r="V182" s="33">
        <v>4264</v>
      </c>
      <c r="W182" s="25" t="s">
        <v>1140</v>
      </c>
    </row>
    <row r="183" spans="2:23" x14ac:dyDescent="0.2">
      <c r="B183" s="36">
        <v>4299</v>
      </c>
      <c r="C183" s="26" t="s">
        <v>1141</v>
      </c>
      <c r="D183" s="27">
        <v>301</v>
      </c>
      <c r="E183" s="27">
        <v>107</v>
      </c>
      <c r="F183" s="27">
        <v>17</v>
      </c>
      <c r="G183" s="27">
        <v>15</v>
      </c>
      <c r="H183" s="27">
        <v>2</v>
      </c>
      <c r="I183" s="27">
        <v>1</v>
      </c>
      <c r="J183" s="27">
        <v>176</v>
      </c>
      <c r="K183" s="27">
        <v>124</v>
      </c>
      <c r="L183" s="27">
        <v>19</v>
      </c>
      <c r="M183" s="27">
        <v>17</v>
      </c>
      <c r="N183" s="27">
        <v>2</v>
      </c>
      <c r="O183" s="27">
        <v>1</v>
      </c>
      <c r="P183" s="27">
        <v>3</v>
      </c>
      <c r="Q183" s="27">
        <v>4</v>
      </c>
      <c r="R183" s="27">
        <v>3</v>
      </c>
      <c r="S183" s="27">
        <v>1</v>
      </c>
      <c r="T183" s="27">
        <v>0</v>
      </c>
      <c r="U183" s="27">
        <v>3950</v>
      </c>
      <c r="V183" s="36">
        <v>4299</v>
      </c>
      <c r="W183" s="26" t="s">
        <v>1141</v>
      </c>
    </row>
    <row r="184" spans="2:23" x14ac:dyDescent="0.2">
      <c r="B184" s="33">
        <v>4271</v>
      </c>
      <c r="C184" s="25" t="s">
        <v>1142</v>
      </c>
      <c r="D184" s="19">
        <v>36</v>
      </c>
      <c r="E184" s="19">
        <v>10</v>
      </c>
      <c r="F184" s="19">
        <v>0</v>
      </c>
      <c r="G184" s="19">
        <v>0</v>
      </c>
      <c r="H184" s="19">
        <v>0</v>
      </c>
      <c r="I184" s="19">
        <v>0</v>
      </c>
      <c r="J184" s="19">
        <v>26</v>
      </c>
      <c r="K184" s="19">
        <v>11</v>
      </c>
      <c r="L184" s="19">
        <v>0</v>
      </c>
      <c r="M184" s="19">
        <v>0</v>
      </c>
      <c r="N184" s="19">
        <v>0</v>
      </c>
      <c r="O184" s="19">
        <v>0</v>
      </c>
      <c r="P184" s="19">
        <v>1</v>
      </c>
      <c r="Q184" s="19">
        <v>0</v>
      </c>
      <c r="R184" s="19">
        <v>0</v>
      </c>
      <c r="S184" s="19">
        <v>0</v>
      </c>
      <c r="T184" s="19">
        <v>0</v>
      </c>
      <c r="U184" s="19">
        <v>369</v>
      </c>
      <c r="V184" s="33">
        <v>4271</v>
      </c>
      <c r="W184" s="25" t="s">
        <v>1142</v>
      </c>
    </row>
    <row r="185" spans="2:23" x14ac:dyDescent="0.2">
      <c r="B185" s="33">
        <v>4273</v>
      </c>
      <c r="C185" s="25" t="s">
        <v>1143</v>
      </c>
      <c r="D185" s="19">
        <v>2</v>
      </c>
      <c r="E185" s="19">
        <v>2</v>
      </c>
      <c r="F185" s="19">
        <v>0</v>
      </c>
      <c r="G185" s="19">
        <v>0</v>
      </c>
      <c r="H185" s="19">
        <v>0</v>
      </c>
      <c r="I185" s="19">
        <v>0</v>
      </c>
      <c r="J185" s="19">
        <v>0</v>
      </c>
      <c r="K185" s="19">
        <v>2</v>
      </c>
      <c r="L185" s="19">
        <v>0</v>
      </c>
      <c r="M185" s="19">
        <v>0</v>
      </c>
      <c r="N185" s="19">
        <v>0</v>
      </c>
      <c r="O185" s="19">
        <v>0</v>
      </c>
      <c r="P185" s="19">
        <v>0</v>
      </c>
      <c r="Q185" s="19">
        <v>0</v>
      </c>
      <c r="R185" s="19">
        <v>0</v>
      </c>
      <c r="S185" s="19">
        <v>0</v>
      </c>
      <c r="T185" s="19">
        <v>0</v>
      </c>
      <c r="U185" s="19">
        <v>50</v>
      </c>
      <c r="V185" s="33">
        <v>4273</v>
      </c>
      <c r="W185" s="25" t="s">
        <v>1143</v>
      </c>
    </row>
    <row r="186" spans="2:23" x14ac:dyDescent="0.2">
      <c r="B186" s="33">
        <v>4274</v>
      </c>
      <c r="C186" s="25" t="s">
        <v>1144</v>
      </c>
      <c r="D186" s="19">
        <v>12</v>
      </c>
      <c r="E186" s="19">
        <v>5</v>
      </c>
      <c r="F186" s="19">
        <v>1</v>
      </c>
      <c r="G186" s="19">
        <v>1</v>
      </c>
      <c r="H186" s="19">
        <v>0</v>
      </c>
      <c r="I186" s="19">
        <v>0</v>
      </c>
      <c r="J186" s="19">
        <v>6</v>
      </c>
      <c r="K186" s="19">
        <v>5</v>
      </c>
      <c r="L186" s="19">
        <v>1</v>
      </c>
      <c r="M186" s="19">
        <v>1</v>
      </c>
      <c r="N186" s="19">
        <v>0</v>
      </c>
      <c r="O186" s="19">
        <v>0</v>
      </c>
      <c r="P186" s="19">
        <v>0</v>
      </c>
      <c r="Q186" s="19">
        <v>1</v>
      </c>
      <c r="R186" s="19">
        <v>1</v>
      </c>
      <c r="S186" s="19">
        <v>0</v>
      </c>
      <c r="T186" s="19">
        <v>0</v>
      </c>
      <c r="U186" s="19">
        <v>196</v>
      </c>
      <c r="V186" s="33">
        <v>4274</v>
      </c>
      <c r="W186" s="25" t="s">
        <v>1144</v>
      </c>
    </row>
    <row r="187" spans="2:23" x14ac:dyDescent="0.2">
      <c r="B187" s="33">
        <v>4275</v>
      </c>
      <c r="C187" s="25" t="s">
        <v>1145</v>
      </c>
      <c r="D187" s="19">
        <v>0</v>
      </c>
      <c r="E187" s="19">
        <v>0</v>
      </c>
      <c r="F187" s="19">
        <v>0</v>
      </c>
      <c r="G187" s="19">
        <v>0</v>
      </c>
      <c r="H187" s="19">
        <v>0</v>
      </c>
      <c r="I187" s="19">
        <v>0</v>
      </c>
      <c r="J187" s="19">
        <v>0</v>
      </c>
      <c r="K187" s="19">
        <v>0</v>
      </c>
      <c r="L187" s="19">
        <v>0</v>
      </c>
      <c r="M187" s="19">
        <v>0</v>
      </c>
      <c r="N187" s="19">
        <v>0</v>
      </c>
      <c r="O187" s="19">
        <v>0</v>
      </c>
      <c r="P187" s="19">
        <v>0</v>
      </c>
      <c r="Q187" s="19">
        <v>0</v>
      </c>
      <c r="R187" s="19">
        <v>0</v>
      </c>
      <c r="S187" s="19">
        <v>0</v>
      </c>
      <c r="T187" s="19">
        <v>0</v>
      </c>
      <c r="U187" s="19">
        <v>0</v>
      </c>
      <c r="V187" s="33">
        <v>4275</v>
      </c>
      <c r="W187" s="25" t="s">
        <v>1145</v>
      </c>
    </row>
    <row r="188" spans="2:23" x14ac:dyDescent="0.2">
      <c r="B188" s="33">
        <v>4276</v>
      </c>
      <c r="C188" s="25" t="s">
        <v>1146</v>
      </c>
      <c r="D188" s="19">
        <v>47</v>
      </c>
      <c r="E188" s="19">
        <v>19</v>
      </c>
      <c r="F188" s="19">
        <v>3</v>
      </c>
      <c r="G188" s="19">
        <v>1</v>
      </c>
      <c r="H188" s="19">
        <v>2</v>
      </c>
      <c r="I188" s="19">
        <v>0</v>
      </c>
      <c r="J188" s="19">
        <v>25</v>
      </c>
      <c r="K188" s="19">
        <v>23</v>
      </c>
      <c r="L188" s="19">
        <v>5</v>
      </c>
      <c r="M188" s="19">
        <v>3</v>
      </c>
      <c r="N188" s="19">
        <v>2</v>
      </c>
      <c r="O188" s="19">
        <v>0</v>
      </c>
      <c r="P188" s="19">
        <v>1</v>
      </c>
      <c r="Q188" s="19">
        <v>1</v>
      </c>
      <c r="R188" s="19">
        <v>0</v>
      </c>
      <c r="S188" s="19">
        <v>1</v>
      </c>
      <c r="T188" s="19">
        <v>0</v>
      </c>
      <c r="U188" s="19">
        <v>814</v>
      </c>
      <c r="V188" s="33">
        <v>4276</v>
      </c>
      <c r="W188" s="25" t="s">
        <v>1146</v>
      </c>
    </row>
    <row r="189" spans="2:23" x14ac:dyDescent="0.2">
      <c r="B189" s="33">
        <v>4277</v>
      </c>
      <c r="C189" s="25" t="s">
        <v>1147</v>
      </c>
      <c r="D189" s="19">
        <v>3</v>
      </c>
      <c r="E189" s="19">
        <v>2</v>
      </c>
      <c r="F189" s="19">
        <v>0</v>
      </c>
      <c r="G189" s="19">
        <v>0</v>
      </c>
      <c r="H189" s="19">
        <v>0</v>
      </c>
      <c r="I189" s="19">
        <v>0</v>
      </c>
      <c r="J189" s="19">
        <v>1</v>
      </c>
      <c r="K189" s="19">
        <v>2</v>
      </c>
      <c r="L189" s="19">
        <v>0</v>
      </c>
      <c r="M189" s="19">
        <v>0</v>
      </c>
      <c r="N189" s="19">
        <v>0</v>
      </c>
      <c r="O189" s="19">
        <v>0</v>
      </c>
      <c r="P189" s="19">
        <v>0</v>
      </c>
      <c r="Q189" s="19">
        <v>0</v>
      </c>
      <c r="R189" s="19">
        <v>0</v>
      </c>
      <c r="S189" s="19">
        <v>0</v>
      </c>
      <c r="T189" s="19">
        <v>0</v>
      </c>
      <c r="U189" s="19">
        <v>33</v>
      </c>
      <c r="V189" s="33">
        <v>4277</v>
      </c>
      <c r="W189" s="25" t="s">
        <v>1147</v>
      </c>
    </row>
    <row r="190" spans="2:23" x14ac:dyDescent="0.2">
      <c r="B190" s="33">
        <v>4279</v>
      </c>
      <c r="C190" s="25" t="s">
        <v>1148</v>
      </c>
      <c r="D190" s="19">
        <v>21</v>
      </c>
      <c r="E190" s="19">
        <v>6</v>
      </c>
      <c r="F190" s="19">
        <v>1</v>
      </c>
      <c r="G190" s="19">
        <v>1</v>
      </c>
      <c r="H190" s="19">
        <v>0</v>
      </c>
      <c r="I190" s="19">
        <v>0</v>
      </c>
      <c r="J190" s="19">
        <v>14</v>
      </c>
      <c r="K190" s="19">
        <v>6</v>
      </c>
      <c r="L190" s="19">
        <v>1</v>
      </c>
      <c r="M190" s="19">
        <v>1</v>
      </c>
      <c r="N190" s="19">
        <v>0</v>
      </c>
      <c r="O190" s="19">
        <v>0</v>
      </c>
      <c r="P190" s="19">
        <v>0</v>
      </c>
      <c r="Q190" s="19">
        <v>0</v>
      </c>
      <c r="R190" s="19">
        <v>0</v>
      </c>
      <c r="S190" s="19">
        <v>0</v>
      </c>
      <c r="T190" s="19">
        <v>0</v>
      </c>
      <c r="U190" s="19">
        <v>169</v>
      </c>
      <c r="V190" s="33">
        <v>4279</v>
      </c>
      <c r="W190" s="25" t="s">
        <v>1148</v>
      </c>
    </row>
    <row r="191" spans="2:23" x14ac:dyDescent="0.2">
      <c r="B191" s="33">
        <v>4280</v>
      </c>
      <c r="C191" s="25" t="s">
        <v>1149</v>
      </c>
      <c r="D191" s="19">
        <v>56</v>
      </c>
      <c r="E191" s="19">
        <v>18</v>
      </c>
      <c r="F191" s="19">
        <v>3</v>
      </c>
      <c r="G191" s="19">
        <v>3</v>
      </c>
      <c r="H191" s="19">
        <v>0</v>
      </c>
      <c r="I191" s="19">
        <v>0</v>
      </c>
      <c r="J191" s="19">
        <v>35</v>
      </c>
      <c r="K191" s="19">
        <v>25</v>
      </c>
      <c r="L191" s="19">
        <v>3</v>
      </c>
      <c r="M191" s="19">
        <v>3</v>
      </c>
      <c r="N191" s="19">
        <v>0</v>
      </c>
      <c r="O191" s="19">
        <v>0</v>
      </c>
      <c r="P191" s="19">
        <v>0</v>
      </c>
      <c r="Q191" s="19">
        <v>0</v>
      </c>
      <c r="R191" s="19">
        <v>0</v>
      </c>
      <c r="S191" s="19">
        <v>0</v>
      </c>
      <c r="T191" s="19">
        <v>0</v>
      </c>
      <c r="U191" s="19">
        <v>570</v>
      </c>
      <c r="V191" s="33">
        <v>4280</v>
      </c>
      <c r="W191" s="25" t="s">
        <v>1149</v>
      </c>
    </row>
    <row r="192" spans="2:23" x14ac:dyDescent="0.2">
      <c r="B192" s="33">
        <v>4281</v>
      </c>
      <c r="C192" s="25" t="s">
        <v>1150</v>
      </c>
      <c r="D192" s="19">
        <v>4</v>
      </c>
      <c r="E192" s="19">
        <v>2</v>
      </c>
      <c r="F192" s="19">
        <v>1</v>
      </c>
      <c r="G192" s="19">
        <v>1</v>
      </c>
      <c r="H192" s="19">
        <v>0</v>
      </c>
      <c r="I192" s="19">
        <v>0</v>
      </c>
      <c r="J192" s="19">
        <v>1</v>
      </c>
      <c r="K192" s="19">
        <v>2</v>
      </c>
      <c r="L192" s="19">
        <v>1</v>
      </c>
      <c r="M192" s="19">
        <v>1</v>
      </c>
      <c r="N192" s="19">
        <v>0</v>
      </c>
      <c r="O192" s="19">
        <v>0</v>
      </c>
      <c r="P192" s="19">
        <v>0</v>
      </c>
      <c r="Q192" s="19">
        <v>0</v>
      </c>
      <c r="R192" s="19">
        <v>0</v>
      </c>
      <c r="S192" s="19">
        <v>0</v>
      </c>
      <c r="T192" s="19">
        <v>0</v>
      </c>
      <c r="U192" s="19">
        <v>46</v>
      </c>
      <c r="V192" s="33">
        <v>4281</v>
      </c>
      <c r="W192" s="25" t="s">
        <v>1150</v>
      </c>
    </row>
    <row r="193" spans="2:23" x14ac:dyDescent="0.2">
      <c r="B193" s="33">
        <v>4282</v>
      </c>
      <c r="C193" s="25" t="s">
        <v>1151</v>
      </c>
      <c r="D193" s="19">
        <v>49</v>
      </c>
      <c r="E193" s="19">
        <v>12</v>
      </c>
      <c r="F193" s="19">
        <v>2</v>
      </c>
      <c r="G193" s="19">
        <v>2</v>
      </c>
      <c r="H193" s="19">
        <v>0</v>
      </c>
      <c r="I193" s="19">
        <v>1</v>
      </c>
      <c r="J193" s="19">
        <v>34</v>
      </c>
      <c r="K193" s="19">
        <v>14</v>
      </c>
      <c r="L193" s="19">
        <v>2</v>
      </c>
      <c r="M193" s="19">
        <v>2</v>
      </c>
      <c r="N193" s="19">
        <v>0</v>
      </c>
      <c r="O193" s="19">
        <v>1</v>
      </c>
      <c r="P193" s="19">
        <v>0</v>
      </c>
      <c r="Q193" s="19">
        <v>0</v>
      </c>
      <c r="R193" s="19">
        <v>0</v>
      </c>
      <c r="S193" s="19">
        <v>0</v>
      </c>
      <c r="T193" s="19">
        <v>0</v>
      </c>
      <c r="U193" s="19">
        <v>668</v>
      </c>
      <c r="V193" s="33">
        <v>4282</v>
      </c>
      <c r="W193" s="25" t="s">
        <v>1151</v>
      </c>
    </row>
    <row r="194" spans="2:23" x14ac:dyDescent="0.2">
      <c r="B194" s="33">
        <v>4283</v>
      </c>
      <c r="C194" s="25" t="s">
        <v>1152</v>
      </c>
      <c r="D194" s="19">
        <v>17</v>
      </c>
      <c r="E194" s="19">
        <v>6</v>
      </c>
      <c r="F194" s="19">
        <v>0</v>
      </c>
      <c r="G194" s="19">
        <v>0</v>
      </c>
      <c r="H194" s="19">
        <v>0</v>
      </c>
      <c r="I194" s="19">
        <v>0</v>
      </c>
      <c r="J194" s="19">
        <v>11</v>
      </c>
      <c r="K194" s="19">
        <v>7</v>
      </c>
      <c r="L194" s="19">
        <v>0</v>
      </c>
      <c r="M194" s="19">
        <v>0</v>
      </c>
      <c r="N194" s="19">
        <v>0</v>
      </c>
      <c r="O194" s="19">
        <v>0</v>
      </c>
      <c r="P194" s="19">
        <v>0</v>
      </c>
      <c r="Q194" s="19">
        <v>0</v>
      </c>
      <c r="R194" s="19">
        <v>0</v>
      </c>
      <c r="S194" s="19">
        <v>0</v>
      </c>
      <c r="T194" s="19">
        <v>0</v>
      </c>
      <c r="U194" s="19">
        <v>290</v>
      </c>
      <c r="V194" s="33">
        <v>4283</v>
      </c>
      <c r="W194" s="25" t="s">
        <v>1152</v>
      </c>
    </row>
    <row r="195" spans="2:23" x14ac:dyDescent="0.2">
      <c r="B195" s="33">
        <v>4284</v>
      </c>
      <c r="C195" s="25" t="s">
        <v>1153</v>
      </c>
      <c r="D195" s="19">
        <v>1</v>
      </c>
      <c r="E195" s="19">
        <v>0</v>
      </c>
      <c r="F195" s="19">
        <v>0</v>
      </c>
      <c r="G195" s="19">
        <v>0</v>
      </c>
      <c r="H195" s="19">
        <v>0</v>
      </c>
      <c r="I195" s="19">
        <v>0</v>
      </c>
      <c r="J195" s="19">
        <v>1</v>
      </c>
      <c r="K195" s="19">
        <v>0</v>
      </c>
      <c r="L195" s="19">
        <v>0</v>
      </c>
      <c r="M195" s="19">
        <v>0</v>
      </c>
      <c r="N195" s="19">
        <v>0</v>
      </c>
      <c r="O195" s="19">
        <v>0</v>
      </c>
      <c r="P195" s="19">
        <v>0</v>
      </c>
      <c r="Q195" s="19">
        <v>0</v>
      </c>
      <c r="R195" s="19">
        <v>0</v>
      </c>
      <c r="S195" s="19">
        <v>0</v>
      </c>
      <c r="T195" s="19">
        <v>0</v>
      </c>
      <c r="U195" s="19">
        <v>40</v>
      </c>
      <c r="V195" s="33">
        <v>4284</v>
      </c>
      <c r="W195" s="25" t="s">
        <v>1153</v>
      </c>
    </row>
    <row r="196" spans="2:23" x14ac:dyDescent="0.2">
      <c r="B196" s="33">
        <v>4285</v>
      </c>
      <c r="C196" s="25" t="s">
        <v>1154</v>
      </c>
      <c r="D196" s="19">
        <v>9</v>
      </c>
      <c r="E196" s="19">
        <v>2</v>
      </c>
      <c r="F196" s="19">
        <v>1</v>
      </c>
      <c r="G196" s="19">
        <v>1</v>
      </c>
      <c r="H196" s="19">
        <v>0</v>
      </c>
      <c r="I196" s="19">
        <v>0</v>
      </c>
      <c r="J196" s="19">
        <v>6</v>
      </c>
      <c r="K196" s="19">
        <v>2</v>
      </c>
      <c r="L196" s="19">
        <v>1</v>
      </c>
      <c r="M196" s="19">
        <v>1</v>
      </c>
      <c r="N196" s="19">
        <v>0</v>
      </c>
      <c r="O196" s="19">
        <v>0</v>
      </c>
      <c r="P196" s="19">
        <v>0</v>
      </c>
      <c r="Q196" s="19">
        <v>0</v>
      </c>
      <c r="R196" s="19">
        <v>0</v>
      </c>
      <c r="S196" s="19">
        <v>0</v>
      </c>
      <c r="T196" s="19">
        <v>0</v>
      </c>
      <c r="U196" s="19">
        <v>195</v>
      </c>
      <c r="V196" s="33">
        <v>4285</v>
      </c>
      <c r="W196" s="25" t="s">
        <v>1154</v>
      </c>
    </row>
    <row r="197" spans="2:23" x14ac:dyDescent="0.2">
      <c r="B197" s="33">
        <v>4286</v>
      </c>
      <c r="C197" s="25" t="s">
        <v>1155</v>
      </c>
      <c r="D197" s="19">
        <v>2</v>
      </c>
      <c r="E197" s="19">
        <v>0</v>
      </c>
      <c r="F197" s="19">
        <v>0</v>
      </c>
      <c r="G197" s="19">
        <v>0</v>
      </c>
      <c r="H197" s="19">
        <v>0</v>
      </c>
      <c r="I197" s="19">
        <v>0</v>
      </c>
      <c r="J197" s="19">
        <v>2</v>
      </c>
      <c r="K197" s="19">
        <v>0</v>
      </c>
      <c r="L197" s="19">
        <v>0</v>
      </c>
      <c r="M197" s="19">
        <v>0</v>
      </c>
      <c r="N197" s="19">
        <v>0</v>
      </c>
      <c r="O197" s="19">
        <v>0</v>
      </c>
      <c r="P197" s="19">
        <v>0</v>
      </c>
      <c r="Q197" s="19">
        <v>0</v>
      </c>
      <c r="R197" s="19">
        <v>0</v>
      </c>
      <c r="S197" s="19">
        <v>0</v>
      </c>
      <c r="T197" s="19">
        <v>0</v>
      </c>
      <c r="U197" s="19">
        <v>57</v>
      </c>
      <c r="V197" s="33">
        <v>4286</v>
      </c>
      <c r="W197" s="25" t="s">
        <v>1155</v>
      </c>
    </row>
    <row r="198" spans="2:23" x14ac:dyDescent="0.2">
      <c r="B198" s="33">
        <v>4287</v>
      </c>
      <c r="C198" s="25" t="s">
        <v>1156</v>
      </c>
      <c r="D198" s="19">
        <v>8</v>
      </c>
      <c r="E198" s="19">
        <v>3</v>
      </c>
      <c r="F198" s="19">
        <v>1</v>
      </c>
      <c r="G198" s="19">
        <v>1</v>
      </c>
      <c r="H198" s="19">
        <v>0</v>
      </c>
      <c r="I198" s="19">
        <v>0</v>
      </c>
      <c r="J198" s="19">
        <v>4</v>
      </c>
      <c r="K198" s="19">
        <v>4</v>
      </c>
      <c r="L198" s="19">
        <v>1</v>
      </c>
      <c r="M198" s="19">
        <v>1</v>
      </c>
      <c r="N198" s="19">
        <v>0</v>
      </c>
      <c r="O198" s="19">
        <v>0</v>
      </c>
      <c r="P198" s="19">
        <v>0</v>
      </c>
      <c r="Q198" s="19">
        <v>0</v>
      </c>
      <c r="R198" s="19">
        <v>0</v>
      </c>
      <c r="S198" s="19">
        <v>0</v>
      </c>
      <c r="T198" s="19">
        <v>0</v>
      </c>
      <c r="U198" s="19">
        <v>107</v>
      </c>
      <c r="V198" s="33">
        <v>4287</v>
      </c>
      <c r="W198" s="25" t="s">
        <v>1156</v>
      </c>
    </row>
    <row r="199" spans="2:23" x14ac:dyDescent="0.2">
      <c r="B199" s="33">
        <v>4288</v>
      </c>
      <c r="C199" s="25" t="s">
        <v>1157</v>
      </c>
      <c r="D199" s="19">
        <v>0</v>
      </c>
      <c r="E199" s="19">
        <v>0</v>
      </c>
      <c r="F199" s="19">
        <v>0</v>
      </c>
      <c r="G199" s="19">
        <v>0</v>
      </c>
      <c r="H199" s="19">
        <v>0</v>
      </c>
      <c r="I199" s="19">
        <v>0</v>
      </c>
      <c r="J199" s="19">
        <v>0</v>
      </c>
      <c r="K199" s="19">
        <v>0</v>
      </c>
      <c r="L199" s="19">
        <v>0</v>
      </c>
      <c r="M199" s="19">
        <v>0</v>
      </c>
      <c r="N199" s="19">
        <v>0</v>
      </c>
      <c r="O199" s="19">
        <v>0</v>
      </c>
      <c r="P199" s="19">
        <v>0</v>
      </c>
      <c r="Q199" s="19">
        <v>0</v>
      </c>
      <c r="R199" s="19">
        <v>0</v>
      </c>
      <c r="S199" s="19">
        <v>0</v>
      </c>
      <c r="T199" s="19">
        <v>0</v>
      </c>
      <c r="U199" s="19">
        <v>0</v>
      </c>
      <c r="V199" s="33">
        <v>4288</v>
      </c>
      <c r="W199" s="25" t="s">
        <v>1157</v>
      </c>
    </row>
    <row r="200" spans="2:23" x14ac:dyDescent="0.2">
      <c r="B200" s="33">
        <v>4289</v>
      </c>
      <c r="C200" s="25" t="s">
        <v>816</v>
      </c>
      <c r="D200" s="19">
        <v>34</v>
      </c>
      <c r="E200" s="19">
        <v>20</v>
      </c>
      <c r="F200" s="19">
        <v>4</v>
      </c>
      <c r="G200" s="19">
        <v>4</v>
      </c>
      <c r="H200" s="19">
        <v>0</v>
      </c>
      <c r="I200" s="19">
        <v>0</v>
      </c>
      <c r="J200" s="19">
        <v>10</v>
      </c>
      <c r="K200" s="19">
        <v>21</v>
      </c>
      <c r="L200" s="19">
        <v>4</v>
      </c>
      <c r="M200" s="19">
        <v>4</v>
      </c>
      <c r="N200" s="19">
        <v>0</v>
      </c>
      <c r="O200" s="19">
        <v>0</v>
      </c>
      <c r="P200" s="19">
        <v>1</v>
      </c>
      <c r="Q200" s="19">
        <v>2</v>
      </c>
      <c r="R200" s="19">
        <v>2</v>
      </c>
      <c r="S200" s="19">
        <v>0</v>
      </c>
      <c r="T200" s="19">
        <v>0</v>
      </c>
      <c r="U200" s="19">
        <v>345</v>
      </c>
      <c r="V200" s="33">
        <v>4289</v>
      </c>
      <c r="W200" s="25" t="s">
        <v>816</v>
      </c>
    </row>
    <row r="201" spans="2:23" x14ac:dyDescent="0.2">
      <c r="B201" s="36">
        <v>4329</v>
      </c>
      <c r="C201" s="26" t="s">
        <v>1158</v>
      </c>
      <c r="D201" s="27">
        <v>114</v>
      </c>
      <c r="E201" s="27">
        <v>40</v>
      </c>
      <c r="F201" s="27">
        <v>6</v>
      </c>
      <c r="G201" s="27">
        <v>5</v>
      </c>
      <c r="H201" s="27">
        <v>1</v>
      </c>
      <c r="I201" s="27">
        <v>2</v>
      </c>
      <c r="J201" s="27">
        <v>66</v>
      </c>
      <c r="K201" s="27">
        <v>53</v>
      </c>
      <c r="L201" s="27">
        <v>7</v>
      </c>
      <c r="M201" s="27">
        <v>6</v>
      </c>
      <c r="N201" s="27">
        <v>1</v>
      </c>
      <c r="O201" s="27">
        <v>2</v>
      </c>
      <c r="P201" s="27">
        <v>4</v>
      </c>
      <c r="Q201" s="27">
        <v>2</v>
      </c>
      <c r="R201" s="27">
        <v>1</v>
      </c>
      <c r="S201" s="27">
        <v>1</v>
      </c>
      <c r="T201" s="27">
        <v>0</v>
      </c>
      <c r="U201" s="27">
        <v>1359</v>
      </c>
      <c r="V201" s="36">
        <v>4329</v>
      </c>
      <c r="W201" s="26" t="s">
        <v>1158</v>
      </c>
    </row>
    <row r="202" spans="2:23" x14ac:dyDescent="0.2">
      <c r="B202" s="33">
        <v>4303</v>
      </c>
      <c r="C202" s="25" t="s">
        <v>1159</v>
      </c>
      <c r="D202" s="19">
        <v>11</v>
      </c>
      <c r="E202" s="19">
        <v>7</v>
      </c>
      <c r="F202" s="19">
        <v>0</v>
      </c>
      <c r="G202" s="19">
        <v>0</v>
      </c>
      <c r="H202" s="19">
        <v>0</v>
      </c>
      <c r="I202" s="19">
        <v>0</v>
      </c>
      <c r="J202" s="19">
        <v>4</v>
      </c>
      <c r="K202" s="19">
        <v>9</v>
      </c>
      <c r="L202" s="19">
        <v>0</v>
      </c>
      <c r="M202" s="19">
        <v>0</v>
      </c>
      <c r="N202" s="19">
        <v>0</v>
      </c>
      <c r="O202" s="19">
        <v>0</v>
      </c>
      <c r="P202" s="19">
        <v>2</v>
      </c>
      <c r="Q202" s="19">
        <v>0</v>
      </c>
      <c r="R202" s="19">
        <v>0</v>
      </c>
      <c r="S202" s="19">
        <v>0</v>
      </c>
      <c r="T202" s="19">
        <v>0</v>
      </c>
      <c r="U202" s="19">
        <v>143</v>
      </c>
      <c r="V202" s="33">
        <v>4303</v>
      </c>
      <c r="W202" s="25" t="s">
        <v>1159</v>
      </c>
    </row>
    <row r="203" spans="2:23" x14ac:dyDescent="0.2">
      <c r="B203" s="33">
        <v>4304</v>
      </c>
      <c r="C203" s="25" t="s">
        <v>1160</v>
      </c>
      <c r="D203" s="19">
        <v>11</v>
      </c>
      <c r="E203" s="19">
        <v>5</v>
      </c>
      <c r="F203" s="19">
        <v>1</v>
      </c>
      <c r="G203" s="19">
        <v>1</v>
      </c>
      <c r="H203" s="19">
        <v>0</v>
      </c>
      <c r="I203" s="19">
        <v>0</v>
      </c>
      <c r="J203" s="19">
        <v>5</v>
      </c>
      <c r="K203" s="19">
        <v>6</v>
      </c>
      <c r="L203" s="19">
        <v>1</v>
      </c>
      <c r="M203" s="19">
        <v>1</v>
      </c>
      <c r="N203" s="19">
        <v>0</v>
      </c>
      <c r="O203" s="19">
        <v>0</v>
      </c>
      <c r="P203" s="19">
        <v>0</v>
      </c>
      <c r="Q203" s="19">
        <v>0</v>
      </c>
      <c r="R203" s="19">
        <v>0</v>
      </c>
      <c r="S203" s="19">
        <v>0</v>
      </c>
      <c r="T203" s="19">
        <v>0</v>
      </c>
      <c r="U203" s="19">
        <v>142</v>
      </c>
      <c r="V203" s="33">
        <v>4304</v>
      </c>
      <c r="W203" s="25" t="s">
        <v>1160</v>
      </c>
    </row>
    <row r="204" spans="2:23" x14ac:dyDescent="0.2">
      <c r="B204" s="33">
        <v>4305</v>
      </c>
      <c r="C204" s="25" t="s">
        <v>1161</v>
      </c>
      <c r="D204" s="19">
        <v>10</v>
      </c>
      <c r="E204" s="19">
        <v>3</v>
      </c>
      <c r="F204" s="19">
        <v>0</v>
      </c>
      <c r="G204" s="19">
        <v>0</v>
      </c>
      <c r="H204" s="19">
        <v>0</v>
      </c>
      <c r="I204" s="19">
        <v>2</v>
      </c>
      <c r="J204" s="19">
        <v>5</v>
      </c>
      <c r="K204" s="19">
        <v>4</v>
      </c>
      <c r="L204" s="19">
        <v>1</v>
      </c>
      <c r="M204" s="19">
        <v>1</v>
      </c>
      <c r="N204" s="19">
        <v>0</v>
      </c>
      <c r="O204" s="19">
        <v>2</v>
      </c>
      <c r="P204" s="19">
        <v>0</v>
      </c>
      <c r="Q204" s="19">
        <v>0</v>
      </c>
      <c r="R204" s="19">
        <v>0</v>
      </c>
      <c r="S204" s="19">
        <v>0</v>
      </c>
      <c r="T204" s="19">
        <v>0</v>
      </c>
      <c r="U204" s="19">
        <v>177</v>
      </c>
      <c r="V204" s="33">
        <v>4305</v>
      </c>
      <c r="W204" s="25" t="s">
        <v>1161</v>
      </c>
    </row>
    <row r="205" spans="2:23" x14ac:dyDescent="0.2">
      <c r="B205" s="33">
        <v>4306</v>
      </c>
      <c r="C205" s="25" t="s">
        <v>1162</v>
      </c>
      <c r="D205" s="19">
        <v>4</v>
      </c>
      <c r="E205" s="19">
        <v>0</v>
      </c>
      <c r="F205" s="19">
        <v>0</v>
      </c>
      <c r="G205" s="19">
        <v>0</v>
      </c>
      <c r="H205" s="19">
        <v>0</v>
      </c>
      <c r="I205" s="19">
        <v>0</v>
      </c>
      <c r="J205" s="19">
        <v>4</v>
      </c>
      <c r="K205" s="19">
        <v>0</v>
      </c>
      <c r="L205" s="19">
        <v>0</v>
      </c>
      <c r="M205" s="19">
        <v>0</v>
      </c>
      <c r="N205" s="19">
        <v>0</v>
      </c>
      <c r="O205" s="19">
        <v>0</v>
      </c>
      <c r="P205" s="19">
        <v>0</v>
      </c>
      <c r="Q205" s="19">
        <v>0</v>
      </c>
      <c r="R205" s="19">
        <v>0</v>
      </c>
      <c r="S205" s="19">
        <v>0</v>
      </c>
      <c r="T205" s="19">
        <v>0</v>
      </c>
      <c r="U205" s="19">
        <v>71</v>
      </c>
      <c r="V205" s="33">
        <v>4306</v>
      </c>
      <c r="W205" s="25" t="s">
        <v>1162</v>
      </c>
    </row>
    <row r="206" spans="2:23" x14ac:dyDescent="0.2">
      <c r="B206" s="33">
        <v>4307</v>
      </c>
      <c r="C206" s="25" t="s">
        <v>1163</v>
      </c>
      <c r="D206" s="19">
        <v>2</v>
      </c>
      <c r="E206" s="19">
        <v>0</v>
      </c>
      <c r="F206" s="19">
        <v>1</v>
      </c>
      <c r="G206" s="19">
        <v>1</v>
      </c>
      <c r="H206" s="19">
        <v>0</v>
      </c>
      <c r="I206" s="19">
        <v>0</v>
      </c>
      <c r="J206" s="19">
        <v>1</v>
      </c>
      <c r="K206" s="19">
        <v>0</v>
      </c>
      <c r="L206" s="19">
        <v>1</v>
      </c>
      <c r="M206" s="19">
        <v>1</v>
      </c>
      <c r="N206" s="19">
        <v>0</v>
      </c>
      <c r="O206" s="19">
        <v>0</v>
      </c>
      <c r="P206" s="19">
        <v>0</v>
      </c>
      <c r="Q206" s="19">
        <v>0</v>
      </c>
      <c r="R206" s="19">
        <v>0</v>
      </c>
      <c r="S206" s="19">
        <v>0</v>
      </c>
      <c r="T206" s="19">
        <v>0</v>
      </c>
      <c r="U206" s="19">
        <v>5</v>
      </c>
      <c r="V206" s="33">
        <v>4307</v>
      </c>
      <c r="W206" s="25" t="s">
        <v>1163</v>
      </c>
    </row>
    <row r="207" spans="2:23" x14ac:dyDescent="0.2">
      <c r="B207" s="33">
        <v>4309</v>
      </c>
      <c r="C207" s="25" t="s">
        <v>1164</v>
      </c>
      <c r="D207" s="19">
        <v>5</v>
      </c>
      <c r="E207" s="19">
        <v>3</v>
      </c>
      <c r="F207" s="19">
        <v>0</v>
      </c>
      <c r="G207" s="19">
        <v>0</v>
      </c>
      <c r="H207" s="19">
        <v>0</v>
      </c>
      <c r="I207" s="19">
        <v>0</v>
      </c>
      <c r="J207" s="19">
        <v>2</v>
      </c>
      <c r="K207" s="19">
        <v>5</v>
      </c>
      <c r="L207" s="19">
        <v>0</v>
      </c>
      <c r="M207" s="19">
        <v>0</v>
      </c>
      <c r="N207" s="19">
        <v>0</v>
      </c>
      <c r="O207" s="19">
        <v>0</v>
      </c>
      <c r="P207" s="19">
        <v>2</v>
      </c>
      <c r="Q207" s="19">
        <v>0</v>
      </c>
      <c r="R207" s="19">
        <v>0</v>
      </c>
      <c r="S207" s="19">
        <v>0</v>
      </c>
      <c r="T207" s="19">
        <v>0</v>
      </c>
      <c r="U207" s="19">
        <v>23</v>
      </c>
      <c r="V207" s="33">
        <v>4309</v>
      </c>
      <c r="W207" s="25" t="s">
        <v>1164</v>
      </c>
    </row>
    <row r="208" spans="2:23" x14ac:dyDescent="0.2">
      <c r="B208" s="33">
        <v>4310</v>
      </c>
      <c r="C208" s="25" t="s">
        <v>1165</v>
      </c>
      <c r="D208" s="19">
        <v>8</v>
      </c>
      <c r="E208" s="19">
        <v>5</v>
      </c>
      <c r="F208" s="19">
        <v>2</v>
      </c>
      <c r="G208" s="19">
        <v>1</v>
      </c>
      <c r="H208" s="19">
        <v>1</v>
      </c>
      <c r="I208" s="19">
        <v>0</v>
      </c>
      <c r="J208" s="19">
        <v>1</v>
      </c>
      <c r="K208" s="19">
        <v>5</v>
      </c>
      <c r="L208" s="19">
        <v>2</v>
      </c>
      <c r="M208" s="19">
        <v>1</v>
      </c>
      <c r="N208" s="19">
        <v>1</v>
      </c>
      <c r="O208" s="19">
        <v>0</v>
      </c>
      <c r="P208" s="19">
        <v>0</v>
      </c>
      <c r="Q208" s="19">
        <v>2</v>
      </c>
      <c r="R208" s="19">
        <v>1</v>
      </c>
      <c r="S208" s="19">
        <v>1</v>
      </c>
      <c r="T208" s="19">
        <v>0</v>
      </c>
      <c r="U208" s="19">
        <v>36</v>
      </c>
      <c r="V208" s="33">
        <v>4310</v>
      </c>
      <c r="W208" s="25" t="s">
        <v>1165</v>
      </c>
    </row>
    <row r="209" spans="2:23" x14ac:dyDescent="0.2">
      <c r="B209" s="33">
        <v>4311</v>
      </c>
      <c r="C209" s="25" t="s">
        <v>1166</v>
      </c>
      <c r="D209" s="19">
        <v>1</v>
      </c>
      <c r="E209" s="19">
        <v>1</v>
      </c>
      <c r="F209" s="19">
        <v>0</v>
      </c>
      <c r="G209" s="19">
        <v>0</v>
      </c>
      <c r="H209" s="19">
        <v>0</v>
      </c>
      <c r="I209" s="19">
        <v>0</v>
      </c>
      <c r="J209" s="19">
        <v>0</v>
      </c>
      <c r="K209" s="19">
        <v>1</v>
      </c>
      <c r="L209" s="19">
        <v>0</v>
      </c>
      <c r="M209" s="19">
        <v>0</v>
      </c>
      <c r="N209" s="19">
        <v>0</v>
      </c>
      <c r="O209" s="19">
        <v>0</v>
      </c>
      <c r="P209" s="19">
        <v>0</v>
      </c>
      <c r="Q209" s="19">
        <v>0</v>
      </c>
      <c r="R209" s="19">
        <v>0</v>
      </c>
      <c r="S209" s="19">
        <v>0</v>
      </c>
      <c r="T209" s="19">
        <v>0</v>
      </c>
      <c r="U209" s="19">
        <v>1</v>
      </c>
      <c r="V209" s="33">
        <v>4311</v>
      </c>
      <c r="W209" s="25" t="s">
        <v>1166</v>
      </c>
    </row>
    <row r="210" spans="2:23" x14ac:dyDescent="0.2">
      <c r="B210" s="33">
        <v>4312</v>
      </c>
      <c r="C210" s="25" t="s">
        <v>1167</v>
      </c>
      <c r="D210" s="19">
        <v>11</v>
      </c>
      <c r="E210" s="19">
        <v>4</v>
      </c>
      <c r="F210" s="19">
        <v>0</v>
      </c>
      <c r="G210" s="19">
        <v>0</v>
      </c>
      <c r="H210" s="19">
        <v>0</v>
      </c>
      <c r="I210" s="19">
        <v>0</v>
      </c>
      <c r="J210" s="19">
        <v>7</v>
      </c>
      <c r="K210" s="19">
        <v>4</v>
      </c>
      <c r="L210" s="19">
        <v>0</v>
      </c>
      <c r="M210" s="19">
        <v>0</v>
      </c>
      <c r="N210" s="19">
        <v>0</v>
      </c>
      <c r="O210" s="19">
        <v>0</v>
      </c>
      <c r="P210" s="19">
        <v>0</v>
      </c>
      <c r="Q210" s="19">
        <v>0</v>
      </c>
      <c r="R210" s="19">
        <v>0</v>
      </c>
      <c r="S210" s="19">
        <v>0</v>
      </c>
      <c r="T210" s="19">
        <v>0</v>
      </c>
      <c r="U210" s="19">
        <v>82</v>
      </c>
      <c r="V210" s="33">
        <v>4312</v>
      </c>
      <c r="W210" s="25" t="s">
        <v>1167</v>
      </c>
    </row>
    <row r="211" spans="2:23" x14ac:dyDescent="0.2">
      <c r="B211" s="33">
        <v>4313</v>
      </c>
      <c r="C211" s="25" t="s">
        <v>1168</v>
      </c>
      <c r="D211" s="19">
        <v>6</v>
      </c>
      <c r="E211" s="19">
        <v>2</v>
      </c>
      <c r="F211" s="19">
        <v>0</v>
      </c>
      <c r="G211" s="19">
        <v>0</v>
      </c>
      <c r="H211" s="19">
        <v>0</v>
      </c>
      <c r="I211" s="19">
        <v>0</v>
      </c>
      <c r="J211" s="19">
        <v>4</v>
      </c>
      <c r="K211" s="19">
        <v>2</v>
      </c>
      <c r="L211" s="19">
        <v>0</v>
      </c>
      <c r="M211" s="19">
        <v>0</v>
      </c>
      <c r="N211" s="19">
        <v>0</v>
      </c>
      <c r="O211" s="19">
        <v>0</v>
      </c>
      <c r="P211" s="19">
        <v>0</v>
      </c>
      <c r="Q211" s="19">
        <v>0</v>
      </c>
      <c r="R211" s="19">
        <v>0</v>
      </c>
      <c r="S211" s="19">
        <v>0</v>
      </c>
      <c r="T211" s="19">
        <v>0</v>
      </c>
      <c r="U211" s="19">
        <v>53</v>
      </c>
      <c r="V211" s="33">
        <v>4313</v>
      </c>
      <c r="W211" s="25" t="s">
        <v>1168</v>
      </c>
    </row>
    <row r="212" spans="2:23" x14ac:dyDescent="0.2">
      <c r="B212" s="33">
        <v>4314</v>
      </c>
      <c r="C212" s="25" t="s">
        <v>1169</v>
      </c>
      <c r="D212" s="19">
        <v>1</v>
      </c>
      <c r="E212" s="19">
        <v>0</v>
      </c>
      <c r="F212" s="19">
        <v>1</v>
      </c>
      <c r="G212" s="19">
        <v>1</v>
      </c>
      <c r="H212" s="19">
        <v>0</v>
      </c>
      <c r="I212" s="19">
        <v>0</v>
      </c>
      <c r="J212" s="19">
        <v>0</v>
      </c>
      <c r="K212" s="19">
        <v>0</v>
      </c>
      <c r="L212" s="19">
        <v>1</v>
      </c>
      <c r="M212" s="19">
        <v>1</v>
      </c>
      <c r="N212" s="19">
        <v>0</v>
      </c>
      <c r="O212" s="19">
        <v>0</v>
      </c>
      <c r="P212" s="19">
        <v>0</v>
      </c>
      <c r="Q212" s="19">
        <v>0</v>
      </c>
      <c r="R212" s="19">
        <v>0</v>
      </c>
      <c r="S212" s="19">
        <v>0</v>
      </c>
      <c r="T212" s="19">
        <v>0</v>
      </c>
      <c r="U212" s="19">
        <v>0</v>
      </c>
      <c r="V212" s="33">
        <v>4314</v>
      </c>
      <c r="W212" s="25" t="s">
        <v>1169</v>
      </c>
    </row>
    <row r="213" spans="2:23" x14ac:dyDescent="0.2">
      <c r="B213" s="33">
        <v>4318</v>
      </c>
      <c r="C213" s="25" t="s">
        <v>1170</v>
      </c>
      <c r="D213" s="19">
        <v>3</v>
      </c>
      <c r="E213" s="19">
        <v>0</v>
      </c>
      <c r="F213" s="19">
        <v>0</v>
      </c>
      <c r="G213" s="19">
        <v>0</v>
      </c>
      <c r="H213" s="19">
        <v>0</v>
      </c>
      <c r="I213" s="19">
        <v>0</v>
      </c>
      <c r="J213" s="19">
        <v>3</v>
      </c>
      <c r="K213" s="19">
        <v>0</v>
      </c>
      <c r="L213" s="19">
        <v>0</v>
      </c>
      <c r="M213" s="19">
        <v>0</v>
      </c>
      <c r="N213" s="19">
        <v>0</v>
      </c>
      <c r="O213" s="19">
        <v>0</v>
      </c>
      <c r="P213" s="19">
        <v>0</v>
      </c>
      <c r="Q213" s="19">
        <v>0</v>
      </c>
      <c r="R213" s="19">
        <v>0</v>
      </c>
      <c r="S213" s="19">
        <v>0</v>
      </c>
      <c r="T213" s="19">
        <v>0</v>
      </c>
      <c r="U213" s="19">
        <v>24</v>
      </c>
      <c r="V213" s="33">
        <v>4318</v>
      </c>
      <c r="W213" s="25" t="s">
        <v>1170</v>
      </c>
    </row>
    <row r="214" spans="2:23" x14ac:dyDescent="0.2">
      <c r="B214" s="33">
        <v>4319</v>
      </c>
      <c r="C214" s="25" t="s">
        <v>1171</v>
      </c>
      <c r="D214" s="19">
        <v>4</v>
      </c>
      <c r="E214" s="19">
        <v>0</v>
      </c>
      <c r="F214" s="19">
        <v>0</v>
      </c>
      <c r="G214" s="19">
        <v>0</v>
      </c>
      <c r="H214" s="19">
        <v>0</v>
      </c>
      <c r="I214" s="19">
        <v>0</v>
      </c>
      <c r="J214" s="19">
        <v>4</v>
      </c>
      <c r="K214" s="19">
        <v>0</v>
      </c>
      <c r="L214" s="19">
        <v>0</v>
      </c>
      <c r="M214" s="19">
        <v>0</v>
      </c>
      <c r="N214" s="19">
        <v>0</v>
      </c>
      <c r="O214" s="19">
        <v>0</v>
      </c>
      <c r="P214" s="19">
        <v>0</v>
      </c>
      <c r="Q214" s="19">
        <v>0</v>
      </c>
      <c r="R214" s="19">
        <v>0</v>
      </c>
      <c r="S214" s="19">
        <v>0</v>
      </c>
      <c r="T214" s="19">
        <v>0</v>
      </c>
      <c r="U214" s="19">
        <v>36</v>
      </c>
      <c r="V214" s="33">
        <v>4319</v>
      </c>
      <c r="W214" s="25" t="s">
        <v>1171</v>
      </c>
    </row>
    <row r="215" spans="2:23" x14ac:dyDescent="0.2">
      <c r="B215" s="33">
        <v>4320</v>
      </c>
      <c r="C215" s="25" t="s">
        <v>1172</v>
      </c>
      <c r="D215" s="19">
        <v>7</v>
      </c>
      <c r="E215" s="19">
        <v>3</v>
      </c>
      <c r="F215" s="19">
        <v>0</v>
      </c>
      <c r="G215" s="19">
        <v>0</v>
      </c>
      <c r="H215" s="19">
        <v>0</v>
      </c>
      <c r="I215" s="19">
        <v>0</v>
      </c>
      <c r="J215" s="19">
        <v>4</v>
      </c>
      <c r="K215" s="19">
        <v>7</v>
      </c>
      <c r="L215" s="19">
        <v>0</v>
      </c>
      <c r="M215" s="19">
        <v>0</v>
      </c>
      <c r="N215" s="19">
        <v>0</v>
      </c>
      <c r="O215" s="19">
        <v>0</v>
      </c>
      <c r="P215" s="19">
        <v>0</v>
      </c>
      <c r="Q215" s="19">
        <v>0</v>
      </c>
      <c r="R215" s="19">
        <v>0</v>
      </c>
      <c r="S215" s="19">
        <v>0</v>
      </c>
      <c r="T215" s="19">
        <v>0</v>
      </c>
      <c r="U215" s="19">
        <v>217</v>
      </c>
      <c r="V215" s="33">
        <v>4320</v>
      </c>
      <c r="W215" s="25" t="s">
        <v>1172</v>
      </c>
    </row>
    <row r="216" spans="2:23" x14ac:dyDescent="0.2">
      <c r="B216" s="34">
        <v>4324</v>
      </c>
      <c r="C216" s="32" t="s">
        <v>817</v>
      </c>
      <c r="D216" s="21">
        <v>30</v>
      </c>
      <c r="E216" s="21">
        <v>7</v>
      </c>
      <c r="F216" s="21">
        <v>1</v>
      </c>
      <c r="G216" s="21">
        <v>1</v>
      </c>
      <c r="H216" s="21">
        <v>0</v>
      </c>
      <c r="I216" s="21">
        <v>0</v>
      </c>
      <c r="J216" s="21">
        <v>22</v>
      </c>
      <c r="K216" s="21">
        <v>10</v>
      </c>
      <c r="L216" s="21">
        <v>1</v>
      </c>
      <c r="M216" s="21">
        <v>1</v>
      </c>
      <c r="N216" s="21">
        <v>0</v>
      </c>
      <c r="O216" s="21">
        <v>0</v>
      </c>
      <c r="P216" s="21">
        <v>0</v>
      </c>
      <c r="Q216" s="21">
        <v>0</v>
      </c>
      <c r="R216" s="21">
        <v>0</v>
      </c>
      <c r="S216" s="21">
        <v>0</v>
      </c>
      <c r="T216" s="21">
        <v>0</v>
      </c>
      <c r="U216" s="21">
        <v>350</v>
      </c>
      <c r="V216" s="34">
        <v>4324</v>
      </c>
      <c r="W216" s="32" t="s">
        <v>817</v>
      </c>
    </row>
  </sheetData>
  <mergeCells count="20">
    <mergeCell ref="U4:U7"/>
    <mergeCell ref="V4:V7"/>
    <mergeCell ref="W4:W7"/>
    <mergeCell ref="E5:E7"/>
    <mergeCell ref="F5:H6"/>
    <mergeCell ref="I5:I7"/>
    <mergeCell ref="J5:J7"/>
    <mergeCell ref="K5:O5"/>
    <mergeCell ref="P5:T5"/>
    <mergeCell ref="K6:K7"/>
    <mergeCell ref="L6:N6"/>
    <mergeCell ref="O6:O7"/>
    <mergeCell ref="P6:P7"/>
    <mergeCell ref="Q6:S6"/>
    <mergeCell ref="T6:T7"/>
    <mergeCell ref="B4:B7"/>
    <mergeCell ref="C4:C7"/>
    <mergeCell ref="D4:D7"/>
    <mergeCell ref="E4:J4"/>
    <mergeCell ref="K4:T4"/>
  </mergeCells>
  <pageMargins left="0.70866141732283472" right="0.70866141732283472" top="0.74803149606299213" bottom="0.74803149606299213" header="0.31496062992125984" footer="0.31496062992125984"/>
  <pageSetup paperSize="9" scale="58" fitToWidth="0" fitToHeight="0" orientation="portrait" horizontalDpi="300" verticalDpi="300" r:id="rId1"/>
  <headerFooter differentFirst="1" scaleWithDoc="0" alignWithMargins="0">
    <firstHeader>&amp;L&amp;C&amp;R&amp;B DEPARTEMENT FINANZEN UND RESSOURCEN
Statistik Aargau</firstHeader>
  </headerFooter>
  <rowBreaks count="2" manualBreakCount="2">
    <brk id="70" max="16383" man="1"/>
    <brk id="167" max="16383" man="1"/>
  </rowBreaks>
  <colBreaks count="1" manualBreakCount="1">
    <brk id="10"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C6ECAE"/>
  </sheetPr>
  <dimension ref="B1:N35"/>
  <sheetViews>
    <sheetView showGridLines="0" view="pageBreakPreview" zoomScaleNormal="100" zoomScaleSheetLayoutView="100" workbookViewId="0">
      <pane ySplit="6" topLeftCell="A7" activePane="bottomLeft" state="frozen"/>
      <selection activeCell="A3" sqref="A3"/>
      <selection pane="bottomLeft" activeCell="A3" sqref="A3"/>
    </sheetView>
  </sheetViews>
  <sheetFormatPr baseColWidth="10" defaultRowHeight="12.75" x14ac:dyDescent="0.2"/>
  <cols>
    <col min="1" max="1" width="2.5703125" customWidth="1"/>
    <col min="2" max="2" width="10.140625" customWidth="1"/>
    <col min="3" max="3" width="16.140625" customWidth="1"/>
    <col min="4" max="4" width="10.140625" customWidth="1"/>
    <col min="5" max="7" width="10.85546875" customWidth="1"/>
    <col min="8" max="13" width="10.7109375" customWidth="1"/>
    <col min="14" max="14" width="10.140625" customWidth="1"/>
  </cols>
  <sheetData>
    <row r="1" spans="2:14" ht="18" x14ac:dyDescent="0.25">
      <c r="B1" s="3" t="s">
        <v>38</v>
      </c>
    </row>
    <row r="4" spans="2:14" ht="18.600000000000001" customHeight="1" x14ac:dyDescent="0.2">
      <c r="B4" s="45" t="s">
        <v>1173</v>
      </c>
      <c r="C4" s="45" t="s">
        <v>1174</v>
      </c>
      <c r="D4" s="40" t="s">
        <v>46</v>
      </c>
      <c r="E4" s="40" t="s">
        <v>913</v>
      </c>
      <c r="F4" s="40" t="s">
        <v>913</v>
      </c>
      <c r="G4" s="40" t="s">
        <v>913</v>
      </c>
      <c r="H4" s="40" t="s">
        <v>44</v>
      </c>
      <c r="I4" s="40" t="s">
        <v>44</v>
      </c>
      <c r="J4" s="40" t="s">
        <v>44</v>
      </c>
      <c r="K4" s="40" t="s">
        <v>44</v>
      </c>
      <c r="L4" s="40" t="s">
        <v>44</v>
      </c>
      <c r="M4" s="40" t="s">
        <v>44</v>
      </c>
      <c r="N4" s="40" t="s">
        <v>966</v>
      </c>
    </row>
    <row r="5" spans="2:14" ht="15" customHeight="1" x14ac:dyDescent="0.2">
      <c r="B5" s="45" t="s">
        <v>1173</v>
      </c>
      <c r="C5" s="45" t="s">
        <v>1174</v>
      </c>
      <c r="D5" s="40" t="s">
        <v>46</v>
      </c>
      <c r="E5" s="41" t="s">
        <v>893</v>
      </c>
      <c r="F5" s="41" t="s">
        <v>969</v>
      </c>
      <c r="G5" s="41" t="s">
        <v>970</v>
      </c>
      <c r="H5" s="40" t="s">
        <v>46</v>
      </c>
      <c r="I5" s="40" t="s">
        <v>46</v>
      </c>
      <c r="J5" s="40" t="s">
        <v>1175</v>
      </c>
      <c r="K5" s="40" t="s">
        <v>1175</v>
      </c>
      <c r="L5" s="40" t="s">
        <v>1176</v>
      </c>
      <c r="M5" s="40" t="s">
        <v>1176</v>
      </c>
      <c r="N5" s="40" t="s">
        <v>966</v>
      </c>
    </row>
    <row r="6" spans="2:14" ht="18.600000000000001" customHeight="1" x14ac:dyDescent="0.2">
      <c r="B6" s="45" t="s">
        <v>1173</v>
      </c>
      <c r="C6" s="45" t="s">
        <v>1174</v>
      </c>
      <c r="D6" s="40" t="s">
        <v>46</v>
      </c>
      <c r="E6" s="41" t="s">
        <v>893</v>
      </c>
      <c r="F6" s="41" t="s">
        <v>969</v>
      </c>
      <c r="G6" s="41" t="s">
        <v>970</v>
      </c>
      <c r="H6" s="17" t="s">
        <v>332</v>
      </c>
      <c r="I6" s="17" t="s">
        <v>662</v>
      </c>
      <c r="J6" s="17" t="s">
        <v>332</v>
      </c>
      <c r="K6" s="17" t="s">
        <v>662</v>
      </c>
      <c r="L6" s="17" t="s">
        <v>332</v>
      </c>
      <c r="M6" s="17" t="s">
        <v>662</v>
      </c>
      <c r="N6" s="40" t="s">
        <v>966</v>
      </c>
    </row>
    <row r="7" spans="2:14" x14ac:dyDescent="0.2">
      <c r="B7" s="25">
        <v>7201</v>
      </c>
      <c r="C7" s="25" t="s">
        <v>1177</v>
      </c>
      <c r="D7" s="19">
        <v>15095</v>
      </c>
      <c r="E7" s="19">
        <v>3393</v>
      </c>
      <c r="F7" s="19">
        <v>29</v>
      </c>
      <c r="G7" s="19">
        <v>11673</v>
      </c>
      <c r="H7" s="19">
        <v>3829</v>
      </c>
      <c r="I7" s="19">
        <v>30</v>
      </c>
      <c r="J7" s="19">
        <v>3360</v>
      </c>
      <c r="K7" s="19">
        <v>22</v>
      </c>
      <c r="L7" s="19">
        <v>469</v>
      </c>
      <c r="M7" s="19">
        <v>8</v>
      </c>
      <c r="N7" s="19">
        <v>125870</v>
      </c>
    </row>
    <row r="8" spans="2:14" x14ac:dyDescent="0.2">
      <c r="B8" s="25">
        <v>7202</v>
      </c>
      <c r="C8" s="25" t="s">
        <v>1178</v>
      </c>
      <c r="D8" s="19">
        <v>5447</v>
      </c>
      <c r="E8" s="19">
        <v>2485</v>
      </c>
      <c r="F8" s="19">
        <v>33</v>
      </c>
      <c r="G8" s="19">
        <v>2929</v>
      </c>
      <c r="H8" s="19">
        <v>3018</v>
      </c>
      <c r="I8" s="19">
        <v>35</v>
      </c>
      <c r="J8" s="19">
        <v>2769</v>
      </c>
      <c r="K8" s="19">
        <v>31</v>
      </c>
      <c r="L8" s="19">
        <v>249</v>
      </c>
      <c r="M8" s="19">
        <v>4</v>
      </c>
      <c r="N8" s="19">
        <v>53356</v>
      </c>
    </row>
    <row r="9" spans="2:14" x14ac:dyDescent="0.2">
      <c r="B9" s="25">
        <v>7203</v>
      </c>
      <c r="C9" s="25" t="s">
        <v>1179</v>
      </c>
      <c r="D9" s="19">
        <v>2089</v>
      </c>
      <c r="E9" s="19">
        <v>992</v>
      </c>
      <c r="F9" s="19">
        <v>14</v>
      </c>
      <c r="G9" s="19">
        <v>1083</v>
      </c>
      <c r="H9" s="19">
        <v>1199</v>
      </c>
      <c r="I9" s="19">
        <v>14</v>
      </c>
      <c r="J9" s="19">
        <v>1086</v>
      </c>
      <c r="K9" s="19">
        <v>12</v>
      </c>
      <c r="L9" s="19">
        <v>113</v>
      </c>
      <c r="M9" s="19">
        <v>2</v>
      </c>
      <c r="N9" s="19">
        <v>18629</v>
      </c>
    </row>
    <row r="10" spans="2:14" x14ac:dyDescent="0.2">
      <c r="B10" s="25">
        <v>7204</v>
      </c>
      <c r="C10" s="25" t="s">
        <v>1180</v>
      </c>
      <c r="D10" s="19">
        <v>311</v>
      </c>
      <c r="E10" s="19">
        <v>128</v>
      </c>
      <c r="F10" s="19">
        <v>2</v>
      </c>
      <c r="G10" s="19">
        <v>181</v>
      </c>
      <c r="H10" s="19">
        <v>160</v>
      </c>
      <c r="I10" s="19">
        <v>2</v>
      </c>
      <c r="J10" s="19">
        <v>152</v>
      </c>
      <c r="K10" s="19">
        <v>2</v>
      </c>
      <c r="L10" s="19">
        <v>8</v>
      </c>
      <c r="M10" s="19">
        <v>0</v>
      </c>
      <c r="N10" s="19">
        <v>3687</v>
      </c>
    </row>
    <row r="11" spans="2:14" x14ac:dyDescent="0.2">
      <c r="B11" s="25">
        <v>7205</v>
      </c>
      <c r="C11" s="25" t="s">
        <v>1181</v>
      </c>
      <c r="D11" s="19">
        <v>794</v>
      </c>
      <c r="E11" s="19">
        <v>287</v>
      </c>
      <c r="F11" s="19">
        <v>2</v>
      </c>
      <c r="G11" s="19">
        <v>505</v>
      </c>
      <c r="H11" s="19">
        <v>344</v>
      </c>
      <c r="I11" s="19">
        <v>2</v>
      </c>
      <c r="J11" s="19">
        <v>309</v>
      </c>
      <c r="K11" s="19">
        <v>1</v>
      </c>
      <c r="L11" s="19">
        <v>35</v>
      </c>
      <c r="M11" s="19">
        <v>1</v>
      </c>
      <c r="N11" s="19">
        <v>9770</v>
      </c>
    </row>
    <row r="12" spans="2:14" x14ac:dyDescent="0.2">
      <c r="B12" s="25">
        <v>7206</v>
      </c>
      <c r="C12" s="25" t="s">
        <v>1182</v>
      </c>
      <c r="D12" s="19">
        <v>201</v>
      </c>
      <c r="E12" s="19">
        <v>78</v>
      </c>
      <c r="F12" s="19">
        <v>0</v>
      </c>
      <c r="G12" s="19">
        <v>123</v>
      </c>
      <c r="H12" s="19">
        <v>97</v>
      </c>
      <c r="I12" s="19">
        <v>0</v>
      </c>
      <c r="J12" s="19">
        <v>91</v>
      </c>
      <c r="K12" s="19">
        <v>0</v>
      </c>
      <c r="L12" s="19">
        <v>6</v>
      </c>
      <c r="M12" s="19">
        <v>0</v>
      </c>
      <c r="N12" s="19">
        <v>126</v>
      </c>
    </row>
    <row r="13" spans="2:14" x14ac:dyDescent="0.2">
      <c r="B13" s="25">
        <v>7207</v>
      </c>
      <c r="C13" s="25" t="s">
        <v>1183</v>
      </c>
      <c r="D13" s="19">
        <v>236</v>
      </c>
      <c r="E13" s="19">
        <v>97</v>
      </c>
      <c r="F13" s="19">
        <v>1</v>
      </c>
      <c r="G13" s="19">
        <v>138</v>
      </c>
      <c r="H13" s="19">
        <v>111</v>
      </c>
      <c r="I13" s="19">
        <v>1</v>
      </c>
      <c r="J13" s="19">
        <v>101</v>
      </c>
      <c r="K13" s="19">
        <v>1</v>
      </c>
      <c r="L13" s="19">
        <v>10</v>
      </c>
      <c r="M13" s="19">
        <v>0</v>
      </c>
      <c r="N13" s="19">
        <v>1622</v>
      </c>
    </row>
    <row r="14" spans="2:14" x14ac:dyDescent="0.2">
      <c r="B14" s="25">
        <v>7208</v>
      </c>
      <c r="C14" s="25" t="s">
        <v>1184</v>
      </c>
      <c r="D14" s="19">
        <v>382</v>
      </c>
      <c r="E14" s="19">
        <v>84</v>
      </c>
      <c r="F14" s="19">
        <v>3</v>
      </c>
      <c r="G14" s="19">
        <v>295</v>
      </c>
      <c r="H14" s="19">
        <v>102</v>
      </c>
      <c r="I14" s="19">
        <v>3</v>
      </c>
      <c r="J14" s="19">
        <v>90</v>
      </c>
      <c r="K14" s="19">
        <v>3</v>
      </c>
      <c r="L14" s="19">
        <v>12</v>
      </c>
      <c r="M14" s="19">
        <v>0</v>
      </c>
      <c r="N14" s="19">
        <v>4900</v>
      </c>
    </row>
    <row r="15" spans="2:14" x14ac:dyDescent="0.2">
      <c r="B15" s="25">
        <v>7209</v>
      </c>
      <c r="C15" s="25" t="s">
        <v>1185</v>
      </c>
      <c r="D15" s="19">
        <v>590</v>
      </c>
      <c r="E15" s="19">
        <v>270</v>
      </c>
      <c r="F15" s="19">
        <v>0</v>
      </c>
      <c r="G15" s="19">
        <v>320</v>
      </c>
      <c r="H15" s="19">
        <v>317</v>
      </c>
      <c r="I15" s="19">
        <v>0</v>
      </c>
      <c r="J15" s="19">
        <v>292</v>
      </c>
      <c r="K15" s="19">
        <v>0</v>
      </c>
      <c r="L15" s="19">
        <v>25</v>
      </c>
      <c r="M15" s="19">
        <v>0</v>
      </c>
      <c r="N15" s="19">
        <v>6083</v>
      </c>
    </row>
    <row r="16" spans="2:14" x14ac:dyDescent="0.2">
      <c r="B16" s="25">
        <v>7210</v>
      </c>
      <c r="C16" s="25" t="s">
        <v>1186</v>
      </c>
      <c r="D16" s="19">
        <v>1079</v>
      </c>
      <c r="E16" s="19">
        <v>539</v>
      </c>
      <c r="F16" s="19">
        <v>12</v>
      </c>
      <c r="G16" s="19">
        <v>528</v>
      </c>
      <c r="H16" s="19">
        <v>700</v>
      </c>
      <c r="I16" s="19">
        <v>12</v>
      </c>
      <c r="J16" s="19">
        <v>633</v>
      </c>
      <c r="K16" s="19">
        <v>12</v>
      </c>
      <c r="L16" s="19">
        <v>67</v>
      </c>
      <c r="M16" s="19">
        <v>0</v>
      </c>
      <c r="N16" s="19">
        <v>14581</v>
      </c>
    </row>
    <row r="17" spans="2:14" x14ac:dyDescent="0.2">
      <c r="B17" s="25">
        <v>7211</v>
      </c>
      <c r="C17" s="25" t="s">
        <v>1187</v>
      </c>
      <c r="D17" s="19">
        <v>1618</v>
      </c>
      <c r="E17" s="19">
        <v>653</v>
      </c>
      <c r="F17" s="19">
        <v>5</v>
      </c>
      <c r="G17" s="19">
        <v>960</v>
      </c>
      <c r="H17" s="19">
        <v>818</v>
      </c>
      <c r="I17" s="19">
        <v>5</v>
      </c>
      <c r="J17" s="19">
        <v>743</v>
      </c>
      <c r="K17" s="19">
        <v>5</v>
      </c>
      <c r="L17" s="19">
        <v>75</v>
      </c>
      <c r="M17" s="19">
        <v>0</v>
      </c>
      <c r="N17" s="19">
        <v>15891</v>
      </c>
    </row>
    <row r="18" spans="2:14" x14ac:dyDescent="0.2">
      <c r="B18" s="25">
        <v>7212</v>
      </c>
      <c r="C18" s="25" t="s">
        <v>1188</v>
      </c>
      <c r="D18" s="19">
        <v>500</v>
      </c>
      <c r="E18" s="19">
        <v>268</v>
      </c>
      <c r="F18" s="19">
        <v>5</v>
      </c>
      <c r="G18" s="19">
        <v>227</v>
      </c>
      <c r="H18" s="19">
        <v>335</v>
      </c>
      <c r="I18" s="19">
        <v>5</v>
      </c>
      <c r="J18" s="19">
        <v>293</v>
      </c>
      <c r="K18" s="19">
        <v>2</v>
      </c>
      <c r="L18" s="19">
        <v>42</v>
      </c>
      <c r="M18" s="19">
        <v>3</v>
      </c>
      <c r="N18" s="19">
        <v>6828</v>
      </c>
    </row>
    <row r="19" spans="2:14" x14ac:dyDescent="0.2">
      <c r="B19" s="25">
        <v>7213</v>
      </c>
      <c r="C19" s="25" t="s">
        <v>1189</v>
      </c>
      <c r="D19" s="19">
        <v>1084</v>
      </c>
      <c r="E19" s="19">
        <v>484</v>
      </c>
      <c r="F19" s="19">
        <v>7</v>
      </c>
      <c r="G19" s="19">
        <v>593</v>
      </c>
      <c r="H19" s="19">
        <v>585</v>
      </c>
      <c r="I19" s="19">
        <v>7</v>
      </c>
      <c r="J19" s="19">
        <v>531</v>
      </c>
      <c r="K19" s="19">
        <v>4</v>
      </c>
      <c r="L19" s="19">
        <v>54</v>
      </c>
      <c r="M19" s="19">
        <v>3</v>
      </c>
      <c r="N19" s="19">
        <v>12421</v>
      </c>
    </row>
    <row r="20" spans="2:14" x14ac:dyDescent="0.2">
      <c r="B20" s="25">
        <v>7214</v>
      </c>
      <c r="C20" s="25" t="s">
        <v>1190</v>
      </c>
      <c r="D20" s="19">
        <v>690</v>
      </c>
      <c r="E20" s="19">
        <v>202</v>
      </c>
      <c r="F20" s="19">
        <v>0</v>
      </c>
      <c r="G20" s="19">
        <v>488</v>
      </c>
      <c r="H20" s="19">
        <v>221</v>
      </c>
      <c r="I20" s="19">
        <v>0</v>
      </c>
      <c r="J20" s="19">
        <v>195</v>
      </c>
      <c r="K20" s="19">
        <v>0</v>
      </c>
      <c r="L20" s="19">
        <v>26</v>
      </c>
      <c r="M20" s="19">
        <v>0</v>
      </c>
      <c r="N20" s="19">
        <v>4299</v>
      </c>
    </row>
    <row r="21" spans="2:14" x14ac:dyDescent="0.2">
      <c r="B21" s="25">
        <v>7215</v>
      </c>
      <c r="C21" s="25" t="s">
        <v>1191</v>
      </c>
      <c r="D21" s="19">
        <v>379</v>
      </c>
      <c r="E21" s="19">
        <v>110</v>
      </c>
      <c r="F21" s="19">
        <v>2</v>
      </c>
      <c r="G21" s="19">
        <v>267</v>
      </c>
      <c r="H21" s="19">
        <v>135</v>
      </c>
      <c r="I21" s="19">
        <v>2</v>
      </c>
      <c r="J21" s="19">
        <v>121</v>
      </c>
      <c r="K21" s="19">
        <v>2</v>
      </c>
      <c r="L21" s="19">
        <v>14</v>
      </c>
      <c r="M21" s="19">
        <v>0</v>
      </c>
      <c r="N21" s="19">
        <v>3195</v>
      </c>
    </row>
    <row r="22" spans="2:14" x14ac:dyDescent="0.2">
      <c r="B22" s="25">
        <v>7216</v>
      </c>
      <c r="C22" s="25" t="s">
        <v>1192</v>
      </c>
      <c r="D22" s="19">
        <v>101</v>
      </c>
      <c r="E22" s="19">
        <v>22</v>
      </c>
      <c r="F22" s="19">
        <v>0</v>
      </c>
      <c r="G22" s="19">
        <v>79</v>
      </c>
      <c r="H22" s="19">
        <v>26</v>
      </c>
      <c r="I22" s="19">
        <v>0</v>
      </c>
      <c r="J22" s="19">
        <v>24</v>
      </c>
      <c r="K22" s="19">
        <v>0</v>
      </c>
      <c r="L22" s="19">
        <v>2</v>
      </c>
      <c r="M22" s="19">
        <v>0</v>
      </c>
      <c r="N22" s="19">
        <v>796</v>
      </c>
    </row>
    <row r="23" spans="2:14" x14ac:dyDescent="0.2">
      <c r="B23" s="25">
        <v>7217</v>
      </c>
      <c r="C23" s="25" t="s">
        <v>1193</v>
      </c>
      <c r="D23" s="19">
        <v>2508</v>
      </c>
      <c r="E23" s="19">
        <v>941</v>
      </c>
      <c r="F23" s="19">
        <v>13</v>
      </c>
      <c r="G23" s="19">
        <v>1554</v>
      </c>
      <c r="H23" s="19">
        <v>1123</v>
      </c>
      <c r="I23" s="19">
        <v>13</v>
      </c>
      <c r="J23" s="19">
        <v>1015</v>
      </c>
      <c r="K23" s="19">
        <v>10</v>
      </c>
      <c r="L23" s="19">
        <v>108</v>
      </c>
      <c r="M23" s="19">
        <v>3</v>
      </c>
      <c r="N23" s="19">
        <v>29178</v>
      </c>
    </row>
    <row r="24" spans="2:14" x14ac:dyDescent="0.2">
      <c r="B24" s="25">
        <v>7218</v>
      </c>
      <c r="C24" s="25" t="s">
        <v>1194</v>
      </c>
      <c r="D24" s="19">
        <v>2350</v>
      </c>
      <c r="E24" s="19">
        <v>452</v>
      </c>
      <c r="F24" s="19">
        <v>5</v>
      </c>
      <c r="G24" s="19">
        <v>1893</v>
      </c>
      <c r="H24" s="19">
        <v>592</v>
      </c>
      <c r="I24" s="19">
        <v>6</v>
      </c>
      <c r="J24" s="19">
        <v>553</v>
      </c>
      <c r="K24" s="19">
        <v>6</v>
      </c>
      <c r="L24" s="19">
        <v>39</v>
      </c>
      <c r="M24" s="19">
        <v>0</v>
      </c>
      <c r="N24" s="19">
        <v>19900</v>
      </c>
    </row>
    <row r="25" spans="2:14" x14ac:dyDescent="0.2">
      <c r="B25" s="26">
        <v>7219</v>
      </c>
      <c r="C25" s="26" t="s">
        <v>1195</v>
      </c>
      <c r="D25" s="27">
        <v>2629</v>
      </c>
      <c r="E25" s="27">
        <v>1080</v>
      </c>
      <c r="F25" s="27">
        <v>10</v>
      </c>
      <c r="G25" s="27">
        <v>1539</v>
      </c>
      <c r="H25" s="27">
        <v>1261</v>
      </c>
      <c r="I25" s="27">
        <v>11</v>
      </c>
      <c r="J25" s="27">
        <v>1140</v>
      </c>
      <c r="K25" s="27">
        <v>8</v>
      </c>
      <c r="L25" s="27">
        <v>121</v>
      </c>
      <c r="M25" s="27">
        <v>3</v>
      </c>
      <c r="N25" s="27">
        <v>33512</v>
      </c>
    </row>
    <row r="26" spans="2:14" x14ac:dyDescent="0.2">
      <c r="B26" s="25">
        <v>7220</v>
      </c>
      <c r="C26" s="25" t="s">
        <v>1196</v>
      </c>
      <c r="D26" s="19">
        <v>1076</v>
      </c>
      <c r="E26" s="19">
        <v>486</v>
      </c>
      <c r="F26" s="19">
        <v>2</v>
      </c>
      <c r="G26" s="19">
        <v>588</v>
      </c>
      <c r="H26" s="19">
        <v>569</v>
      </c>
      <c r="I26" s="19">
        <v>2</v>
      </c>
      <c r="J26" s="19">
        <v>526</v>
      </c>
      <c r="K26" s="19">
        <v>2</v>
      </c>
      <c r="L26" s="19">
        <v>43</v>
      </c>
      <c r="M26" s="19">
        <v>0</v>
      </c>
      <c r="N26" s="19">
        <v>11386</v>
      </c>
    </row>
    <row r="27" spans="2:14" x14ac:dyDescent="0.2">
      <c r="B27" s="25">
        <v>7221</v>
      </c>
      <c r="C27" s="25" t="s">
        <v>1197</v>
      </c>
      <c r="D27" s="19">
        <v>3874</v>
      </c>
      <c r="E27" s="19">
        <v>681</v>
      </c>
      <c r="F27" s="19">
        <v>14</v>
      </c>
      <c r="G27" s="19">
        <v>3179</v>
      </c>
      <c r="H27" s="19">
        <v>812</v>
      </c>
      <c r="I27" s="19">
        <v>14</v>
      </c>
      <c r="J27" s="19">
        <v>731</v>
      </c>
      <c r="K27" s="19">
        <v>14</v>
      </c>
      <c r="L27" s="19">
        <v>81</v>
      </c>
      <c r="M27" s="19">
        <v>0</v>
      </c>
      <c r="N27" s="19">
        <v>15570</v>
      </c>
    </row>
    <row r="28" spans="2:14" x14ac:dyDescent="0.2">
      <c r="B28" s="25">
        <v>7222</v>
      </c>
      <c r="C28" s="25" t="s">
        <v>1198</v>
      </c>
      <c r="D28" s="19">
        <v>4338</v>
      </c>
      <c r="E28" s="19">
        <v>1752</v>
      </c>
      <c r="F28" s="19">
        <v>32</v>
      </c>
      <c r="G28" s="19">
        <v>2554</v>
      </c>
      <c r="H28" s="19">
        <v>2098</v>
      </c>
      <c r="I28" s="19">
        <v>32</v>
      </c>
      <c r="J28" s="19">
        <v>1881</v>
      </c>
      <c r="K28" s="19">
        <v>22</v>
      </c>
      <c r="L28" s="19">
        <v>217</v>
      </c>
      <c r="M28" s="19">
        <v>10</v>
      </c>
      <c r="N28" s="19">
        <v>19157</v>
      </c>
    </row>
    <row r="29" spans="2:14" x14ac:dyDescent="0.2">
      <c r="B29" s="25">
        <v>7223</v>
      </c>
      <c r="C29" s="25" t="s">
        <v>1199</v>
      </c>
      <c r="D29" s="19">
        <v>1174</v>
      </c>
      <c r="E29" s="19">
        <v>601</v>
      </c>
      <c r="F29" s="19">
        <v>8</v>
      </c>
      <c r="G29" s="19">
        <v>565</v>
      </c>
      <c r="H29" s="19">
        <v>739</v>
      </c>
      <c r="I29" s="19">
        <v>8</v>
      </c>
      <c r="J29" s="19">
        <v>668</v>
      </c>
      <c r="K29" s="19">
        <v>8</v>
      </c>
      <c r="L29" s="19">
        <v>71</v>
      </c>
      <c r="M29" s="19">
        <v>0</v>
      </c>
      <c r="N29" s="19">
        <v>21284</v>
      </c>
    </row>
    <row r="30" spans="2:14" x14ac:dyDescent="0.2">
      <c r="B30" s="25">
        <v>7224</v>
      </c>
      <c r="C30" s="25" t="s">
        <v>1200</v>
      </c>
      <c r="D30" s="19">
        <v>885</v>
      </c>
      <c r="E30" s="19">
        <v>402</v>
      </c>
      <c r="F30" s="19">
        <v>1</v>
      </c>
      <c r="G30" s="19">
        <v>482</v>
      </c>
      <c r="H30" s="19">
        <v>468</v>
      </c>
      <c r="I30" s="19">
        <v>1</v>
      </c>
      <c r="J30" s="19">
        <v>422</v>
      </c>
      <c r="K30" s="19">
        <v>1</v>
      </c>
      <c r="L30" s="19">
        <v>46</v>
      </c>
      <c r="M30" s="19">
        <v>0</v>
      </c>
      <c r="N30" s="19">
        <v>8916</v>
      </c>
    </row>
    <row r="31" spans="2:14" x14ac:dyDescent="0.2">
      <c r="B31" s="25">
        <v>7225</v>
      </c>
      <c r="C31" s="25" t="s">
        <v>1201</v>
      </c>
      <c r="D31" s="19">
        <v>2631</v>
      </c>
      <c r="E31" s="19">
        <v>1197</v>
      </c>
      <c r="F31" s="19">
        <v>9</v>
      </c>
      <c r="G31" s="19">
        <v>1425</v>
      </c>
      <c r="H31" s="19">
        <v>1397</v>
      </c>
      <c r="I31" s="19">
        <v>9</v>
      </c>
      <c r="J31" s="19">
        <v>1257</v>
      </c>
      <c r="K31" s="19">
        <v>7</v>
      </c>
      <c r="L31" s="19">
        <v>140</v>
      </c>
      <c r="M31" s="19">
        <v>2</v>
      </c>
      <c r="N31" s="19">
        <v>4234</v>
      </c>
    </row>
    <row r="32" spans="2:14" x14ac:dyDescent="0.2">
      <c r="B32" s="25">
        <v>7226</v>
      </c>
      <c r="C32" s="25" t="s">
        <v>1202</v>
      </c>
      <c r="D32" s="19">
        <v>253</v>
      </c>
      <c r="E32" s="19">
        <v>133</v>
      </c>
      <c r="F32" s="19">
        <v>0</v>
      </c>
      <c r="G32" s="19">
        <v>120</v>
      </c>
      <c r="H32" s="19">
        <v>164</v>
      </c>
      <c r="I32" s="19">
        <v>0</v>
      </c>
      <c r="J32" s="19">
        <v>144</v>
      </c>
      <c r="K32" s="19">
        <v>0</v>
      </c>
      <c r="L32" s="19">
        <v>20</v>
      </c>
      <c r="M32" s="19">
        <v>0</v>
      </c>
      <c r="N32" s="19">
        <v>4044</v>
      </c>
    </row>
    <row r="33" spans="2:14" x14ac:dyDescent="0.2">
      <c r="B33" s="28">
        <v>8100</v>
      </c>
      <c r="C33" s="28" t="s">
        <v>1203</v>
      </c>
      <c r="D33" s="29">
        <v>52314</v>
      </c>
      <c r="E33" s="29">
        <v>17817</v>
      </c>
      <c r="F33" s="29">
        <v>209</v>
      </c>
      <c r="G33" s="29">
        <v>34288</v>
      </c>
      <c r="H33" s="29">
        <v>21220</v>
      </c>
      <c r="I33" s="29">
        <v>214</v>
      </c>
      <c r="J33" s="29">
        <v>19127</v>
      </c>
      <c r="K33" s="29">
        <v>175</v>
      </c>
      <c r="L33" s="29">
        <v>2093</v>
      </c>
      <c r="M33" s="29">
        <v>39</v>
      </c>
      <c r="N33" s="29">
        <v>449235</v>
      </c>
    </row>
    <row r="35" spans="2:14" x14ac:dyDescent="0.2">
      <c r="B35" s="42" t="s">
        <v>1204</v>
      </c>
      <c r="C35" s="43"/>
      <c r="D35" s="43"/>
      <c r="E35" s="43"/>
      <c r="F35" s="43"/>
      <c r="G35" s="43"/>
      <c r="H35" s="43"/>
      <c r="I35" s="43"/>
      <c r="J35" s="43"/>
      <c r="K35" s="43"/>
      <c r="L35" s="43"/>
      <c r="M35" s="43"/>
      <c r="N35" s="43"/>
    </row>
  </sheetData>
  <mergeCells count="13">
    <mergeCell ref="B35:N35"/>
    <mergeCell ref="N4:N6"/>
    <mergeCell ref="E5:E6"/>
    <mergeCell ref="F5:F6"/>
    <mergeCell ref="G5:G6"/>
    <mergeCell ref="H5:I5"/>
    <mergeCell ref="J5:K5"/>
    <mergeCell ref="L5:M5"/>
    <mergeCell ref="B4:B6"/>
    <mergeCell ref="C4:C6"/>
    <mergeCell ref="D4:D6"/>
    <mergeCell ref="E4:G4"/>
    <mergeCell ref="H4:M4"/>
  </mergeCells>
  <pageMargins left="0.70866141732283472" right="0.70866141732283472" top="0.74803149606299213" bottom="0.74803149606299213" header="0.31496062992125984" footer="0.31496062992125984"/>
  <pageSetup paperSize="9" scale="84" fitToWidth="0" fitToHeight="0" orientation="landscape" horizontalDpi="300" verticalDpi="300" r:id="rId1"/>
  <headerFooter differentFirst="1" scaleWithDoc="0" alignWithMargins="0">
    <firstHeader>&amp;L&amp;C&amp;R&amp;B DEPARTEMENT FINANZEN UND RESSOURCEN
Statistik Aargau</firstHeader>
  </headerFooter>
  <rowBreaks count="1" manualBreakCount="1">
    <brk id="36"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CCCCCC"/>
  </sheetPr>
  <dimension ref="B1:B63"/>
  <sheetViews>
    <sheetView showGridLines="0" view="pageBreakPreview" topLeftCell="A10" zoomScaleNormal="100" zoomScaleSheetLayoutView="100" workbookViewId="0">
      <selection activeCell="A3" sqref="A3"/>
    </sheetView>
  </sheetViews>
  <sheetFormatPr baseColWidth="10" defaultRowHeight="12.75" x14ac:dyDescent="0.2"/>
  <cols>
    <col min="1" max="1" width="2.5703125" customWidth="1"/>
    <col min="2" max="2" width="100.7109375" customWidth="1"/>
  </cols>
  <sheetData>
    <row r="1" spans="2:2" ht="18" x14ac:dyDescent="0.25">
      <c r="B1" s="3" t="s">
        <v>40</v>
      </c>
    </row>
    <row r="4" spans="2:2" x14ac:dyDescent="0.2">
      <c r="B4" s="37" t="s">
        <v>1205</v>
      </c>
    </row>
    <row r="6" spans="2:2" ht="63.75" x14ac:dyDescent="0.2">
      <c r="B6" s="38" t="s">
        <v>1206</v>
      </c>
    </row>
    <row r="7" spans="2:2" x14ac:dyDescent="0.2">
      <c r="B7" s="38" t="s">
        <v>11</v>
      </c>
    </row>
    <row r="8" spans="2:2" ht="63.75" x14ac:dyDescent="0.2">
      <c r="B8" s="38" t="s">
        <v>1207</v>
      </c>
    </row>
    <row r="9" spans="2:2" x14ac:dyDescent="0.2">
      <c r="B9" s="38" t="s">
        <v>11</v>
      </c>
    </row>
    <row r="10" spans="2:2" ht="51" x14ac:dyDescent="0.2">
      <c r="B10" s="38" t="s">
        <v>1208</v>
      </c>
    </row>
    <row r="11" spans="2:2" x14ac:dyDescent="0.2">
      <c r="B11" s="38" t="s">
        <v>11</v>
      </c>
    </row>
    <row r="12" spans="2:2" x14ac:dyDescent="0.2">
      <c r="B12" s="38" t="s">
        <v>1209</v>
      </c>
    </row>
    <row r="13" spans="2:2" ht="25.5" x14ac:dyDescent="0.2">
      <c r="B13" s="38" t="s">
        <v>1210</v>
      </c>
    </row>
    <row r="14" spans="2:2" x14ac:dyDescent="0.2">
      <c r="B14" s="38" t="s">
        <v>11</v>
      </c>
    </row>
    <row r="15" spans="2:2" x14ac:dyDescent="0.2">
      <c r="B15" s="38" t="s">
        <v>1211</v>
      </c>
    </row>
    <row r="16" spans="2:2" ht="38.25" x14ac:dyDescent="0.2">
      <c r="B16" s="38" t="s">
        <v>1212</v>
      </c>
    </row>
    <row r="17" spans="2:2" x14ac:dyDescent="0.2">
      <c r="B17" s="38" t="s">
        <v>11</v>
      </c>
    </row>
    <row r="18" spans="2:2" x14ac:dyDescent="0.2">
      <c r="B18" s="38" t="s">
        <v>1213</v>
      </c>
    </row>
    <row r="19" spans="2:2" ht="25.5" x14ac:dyDescent="0.2">
      <c r="B19" s="38" t="s">
        <v>1214</v>
      </c>
    </row>
    <row r="20" spans="2:2" x14ac:dyDescent="0.2">
      <c r="B20" s="38" t="s">
        <v>11</v>
      </c>
    </row>
    <row r="21" spans="2:2" x14ac:dyDescent="0.2">
      <c r="B21" s="38" t="s">
        <v>1215</v>
      </c>
    </row>
    <row r="22" spans="2:2" ht="25.5" x14ac:dyDescent="0.2">
      <c r="B22" s="38" t="s">
        <v>1216</v>
      </c>
    </row>
    <row r="23" spans="2:2" x14ac:dyDescent="0.2">
      <c r="B23" s="38" t="s">
        <v>11</v>
      </c>
    </row>
    <row r="24" spans="2:2" x14ac:dyDescent="0.2">
      <c r="B24" s="38" t="s">
        <v>1217</v>
      </c>
    </row>
    <row r="25" spans="2:2" ht="38.25" x14ac:dyDescent="0.2">
      <c r="B25" s="38" t="s">
        <v>1218</v>
      </c>
    </row>
    <row r="26" spans="2:2" x14ac:dyDescent="0.2">
      <c r="B26" s="38" t="s">
        <v>11</v>
      </c>
    </row>
    <row r="27" spans="2:2" x14ac:dyDescent="0.2">
      <c r="B27" t="s">
        <v>1219</v>
      </c>
    </row>
    <row r="29" spans="2:2" x14ac:dyDescent="0.2">
      <c r="B29" s="37" t="s">
        <v>1220</v>
      </c>
    </row>
    <row r="31" spans="2:2" ht="25.5" x14ac:dyDescent="0.2">
      <c r="B31" s="38" t="s">
        <v>1221</v>
      </c>
    </row>
    <row r="32" spans="2:2" x14ac:dyDescent="0.2">
      <c r="B32" s="38" t="s">
        <v>11</v>
      </c>
    </row>
    <row r="33" spans="2:2" x14ac:dyDescent="0.2">
      <c r="B33" s="38" t="s">
        <v>1222</v>
      </c>
    </row>
    <row r="34" spans="2:2" ht="38.25" x14ac:dyDescent="0.2">
      <c r="B34" s="38" t="s">
        <v>1223</v>
      </c>
    </row>
    <row r="35" spans="2:2" x14ac:dyDescent="0.2">
      <c r="B35" s="38" t="s">
        <v>11</v>
      </c>
    </row>
    <row r="36" spans="2:2" x14ac:dyDescent="0.2">
      <c r="B36" s="38" t="s">
        <v>1224</v>
      </c>
    </row>
    <row r="37" spans="2:2" ht="25.5" x14ac:dyDescent="0.2">
      <c r="B37" s="38" t="s">
        <v>1225</v>
      </c>
    </row>
    <row r="38" spans="2:2" x14ac:dyDescent="0.2">
      <c r="B38" s="38" t="s">
        <v>11</v>
      </c>
    </row>
    <row r="39" spans="2:2" x14ac:dyDescent="0.2">
      <c r="B39" s="38" t="s">
        <v>1226</v>
      </c>
    </row>
    <row r="40" spans="2:2" ht="38.25" x14ac:dyDescent="0.2">
      <c r="B40" s="38" t="s">
        <v>1227</v>
      </c>
    </row>
    <row r="41" spans="2:2" x14ac:dyDescent="0.2">
      <c r="B41" s="38" t="s">
        <v>11</v>
      </c>
    </row>
    <row r="42" spans="2:2" x14ac:dyDescent="0.2">
      <c r="B42" s="38" t="s">
        <v>1228</v>
      </c>
    </row>
    <row r="43" spans="2:2" ht="51" x14ac:dyDescent="0.2">
      <c r="B43" s="38" t="s">
        <v>1229</v>
      </c>
    </row>
    <row r="44" spans="2:2" x14ac:dyDescent="0.2">
      <c r="B44" s="38" t="s">
        <v>11</v>
      </c>
    </row>
    <row r="45" spans="2:2" x14ac:dyDescent="0.2">
      <c r="B45" s="38" t="s">
        <v>1230</v>
      </c>
    </row>
    <row r="46" spans="2:2" x14ac:dyDescent="0.2">
      <c r="B46" s="38" t="s">
        <v>1231</v>
      </c>
    </row>
    <row r="47" spans="2:2" x14ac:dyDescent="0.2">
      <c r="B47" s="38" t="s">
        <v>11</v>
      </c>
    </row>
    <row r="48" spans="2:2" x14ac:dyDescent="0.2">
      <c r="B48" s="38" t="s">
        <v>1232</v>
      </c>
    </row>
    <row r="49" spans="2:2" x14ac:dyDescent="0.2">
      <c r="B49" s="38" t="s">
        <v>1233</v>
      </c>
    </row>
    <row r="50" spans="2:2" x14ac:dyDescent="0.2">
      <c r="B50" s="38" t="s">
        <v>11</v>
      </c>
    </row>
    <row r="51" spans="2:2" x14ac:dyDescent="0.2">
      <c r="B51" s="38" t="s">
        <v>1234</v>
      </c>
    </row>
    <row r="52" spans="2:2" x14ac:dyDescent="0.2">
      <c r="B52" s="38" t="s">
        <v>1235</v>
      </c>
    </row>
    <row r="53" spans="2:2" x14ac:dyDescent="0.2">
      <c r="B53" s="38" t="s">
        <v>11</v>
      </c>
    </row>
    <row r="54" spans="2:2" x14ac:dyDescent="0.2">
      <c r="B54" s="38" t="s">
        <v>1236</v>
      </c>
    </row>
    <row r="55" spans="2:2" x14ac:dyDescent="0.2">
      <c r="B55" s="38" t="s">
        <v>1237</v>
      </c>
    </row>
    <row r="56" spans="2:2" x14ac:dyDescent="0.2">
      <c r="B56" s="38" t="s">
        <v>11</v>
      </c>
    </row>
    <row r="57" spans="2:2" x14ac:dyDescent="0.2">
      <c r="B57" s="38" t="s">
        <v>1238</v>
      </c>
    </row>
    <row r="58" spans="2:2" x14ac:dyDescent="0.2">
      <c r="B58" s="38" t="s">
        <v>1239</v>
      </c>
    </row>
    <row r="59" spans="2:2" x14ac:dyDescent="0.2">
      <c r="B59" s="38" t="s">
        <v>11</v>
      </c>
    </row>
    <row r="60" spans="2:2" x14ac:dyDescent="0.2">
      <c r="B60" s="38" t="s">
        <v>1240</v>
      </c>
    </row>
    <row r="61" spans="2:2" ht="38.25" x14ac:dyDescent="0.2">
      <c r="B61" s="38" t="s">
        <v>1241</v>
      </c>
    </row>
    <row r="62" spans="2:2" x14ac:dyDescent="0.2">
      <c r="B62" s="38" t="s">
        <v>11</v>
      </c>
    </row>
    <row r="63" spans="2:2" x14ac:dyDescent="0.2">
      <c r="B63" t="s">
        <v>1219</v>
      </c>
    </row>
  </sheetData>
  <pageMargins left="0.70866141732283472" right="0.70866141732283472" top="0.74803149606299213" bottom="0.74803149606299213" header="0.31496062992125984" footer="0.31496062992125984"/>
  <pageSetup paperSize="9" scale="84" fitToWidth="0" fitToHeight="0" orientation="portrait" horizontalDpi="300" verticalDpi="300" r:id="rId1"/>
  <headerFooter differentFirst="1" scaleWithDoc="0" alignWithMargins="0">
    <firstHeader>&amp;L&amp;C&amp;R&amp;B DEPARTEMENT FINANZEN UND RESSOURCEN
Statistik Aargau</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A6A6A6"/>
  </sheetPr>
  <dimension ref="B1:B31"/>
  <sheetViews>
    <sheetView showGridLines="0" view="pageBreakPreview" zoomScaleNormal="100" zoomScaleSheetLayoutView="100" workbookViewId="0">
      <selection activeCell="A3" sqref="A3"/>
    </sheetView>
  </sheetViews>
  <sheetFormatPr baseColWidth="10" defaultRowHeight="12.75" x14ac:dyDescent="0.2"/>
  <cols>
    <col min="1" max="1" width="2.5703125" customWidth="1"/>
    <col min="2" max="2" width="100.7109375" customWidth="1"/>
  </cols>
  <sheetData>
    <row r="1" spans="2:2" ht="18" x14ac:dyDescent="0.25">
      <c r="B1" s="3" t="s">
        <v>41</v>
      </c>
    </row>
    <row r="4" spans="2:2" x14ac:dyDescent="0.2">
      <c r="B4" s="37" t="s">
        <v>1242</v>
      </c>
    </row>
    <row r="6" spans="2:2" ht="89.25" x14ac:dyDescent="0.2">
      <c r="B6" s="38" t="s">
        <v>1243</v>
      </c>
    </row>
    <row r="7" spans="2:2" x14ac:dyDescent="0.2">
      <c r="B7" s="38" t="s">
        <v>11</v>
      </c>
    </row>
    <row r="8" spans="2:2" ht="25.5" x14ac:dyDescent="0.2">
      <c r="B8" s="38" t="s">
        <v>1244</v>
      </c>
    </row>
    <row r="9" spans="2:2" x14ac:dyDescent="0.2">
      <c r="B9" s="38" t="s">
        <v>11</v>
      </c>
    </row>
    <row r="10" spans="2:2" ht="127.5" x14ac:dyDescent="0.2">
      <c r="B10" s="38" t="s">
        <v>1245</v>
      </c>
    </row>
    <row r="11" spans="2:2" x14ac:dyDescent="0.2">
      <c r="B11" s="38" t="s">
        <v>11</v>
      </c>
    </row>
    <row r="12" spans="2:2" ht="76.5" x14ac:dyDescent="0.2">
      <c r="B12" s="38" t="s">
        <v>1246</v>
      </c>
    </row>
    <row r="13" spans="2:2" x14ac:dyDescent="0.2">
      <c r="B13" t="s">
        <v>1219</v>
      </c>
    </row>
    <row r="15" spans="2:2" x14ac:dyDescent="0.2">
      <c r="B15" s="37" t="s">
        <v>1247</v>
      </c>
    </row>
    <row r="17" spans="2:2" ht="51" x14ac:dyDescent="0.2">
      <c r="B17" s="38" t="s">
        <v>1248</v>
      </c>
    </row>
    <row r="18" spans="2:2" x14ac:dyDescent="0.2">
      <c r="B18" s="38" t="s">
        <v>11</v>
      </c>
    </row>
    <row r="19" spans="2:2" ht="38.25" x14ac:dyDescent="0.2">
      <c r="B19" s="38" t="s">
        <v>1249</v>
      </c>
    </row>
    <row r="20" spans="2:2" x14ac:dyDescent="0.2">
      <c r="B20" s="38" t="s">
        <v>11</v>
      </c>
    </row>
    <row r="21" spans="2:2" ht="25.5" x14ac:dyDescent="0.2">
      <c r="B21" s="38" t="s">
        <v>1250</v>
      </c>
    </row>
    <row r="22" spans="2:2" x14ac:dyDescent="0.2">
      <c r="B22" s="38" t="s">
        <v>11</v>
      </c>
    </row>
    <row r="23" spans="2:2" ht="38.25" x14ac:dyDescent="0.2">
      <c r="B23" s="38" t="s">
        <v>1251</v>
      </c>
    </row>
    <row r="24" spans="2:2" x14ac:dyDescent="0.2">
      <c r="B24" s="38" t="s">
        <v>11</v>
      </c>
    </row>
    <row r="25" spans="2:2" ht="51" x14ac:dyDescent="0.2">
      <c r="B25" s="38" t="s">
        <v>1252</v>
      </c>
    </row>
    <row r="26" spans="2:2" x14ac:dyDescent="0.2">
      <c r="B26" t="s">
        <v>1219</v>
      </c>
    </row>
    <row r="28" spans="2:2" x14ac:dyDescent="0.2">
      <c r="B28" s="37" t="s">
        <v>1253</v>
      </c>
    </row>
    <row r="30" spans="2:2" ht="25.5" x14ac:dyDescent="0.2">
      <c r="B30" s="38" t="s">
        <v>1254</v>
      </c>
    </row>
    <row r="31" spans="2:2" x14ac:dyDescent="0.2">
      <c r="B31" t="s">
        <v>1219</v>
      </c>
    </row>
  </sheetData>
  <pageMargins left="0.70866141732283472" right="0.70866141732283472" top="0.74803149606299213" bottom="0.74803149606299213" header="0.31496062992125984" footer="0.31496062992125984"/>
  <pageSetup paperSize="9" scale="84" fitToWidth="0" fitToHeight="0" orientation="portrait" horizontalDpi="300" verticalDpi="300" r:id="rId1"/>
  <headerFooter differentFirst="1" scaleWithDoc="0" alignWithMargins="0">
    <firstHeader>&amp;L&amp;C&amp;R&amp;B DEPARTEMENT FINANZEN UND RESSOURCEN
Statistik Aargau</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B8"/>
  </sheetPr>
  <dimension ref="B1:H62"/>
  <sheetViews>
    <sheetView showGridLines="0" view="pageBreakPreview" zoomScaleNormal="100" zoomScaleSheetLayoutView="100" workbookViewId="0">
      <pane ySplit="6" topLeftCell="A52" activePane="bottomLeft" state="frozen"/>
      <selection activeCell="A3" sqref="A3"/>
      <selection pane="bottomLeft" activeCell="A3" sqref="A3"/>
    </sheetView>
  </sheetViews>
  <sheetFormatPr baseColWidth="10" defaultRowHeight="12.75" x14ac:dyDescent="0.2"/>
  <cols>
    <col min="1" max="1" width="2.5703125" customWidth="1"/>
    <col min="2" max="2" width="10.140625" customWidth="1"/>
    <col min="3" max="4" width="11" customWidth="1"/>
    <col min="5" max="7" width="10.140625" customWidth="1"/>
    <col min="8" max="8" width="12.7109375" customWidth="1"/>
  </cols>
  <sheetData>
    <row r="1" spans="2:8" ht="18" x14ac:dyDescent="0.25">
      <c r="B1" s="3" t="s">
        <v>6</v>
      </c>
    </row>
    <row r="2" spans="2:8" x14ac:dyDescent="0.2">
      <c r="B2" t="s">
        <v>7</v>
      </c>
    </row>
    <row r="5" spans="2:8" ht="27.95" customHeight="1" x14ac:dyDescent="0.2">
      <c r="B5" s="40" t="s">
        <v>42</v>
      </c>
      <c r="C5" s="40" t="s">
        <v>43</v>
      </c>
      <c r="D5" s="40" t="s">
        <v>43</v>
      </c>
      <c r="E5" s="40" t="s">
        <v>44</v>
      </c>
      <c r="F5" s="40" t="s">
        <v>44</v>
      </c>
      <c r="G5" s="40" t="s">
        <v>44</v>
      </c>
      <c r="H5" s="40" t="s">
        <v>45</v>
      </c>
    </row>
    <row r="6" spans="2:8" ht="42" customHeight="1" x14ac:dyDescent="0.2">
      <c r="B6" s="40" t="s">
        <v>42</v>
      </c>
      <c r="C6" s="17" t="s">
        <v>46</v>
      </c>
      <c r="D6" s="17" t="s">
        <v>47</v>
      </c>
      <c r="E6" s="17" t="s">
        <v>46</v>
      </c>
      <c r="F6" s="17" t="s">
        <v>57</v>
      </c>
      <c r="G6" s="17" t="s">
        <v>50</v>
      </c>
      <c r="H6" s="40" t="s">
        <v>45</v>
      </c>
    </row>
    <row r="7" spans="2:8" x14ac:dyDescent="0.2">
      <c r="B7" s="18">
        <v>1970</v>
      </c>
      <c r="C7" s="22" t="s">
        <v>58</v>
      </c>
      <c r="D7" s="22" t="s">
        <v>58</v>
      </c>
      <c r="E7" s="22" t="s">
        <v>58</v>
      </c>
      <c r="F7" s="22" t="s">
        <v>58</v>
      </c>
      <c r="G7" s="22" t="s">
        <v>58</v>
      </c>
      <c r="H7" s="22" t="s">
        <v>58</v>
      </c>
    </row>
    <row r="8" spans="2:8" x14ac:dyDescent="0.2">
      <c r="B8" s="18">
        <v>1971</v>
      </c>
      <c r="C8" s="22" t="s">
        <v>59</v>
      </c>
      <c r="D8" s="22" t="s">
        <v>110</v>
      </c>
      <c r="E8" s="22" t="s">
        <v>156</v>
      </c>
      <c r="F8" s="22" t="s">
        <v>65</v>
      </c>
      <c r="G8" s="22" t="s">
        <v>234</v>
      </c>
      <c r="H8" s="22" t="s">
        <v>277</v>
      </c>
    </row>
    <row r="9" spans="2:8" x14ac:dyDescent="0.2">
      <c r="B9" s="18">
        <v>1972</v>
      </c>
      <c r="C9" s="22" t="s">
        <v>60</v>
      </c>
      <c r="D9" s="22" t="s">
        <v>111</v>
      </c>
      <c r="E9" s="22" t="s">
        <v>157</v>
      </c>
      <c r="F9" s="22" t="s">
        <v>201</v>
      </c>
      <c r="G9" s="22" t="s">
        <v>235</v>
      </c>
      <c r="H9" s="22" t="s">
        <v>278</v>
      </c>
    </row>
    <row r="10" spans="2:8" x14ac:dyDescent="0.2">
      <c r="B10" s="18">
        <v>1973</v>
      </c>
      <c r="C10" s="22" t="s">
        <v>61</v>
      </c>
      <c r="D10" s="22" t="s">
        <v>112</v>
      </c>
      <c r="E10" s="22" t="s">
        <v>158</v>
      </c>
      <c r="F10" s="22" t="s">
        <v>202</v>
      </c>
      <c r="G10" s="22" t="s">
        <v>223</v>
      </c>
      <c r="H10" s="22" t="s">
        <v>279</v>
      </c>
    </row>
    <row r="11" spans="2:8" x14ac:dyDescent="0.2">
      <c r="B11" s="18">
        <v>1974</v>
      </c>
      <c r="C11" s="22" t="s">
        <v>62</v>
      </c>
      <c r="D11" s="22" t="s">
        <v>113</v>
      </c>
      <c r="E11" s="22" t="s">
        <v>159</v>
      </c>
      <c r="F11" s="22" t="s">
        <v>203</v>
      </c>
      <c r="G11" s="22" t="s">
        <v>236</v>
      </c>
      <c r="H11" s="22" t="s">
        <v>280</v>
      </c>
    </row>
    <row r="12" spans="2:8" x14ac:dyDescent="0.2">
      <c r="B12" s="18">
        <v>1975</v>
      </c>
      <c r="C12" s="22" t="s">
        <v>63</v>
      </c>
      <c r="D12" s="22" t="s">
        <v>114</v>
      </c>
      <c r="E12" s="22" t="s">
        <v>160</v>
      </c>
      <c r="F12" s="22" t="s">
        <v>204</v>
      </c>
      <c r="G12" s="22" t="s">
        <v>237</v>
      </c>
      <c r="H12" s="22" t="s">
        <v>281</v>
      </c>
    </row>
    <row r="13" spans="2:8" x14ac:dyDescent="0.2">
      <c r="B13" s="18">
        <v>1976</v>
      </c>
      <c r="C13" s="22" t="s">
        <v>64</v>
      </c>
      <c r="D13" s="22" t="s">
        <v>115</v>
      </c>
      <c r="E13" s="22" t="s">
        <v>161</v>
      </c>
      <c r="F13" s="22" t="s">
        <v>205</v>
      </c>
      <c r="G13" s="22" t="s">
        <v>238</v>
      </c>
      <c r="H13" s="22" t="s">
        <v>282</v>
      </c>
    </row>
    <row r="14" spans="2:8" x14ac:dyDescent="0.2">
      <c r="B14" s="18">
        <v>1977</v>
      </c>
      <c r="C14" s="22" t="s">
        <v>65</v>
      </c>
      <c r="D14" s="22" t="s">
        <v>113</v>
      </c>
      <c r="E14" s="22" t="s">
        <v>115</v>
      </c>
      <c r="F14" s="22" t="s">
        <v>141</v>
      </c>
      <c r="G14" s="22" t="s">
        <v>239</v>
      </c>
      <c r="H14" s="22" t="s">
        <v>283</v>
      </c>
    </row>
    <row r="15" spans="2:8" x14ac:dyDescent="0.2">
      <c r="B15" s="18">
        <v>1978</v>
      </c>
      <c r="C15" s="22" t="s">
        <v>66</v>
      </c>
      <c r="D15" s="22" t="s">
        <v>116</v>
      </c>
      <c r="E15" s="22" t="s">
        <v>162</v>
      </c>
      <c r="F15" s="22" t="s">
        <v>119</v>
      </c>
      <c r="G15" s="22" t="s">
        <v>152</v>
      </c>
      <c r="H15" s="22" t="s">
        <v>284</v>
      </c>
    </row>
    <row r="16" spans="2:8" x14ac:dyDescent="0.2">
      <c r="B16" s="18">
        <v>1979</v>
      </c>
      <c r="C16" s="22" t="s">
        <v>67</v>
      </c>
      <c r="D16" s="22" t="s">
        <v>117</v>
      </c>
      <c r="E16" s="22" t="s">
        <v>163</v>
      </c>
      <c r="F16" s="22" t="s">
        <v>206</v>
      </c>
      <c r="G16" s="22" t="s">
        <v>240</v>
      </c>
      <c r="H16" s="22" t="s">
        <v>285</v>
      </c>
    </row>
    <row r="17" spans="2:8" x14ac:dyDescent="0.2">
      <c r="B17" s="18">
        <v>1980</v>
      </c>
      <c r="C17" s="22" t="s">
        <v>68</v>
      </c>
      <c r="D17" s="22" t="s">
        <v>118</v>
      </c>
      <c r="E17" s="22" t="s">
        <v>164</v>
      </c>
      <c r="F17" s="22" t="s">
        <v>207</v>
      </c>
      <c r="G17" s="22" t="s">
        <v>241</v>
      </c>
      <c r="H17" s="22" t="s">
        <v>286</v>
      </c>
    </row>
    <row r="18" spans="2:8" x14ac:dyDescent="0.2">
      <c r="B18" s="18">
        <v>1981</v>
      </c>
      <c r="C18" s="22" t="s">
        <v>60</v>
      </c>
      <c r="D18" s="22" t="s">
        <v>119</v>
      </c>
      <c r="E18" s="22" t="s">
        <v>165</v>
      </c>
      <c r="F18" s="22" t="s">
        <v>177</v>
      </c>
      <c r="G18" s="22" t="s">
        <v>145</v>
      </c>
      <c r="H18" s="22" t="s">
        <v>287</v>
      </c>
    </row>
    <row r="19" spans="2:8" x14ac:dyDescent="0.2">
      <c r="B19" s="18">
        <v>1982</v>
      </c>
      <c r="C19" s="22" t="s">
        <v>69</v>
      </c>
      <c r="D19" s="22" t="s">
        <v>120</v>
      </c>
      <c r="E19" s="22" t="s">
        <v>122</v>
      </c>
      <c r="F19" s="22" t="s">
        <v>178</v>
      </c>
      <c r="G19" s="22" t="s">
        <v>242</v>
      </c>
      <c r="H19" s="22" t="s">
        <v>288</v>
      </c>
    </row>
    <row r="20" spans="2:8" x14ac:dyDescent="0.2">
      <c r="B20" s="18">
        <v>1983</v>
      </c>
      <c r="C20" s="22" t="s">
        <v>70</v>
      </c>
      <c r="D20" s="22" t="s">
        <v>121</v>
      </c>
      <c r="E20" s="22" t="s">
        <v>130</v>
      </c>
      <c r="F20" s="22" t="s">
        <v>208</v>
      </c>
      <c r="G20" s="22" t="s">
        <v>230</v>
      </c>
      <c r="H20" s="22" t="s">
        <v>289</v>
      </c>
    </row>
    <row r="21" spans="2:8" x14ac:dyDescent="0.2">
      <c r="B21" s="18">
        <v>1984</v>
      </c>
      <c r="C21" s="22" t="s">
        <v>71</v>
      </c>
      <c r="D21" s="22" t="s">
        <v>122</v>
      </c>
      <c r="E21" s="22" t="s">
        <v>166</v>
      </c>
      <c r="F21" s="22" t="s">
        <v>138</v>
      </c>
      <c r="G21" s="22" t="s">
        <v>243</v>
      </c>
      <c r="H21" s="22" t="s">
        <v>290</v>
      </c>
    </row>
    <row r="22" spans="2:8" x14ac:dyDescent="0.2">
      <c r="B22" s="18">
        <v>1985</v>
      </c>
      <c r="C22" s="22" t="s">
        <v>72</v>
      </c>
      <c r="D22" s="22" t="s">
        <v>123</v>
      </c>
      <c r="E22" s="22" t="s">
        <v>167</v>
      </c>
      <c r="F22" s="22" t="s">
        <v>209</v>
      </c>
      <c r="G22" s="22" t="s">
        <v>244</v>
      </c>
      <c r="H22" s="22" t="s">
        <v>291</v>
      </c>
    </row>
    <row r="23" spans="2:8" x14ac:dyDescent="0.2">
      <c r="B23" s="18">
        <v>1986</v>
      </c>
      <c r="C23" s="22" t="s">
        <v>73</v>
      </c>
      <c r="D23" s="22" t="s">
        <v>124</v>
      </c>
      <c r="E23" s="22" t="s">
        <v>91</v>
      </c>
      <c r="F23" s="22" t="s">
        <v>114</v>
      </c>
      <c r="G23" s="22" t="s">
        <v>245</v>
      </c>
      <c r="H23" s="22" t="s">
        <v>292</v>
      </c>
    </row>
    <row r="24" spans="2:8" x14ac:dyDescent="0.2">
      <c r="B24" s="18">
        <v>1987</v>
      </c>
      <c r="C24" s="22" t="s">
        <v>74</v>
      </c>
      <c r="D24" s="22" t="s">
        <v>125</v>
      </c>
      <c r="E24" s="22" t="s">
        <v>168</v>
      </c>
      <c r="F24" s="22" t="s">
        <v>210</v>
      </c>
      <c r="G24" s="22" t="s">
        <v>246</v>
      </c>
      <c r="H24" s="22" t="s">
        <v>293</v>
      </c>
    </row>
    <row r="25" spans="2:8" x14ac:dyDescent="0.2">
      <c r="B25" s="18">
        <v>1988</v>
      </c>
      <c r="C25" s="22" t="s">
        <v>75</v>
      </c>
      <c r="D25" s="22" t="s">
        <v>126</v>
      </c>
      <c r="E25" s="22" t="s">
        <v>140</v>
      </c>
      <c r="F25" s="22" t="s">
        <v>184</v>
      </c>
      <c r="G25" s="22" t="s">
        <v>247</v>
      </c>
      <c r="H25" s="22" t="s">
        <v>294</v>
      </c>
    </row>
    <row r="26" spans="2:8" x14ac:dyDescent="0.2">
      <c r="B26" s="18">
        <v>1989</v>
      </c>
      <c r="C26" s="22" t="s">
        <v>76</v>
      </c>
      <c r="D26" s="22" t="s">
        <v>127</v>
      </c>
      <c r="E26" s="22" t="s">
        <v>169</v>
      </c>
      <c r="F26" s="22" t="s">
        <v>91</v>
      </c>
      <c r="G26" s="22" t="s">
        <v>248</v>
      </c>
      <c r="H26" s="22" t="s">
        <v>295</v>
      </c>
    </row>
    <row r="27" spans="2:8" x14ac:dyDescent="0.2">
      <c r="B27" s="18">
        <v>1990</v>
      </c>
      <c r="C27" s="22" t="s">
        <v>77</v>
      </c>
      <c r="D27" s="22" t="s">
        <v>128</v>
      </c>
      <c r="E27" s="22" t="s">
        <v>170</v>
      </c>
      <c r="F27" s="22" t="s">
        <v>129</v>
      </c>
      <c r="G27" s="22" t="s">
        <v>249</v>
      </c>
      <c r="H27" s="22" t="s">
        <v>296</v>
      </c>
    </row>
    <row r="28" spans="2:8" x14ac:dyDescent="0.2">
      <c r="B28" s="18">
        <v>1991</v>
      </c>
      <c r="C28" s="22" t="s">
        <v>78</v>
      </c>
      <c r="D28" s="22" t="s">
        <v>129</v>
      </c>
      <c r="E28" s="22" t="s">
        <v>171</v>
      </c>
      <c r="F28" s="22" t="s">
        <v>211</v>
      </c>
      <c r="G28" s="22" t="s">
        <v>244</v>
      </c>
      <c r="H28" s="22" t="s">
        <v>297</v>
      </c>
    </row>
    <row r="29" spans="2:8" x14ac:dyDescent="0.2">
      <c r="B29" s="18">
        <v>1992</v>
      </c>
      <c r="C29" s="22" t="s">
        <v>79</v>
      </c>
      <c r="D29" s="22" t="s">
        <v>130</v>
      </c>
      <c r="E29" s="22" t="s">
        <v>172</v>
      </c>
      <c r="F29" s="22" t="s">
        <v>163</v>
      </c>
      <c r="G29" s="22" t="s">
        <v>250</v>
      </c>
      <c r="H29" s="22" t="s">
        <v>298</v>
      </c>
    </row>
    <row r="30" spans="2:8" x14ac:dyDescent="0.2">
      <c r="B30" s="18">
        <v>1993</v>
      </c>
      <c r="C30" s="22" t="s">
        <v>80</v>
      </c>
      <c r="D30" s="22" t="s">
        <v>63</v>
      </c>
      <c r="E30" s="22" t="s">
        <v>173</v>
      </c>
      <c r="F30" s="22" t="s">
        <v>163</v>
      </c>
      <c r="G30" s="22" t="s">
        <v>251</v>
      </c>
      <c r="H30" s="22" t="s">
        <v>299</v>
      </c>
    </row>
    <row r="31" spans="2:8" x14ac:dyDescent="0.2">
      <c r="B31" s="18">
        <v>1994</v>
      </c>
      <c r="C31" s="22" t="s">
        <v>81</v>
      </c>
      <c r="D31" s="22" t="s">
        <v>131</v>
      </c>
      <c r="E31" s="22" t="s">
        <v>174</v>
      </c>
      <c r="F31" s="22" t="s">
        <v>88</v>
      </c>
      <c r="G31" s="22" t="s">
        <v>252</v>
      </c>
      <c r="H31" s="22" t="s">
        <v>300</v>
      </c>
    </row>
    <row r="32" spans="2:8" x14ac:dyDescent="0.2">
      <c r="B32" s="18">
        <v>1995</v>
      </c>
      <c r="C32" s="22" t="s">
        <v>82</v>
      </c>
      <c r="D32" s="22" t="s">
        <v>132</v>
      </c>
      <c r="E32" s="22" t="s">
        <v>63</v>
      </c>
      <c r="F32" s="22" t="s">
        <v>212</v>
      </c>
      <c r="G32" s="22" t="s">
        <v>253</v>
      </c>
      <c r="H32" s="22" t="s">
        <v>301</v>
      </c>
    </row>
    <row r="33" spans="2:8" x14ac:dyDescent="0.2">
      <c r="B33" s="18">
        <v>1996</v>
      </c>
      <c r="C33" s="22" t="s">
        <v>83</v>
      </c>
      <c r="D33" s="22" t="s">
        <v>133</v>
      </c>
      <c r="E33" s="22" t="s">
        <v>175</v>
      </c>
      <c r="F33" s="22" t="s">
        <v>213</v>
      </c>
      <c r="G33" s="22" t="s">
        <v>254</v>
      </c>
      <c r="H33" s="22" t="s">
        <v>302</v>
      </c>
    </row>
    <row r="34" spans="2:8" x14ac:dyDescent="0.2">
      <c r="B34" s="18">
        <v>1997</v>
      </c>
      <c r="C34" s="22" t="s">
        <v>77</v>
      </c>
      <c r="D34" s="22" t="s">
        <v>114</v>
      </c>
      <c r="E34" s="22" t="s">
        <v>176</v>
      </c>
      <c r="F34" s="22" t="s">
        <v>181</v>
      </c>
      <c r="G34" s="22" t="s">
        <v>255</v>
      </c>
      <c r="H34" s="22" t="s">
        <v>303</v>
      </c>
    </row>
    <row r="35" spans="2:8" x14ac:dyDescent="0.2">
      <c r="B35" s="18">
        <v>1998</v>
      </c>
      <c r="C35" s="22" t="s">
        <v>84</v>
      </c>
      <c r="D35" s="22" t="s">
        <v>134</v>
      </c>
      <c r="E35" s="22" t="s">
        <v>143</v>
      </c>
      <c r="F35" s="22" t="s">
        <v>214</v>
      </c>
      <c r="G35" s="22" t="s">
        <v>256</v>
      </c>
      <c r="H35" s="22" t="s">
        <v>304</v>
      </c>
    </row>
    <row r="36" spans="2:8" x14ac:dyDescent="0.2">
      <c r="B36" s="18">
        <v>1999</v>
      </c>
      <c r="C36" s="22" t="s">
        <v>85</v>
      </c>
      <c r="D36" s="22" t="s">
        <v>135</v>
      </c>
      <c r="E36" s="22" t="s">
        <v>177</v>
      </c>
      <c r="F36" s="22" t="s">
        <v>131</v>
      </c>
      <c r="G36" s="22" t="s">
        <v>257</v>
      </c>
      <c r="H36" s="22" t="s">
        <v>305</v>
      </c>
    </row>
    <row r="37" spans="2:8" x14ac:dyDescent="0.2">
      <c r="B37" s="18">
        <v>2000</v>
      </c>
      <c r="C37" s="22" t="s">
        <v>86</v>
      </c>
      <c r="D37" s="22" t="s">
        <v>121</v>
      </c>
      <c r="E37" s="22" t="s">
        <v>178</v>
      </c>
      <c r="F37" s="22" t="s">
        <v>215</v>
      </c>
      <c r="G37" s="22" t="s">
        <v>258</v>
      </c>
      <c r="H37" s="22" t="s">
        <v>306</v>
      </c>
    </row>
    <row r="38" spans="2:8" x14ac:dyDescent="0.2">
      <c r="B38" s="18">
        <v>2001</v>
      </c>
      <c r="C38" s="22" t="s">
        <v>87</v>
      </c>
      <c r="D38" s="22" t="s">
        <v>136</v>
      </c>
      <c r="E38" s="22" t="s">
        <v>179</v>
      </c>
      <c r="F38" s="22" t="s">
        <v>216</v>
      </c>
      <c r="G38" s="22" t="s">
        <v>259</v>
      </c>
      <c r="H38" s="22" t="s">
        <v>307</v>
      </c>
    </row>
    <row r="39" spans="2:8" x14ac:dyDescent="0.2">
      <c r="B39" s="18">
        <v>2002</v>
      </c>
      <c r="C39" s="22" t="s">
        <v>88</v>
      </c>
      <c r="D39" s="22" t="s">
        <v>137</v>
      </c>
      <c r="E39" s="22" t="s">
        <v>180</v>
      </c>
      <c r="F39" s="22" t="s">
        <v>67</v>
      </c>
      <c r="G39" s="22" t="s">
        <v>260</v>
      </c>
      <c r="H39" s="22" t="s">
        <v>308</v>
      </c>
    </row>
    <row r="40" spans="2:8" x14ac:dyDescent="0.2">
      <c r="B40" s="18">
        <v>2003</v>
      </c>
      <c r="C40" s="22" t="s">
        <v>89</v>
      </c>
      <c r="D40" s="22" t="s">
        <v>124</v>
      </c>
      <c r="E40" s="22" t="s">
        <v>117</v>
      </c>
      <c r="F40" s="22" t="s">
        <v>62</v>
      </c>
      <c r="G40" s="22" t="s">
        <v>261</v>
      </c>
      <c r="H40" s="22" t="s">
        <v>309</v>
      </c>
    </row>
    <row r="41" spans="2:8" x14ac:dyDescent="0.2">
      <c r="B41" s="18">
        <v>2004</v>
      </c>
      <c r="C41" s="22" t="s">
        <v>90</v>
      </c>
      <c r="D41" s="22" t="s">
        <v>126</v>
      </c>
      <c r="E41" s="22" t="s">
        <v>181</v>
      </c>
      <c r="F41" s="22" t="s">
        <v>217</v>
      </c>
      <c r="G41" s="22" t="s">
        <v>257</v>
      </c>
      <c r="H41" s="22" t="s">
        <v>310</v>
      </c>
    </row>
    <row r="42" spans="2:8" x14ac:dyDescent="0.2">
      <c r="B42" s="18">
        <v>2005</v>
      </c>
      <c r="C42" s="22" t="s">
        <v>91</v>
      </c>
      <c r="D42" s="22" t="s">
        <v>138</v>
      </c>
      <c r="E42" s="22" t="s">
        <v>182</v>
      </c>
      <c r="F42" s="22" t="s">
        <v>218</v>
      </c>
      <c r="G42" s="22" t="s">
        <v>262</v>
      </c>
      <c r="H42" s="22" t="s">
        <v>311</v>
      </c>
    </row>
    <row r="43" spans="2:8" x14ac:dyDescent="0.2">
      <c r="B43" s="18">
        <v>2006</v>
      </c>
      <c r="C43" s="22" t="s">
        <v>92</v>
      </c>
      <c r="D43" s="22" t="s">
        <v>128</v>
      </c>
      <c r="E43" s="22" t="s">
        <v>183</v>
      </c>
      <c r="F43" s="22" t="s">
        <v>128</v>
      </c>
      <c r="G43" s="22" t="s">
        <v>256</v>
      </c>
      <c r="H43" s="22" t="s">
        <v>312</v>
      </c>
    </row>
    <row r="44" spans="2:8" x14ac:dyDescent="0.2">
      <c r="B44" s="18">
        <v>2007</v>
      </c>
      <c r="C44" s="22" t="s">
        <v>92</v>
      </c>
      <c r="D44" s="22" t="s">
        <v>139</v>
      </c>
      <c r="E44" s="22" t="s">
        <v>184</v>
      </c>
      <c r="F44" s="22" t="s">
        <v>219</v>
      </c>
      <c r="G44" s="22" t="s">
        <v>262</v>
      </c>
      <c r="H44" s="22" t="s">
        <v>313</v>
      </c>
    </row>
    <row r="45" spans="2:8" x14ac:dyDescent="0.2">
      <c r="B45" s="18">
        <v>2008</v>
      </c>
      <c r="C45" s="22" t="s">
        <v>93</v>
      </c>
      <c r="D45" s="22" t="s">
        <v>140</v>
      </c>
      <c r="E45" s="22" t="s">
        <v>185</v>
      </c>
      <c r="F45" s="22" t="s">
        <v>220</v>
      </c>
      <c r="G45" s="22" t="s">
        <v>263</v>
      </c>
      <c r="H45" s="22" t="s">
        <v>314</v>
      </c>
    </row>
    <row r="46" spans="2:8" x14ac:dyDescent="0.2">
      <c r="B46" s="18">
        <v>2009</v>
      </c>
      <c r="C46" s="22" t="s">
        <v>94</v>
      </c>
      <c r="D46" s="22" t="s">
        <v>141</v>
      </c>
      <c r="E46" s="22" t="s">
        <v>186</v>
      </c>
      <c r="F46" s="22" t="s">
        <v>221</v>
      </c>
      <c r="G46" s="22" t="s">
        <v>264</v>
      </c>
      <c r="H46" s="22" t="s">
        <v>315</v>
      </c>
    </row>
    <row r="47" spans="2:8" x14ac:dyDescent="0.2">
      <c r="B47" s="18">
        <v>2010</v>
      </c>
      <c r="C47" s="22" t="s">
        <v>95</v>
      </c>
      <c r="D47" s="22" t="s">
        <v>142</v>
      </c>
      <c r="E47" s="22" t="s">
        <v>187</v>
      </c>
      <c r="F47" s="22" t="s">
        <v>222</v>
      </c>
      <c r="G47" s="22" t="s">
        <v>265</v>
      </c>
      <c r="H47" s="22" t="s">
        <v>316</v>
      </c>
    </row>
    <row r="48" spans="2:8" x14ac:dyDescent="0.2">
      <c r="B48" s="18">
        <v>2011</v>
      </c>
      <c r="C48" s="22" t="s">
        <v>96</v>
      </c>
      <c r="D48" s="22" t="s">
        <v>143</v>
      </c>
      <c r="E48" s="22" t="s">
        <v>188</v>
      </c>
      <c r="F48" s="22" t="s">
        <v>223</v>
      </c>
      <c r="G48" s="22" t="s">
        <v>266</v>
      </c>
      <c r="H48" s="22" t="s">
        <v>317</v>
      </c>
    </row>
    <row r="49" spans="2:8" x14ac:dyDescent="0.2">
      <c r="B49" s="18">
        <v>2012</v>
      </c>
      <c r="C49" s="22" t="s">
        <v>97</v>
      </c>
      <c r="D49" s="22" t="s">
        <v>144</v>
      </c>
      <c r="E49" s="22" t="s">
        <v>189</v>
      </c>
      <c r="F49" s="22" t="s">
        <v>224</v>
      </c>
      <c r="G49" s="22" t="s">
        <v>267</v>
      </c>
      <c r="H49" s="22" t="s">
        <v>318</v>
      </c>
    </row>
    <row r="50" spans="2:8" x14ac:dyDescent="0.2">
      <c r="B50" s="18">
        <v>2013</v>
      </c>
      <c r="C50" s="22" t="s">
        <v>98</v>
      </c>
      <c r="D50" s="22" t="s">
        <v>145</v>
      </c>
      <c r="E50" s="22" t="s">
        <v>190</v>
      </c>
      <c r="F50" s="22" t="s">
        <v>153</v>
      </c>
      <c r="G50" s="22" t="s">
        <v>268</v>
      </c>
      <c r="H50" s="22" t="s">
        <v>319</v>
      </c>
    </row>
    <row r="51" spans="2:8" x14ac:dyDescent="0.2">
      <c r="B51" s="18">
        <v>2014</v>
      </c>
      <c r="C51" s="22" t="s">
        <v>97</v>
      </c>
      <c r="D51" s="22" t="s">
        <v>146</v>
      </c>
      <c r="E51" s="22" t="s">
        <v>108</v>
      </c>
      <c r="F51" s="22" t="s">
        <v>145</v>
      </c>
      <c r="G51" s="22" t="s">
        <v>262</v>
      </c>
      <c r="H51" s="22" t="s">
        <v>320</v>
      </c>
    </row>
    <row r="52" spans="2:8" x14ac:dyDescent="0.2">
      <c r="B52" s="18">
        <v>2015</v>
      </c>
      <c r="C52" s="22" t="s">
        <v>99</v>
      </c>
      <c r="D52" s="22" t="s">
        <v>109</v>
      </c>
      <c r="E52" s="22" t="s">
        <v>191</v>
      </c>
      <c r="F52" s="22" t="s">
        <v>225</v>
      </c>
      <c r="G52" s="22" t="s">
        <v>269</v>
      </c>
      <c r="H52" s="22" t="s">
        <v>321</v>
      </c>
    </row>
    <row r="53" spans="2:8" x14ac:dyDescent="0.2">
      <c r="B53" s="18">
        <v>2016</v>
      </c>
      <c r="C53" s="22" t="s">
        <v>100</v>
      </c>
      <c r="D53" s="22" t="s">
        <v>147</v>
      </c>
      <c r="E53" s="22" t="s">
        <v>192</v>
      </c>
      <c r="F53" s="22" t="s">
        <v>226</v>
      </c>
      <c r="G53" s="22" t="s">
        <v>266</v>
      </c>
      <c r="H53" s="22" t="s">
        <v>322</v>
      </c>
    </row>
    <row r="54" spans="2:8" x14ac:dyDescent="0.2">
      <c r="B54" s="18">
        <v>2017</v>
      </c>
      <c r="C54" s="22" t="s">
        <v>101</v>
      </c>
      <c r="D54" s="22" t="s">
        <v>148</v>
      </c>
      <c r="E54" s="22" t="s">
        <v>193</v>
      </c>
      <c r="F54" s="22" t="s">
        <v>227</v>
      </c>
      <c r="G54" s="22" t="s">
        <v>270</v>
      </c>
      <c r="H54" s="22" t="s">
        <v>323</v>
      </c>
    </row>
    <row r="55" spans="2:8" x14ac:dyDescent="0.2">
      <c r="B55" s="18">
        <v>2018</v>
      </c>
      <c r="C55" s="22" t="s">
        <v>102</v>
      </c>
      <c r="D55" s="22" t="s">
        <v>149</v>
      </c>
      <c r="E55" s="22" t="s">
        <v>194</v>
      </c>
      <c r="F55" s="22" t="s">
        <v>228</v>
      </c>
      <c r="G55" s="22" t="s">
        <v>271</v>
      </c>
      <c r="H55" s="22" t="s">
        <v>324</v>
      </c>
    </row>
    <row r="56" spans="2:8" x14ac:dyDescent="0.2">
      <c r="B56" s="18">
        <v>2019</v>
      </c>
      <c r="C56" s="22" t="s">
        <v>103</v>
      </c>
      <c r="D56" s="22" t="s">
        <v>150</v>
      </c>
      <c r="E56" s="22" t="s">
        <v>195</v>
      </c>
      <c r="F56" s="22" t="s">
        <v>155</v>
      </c>
      <c r="G56" s="22" t="s">
        <v>272</v>
      </c>
      <c r="H56" s="22" t="s">
        <v>325</v>
      </c>
    </row>
    <row r="57" spans="2:8" x14ac:dyDescent="0.2">
      <c r="B57" s="18">
        <v>2020</v>
      </c>
      <c r="C57" s="22" t="s">
        <v>104</v>
      </c>
      <c r="D57" s="22" t="s">
        <v>151</v>
      </c>
      <c r="E57" s="22" t="s">
        <v>196</v>
      </c>
      <c r="F57" s="22" t="s">
        <v>229</v>
      </c>
      <c r="G57" s="22" t="s">
        <v>273</v>
      </c>
      <c r="H57" s="22" t="s">
        <v>326</v>
      </c>
    </row>
    <row r="58" spans="2:8" x14ac:dyDescent="0.2">
      <c r="B58" s="18">
        <v>2021</v>
      </c>
      <c r="C58" s="22" t="s">
        <v>105</v>
      </c>
      <c r="D58" s="22" t="s">
        <v>152</v>
      </c>
      <c r="E58" s="22" t="s">
        <v>197</v>
      </c>
      <c r="F58" s="22" t="s">
        <v>230</v>
      </c>
      <c r="G58" s="22" t="s">
        <v>274</v>
      </c>
      <c r="H58" s="22" t="s">
        <v>327</v>
      </c>
    </row>
    <row r="59" spans="2:8" x14ac:dyDescent="0.2">
      <c r="B59" s="18">
        <v>2022</v>
      </c>
      <c r="C59" s="22" t="s">
        <v>106</v>
      </c>
      <c r="D59" s="22" t="s">
        <v>148</v>
      </c>
      <c r="E59" s="22" t="s">
        <v>194</v>
      </c>
      <c r="F59" s="22" t="s">
        <v>190</v>
      </c>
      <c r="G59" s="22" t="s">
        <v>275</v>
      </c>
      <c r="H59" s="22" t="s">
        <v>328</v>
      </c>
    </row>
    <row r="60" spans="2:8" x14ac:dyDescent="0.2">
      <c r="B60" s="18">
        <v>2023</v>
      </c>
      <c r="C60" s="22" t="s">
        <v>107</v>
      </c>
      <c r="D60" s="22" t="s">
        <v>153</v>
      </c>
      <c r="E60" s="22" t="s">
        <v>198</v>
      </c>
      <c r="F60" s="22" t="s">
        <v>231</v>
      </c>
      <c r="G60" s="22" t="s">
        <v>276</v>
      </c>
      <c r="H60" s="22" t="s">
        <v>329</v>
      </c>
    </row>
    <row r="61" spans="2:8" x14ac:dyDescent="0.2">
      <c r="B61" s="18">
        <v>2024</v>
      </c>
      <c r="C61" s="22" t="s">
        <v>108</v>
      </c>
      <c r="D61" s="22" t="s">
        <v>154</v>
      </c>
      <c r="E61" s="22" t="s">
        <v>199</v>
      </c>
      <c r="F61" s="22" t="s">
        <v>232</v>
      </c>
      <c r="G61" s="22" t="s">
        <v>265</v>
      </c>
      <c r="H61" s="22" t="s">
        <v>330</v>
      </c>
    </row>
    <row r="62" spans="2:8" x14ac:dyDescent="0.2">
      <c r="B62" s="20">
        <v>2025</v>
      </c>
      <c r="C62" s="23" t="s">
        <v>109</v>
      </c>
      <c r="D62" s="23" t="s">
        <v>155</v>
      </c>
      <c r="E62" s="23" t="s">
        <v>200</v>
      </c>
      <c r="F62" s="23" t="s">
        <v>233</v>
      </c>
      <c r="G62" s="23" t="s">
        <v>272</v>
      </c>
      <c r="H62" s="23" t="s">
        <v>331</v>
      </c>
    </row>
  </sheetData>
  <mergeCells count="4">
    <mergeCell ref="B5:B6"/>
    <mergeCell ref="C5:D5"/>
    <mergeCell ref="E5:G5"/>
    <mergeCell ref="H5:H6"/>
  </mergeCells>
  <pageMargins left="0.70866141732283472" right="0.70866141732283472" top="0.74803149606299213" bottom="0.74803149606299213" header="0.31496062992125984" footer="0.31496062992125984"/>
  <pageSetup paperSize="9" scale="61" fitToWidth="0" fitToHeight="0" orientation="portrait" horizontalDpi="300" verticalDpi="300" r:id="rId1"/>
  <headerFooter differentFirst="1" scaleWithDoc="0" alignWithMargins="0">
    <firstHeader>&amp;L&amp;C&amp;R&amp;B DEPARTEMENT FINANZEN UND RESSOURCEN
Statistik Aargau</first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AB8"/>
  </sheetPr>
  <dimension ref="B1:I59"/>
  <sheetViews>
    <sheetView showGridLines="0" view="pageBreakPreview" zoomScaleNormal="100" zoomScaleSheetLayoutView="100" workbookViewId="0">
      <pane ySplit="5" topLeftCell="A21" activePane="bottomLeft" state="frozen"/>
      <selection activeCell="A3" sqref="A3"/>
      <selection pane="bottomLeft" activeCell="A3" sqref="A3"/>
    </sheetView>
  </sheetViews>
  <sheetFormatPr baseColWidth="10" defaultRowHeight="12.75" x14ac:dyDescent="0.2"/>
  <cols>
    <col min="1" max="1" width="2.5703125" customWidth="1"/>
    <col min="2" max="5" width="10.140625" customWidth="1"/>
    <col min="6" max="6" width="11.85546875" customWidth="1"/>
    <col min="7" max="9" width="12.42578125" customWidth="1"/>
  </cols>
  <sheetData>
    <row r="1" spans="2:9" ht="18" x14ac:dyDescent="0.25">
      <c r="B1" s="3" t="s">
        <v>8</v>
      </c>
    </row>
    <row r="4" spans="2:9" x14ac:dyDescent="0.2">
      <c r="B4" s="40" t="s">
        <v>42</v>
      </c>
      <c r="C4" s="40" t="s">
        <v>43</v>
      </c>
      <c r="D4" s="40" t="s">
        <v>332</v>
      </c>
      <c r="E4" s="40" t="s">
        <v>333</v>
      </c>
      <c r="F4" s="40" t="s">
        <v>334</v>
      </c>
      <c r="G4" s="16" t="s">
        <v>335</v>
      </c>
      <c r="H4" s="16" t="s">
        <v>336</v>
      </c>
      <c r="I4" s="16" t="s">
        <v>337</v>
      </c>
    </row>
    <row r="5" spans="2:9" x14ac:dyDescent="0.2">
      <c r="B5" s="40" t="s">
        <v>42</v>
      </c>
      <c r="C5" s="40" t="s">
        <v>43</v>
      </c>
      <c r="D5" s="40" t="s">
        <v>332</v>
      </c>
      <c r="E5" s="40" t="s">
        <v>333</v>
      </c>
      <c r="F5" s="44" t="s">
        <v>334</v>
      </c>
      <c r="G5" s="44" t="s">
        <v>338</v>
      </c>
      <c r="H5" s="44" t="s">
        <v>338</v>
      </c>
      <c r="I5" s="41" t="s">
        <v>338</v>
      </c>
    </row>
    <row r="6" spans="2:9" x14ac:dyDescent="0.2">
      <c r="B6" s="18">
        <v>1950</v>
      </c>
      <c r="C6" s="19">
        <v>1396</v>
      </c>
      <c r="D6" s="19">
        <v>990</v>
      </c>
      <c r="E6" s="19">
        <v>74</v>
      </c>
      <c r="F6" s="19">
        <v>17000</v>
      </c>
      <c r="G6" s="22" t="s">
        <v>339</v>
      </c>
      <c r="H6" s="22" t="s">
        <v>389</v>
      </c>
      <c r="I6" s="22" t="s">
        <v>439</v>
      </c>
    </row>
    <row r="7" spans="2:9" x14ac:dyDescent="0.2">
      <c r="B7" s="18">
        <v>1955</v>
      </c>
      <c r="C7" s="19">
        <v>2104</v>
      </c>
      <c r="D7" s="19">
        <v>1646</v>
      </c>
      <c r="E7" s="19">
        <v>84</v>
      </c>
      <c r="F7" s="19">
        <v>40450</v>
      </c>
      <c r="G7" s="22" t="s">
        <v>340</v>
      </c>
      <c r="H7" s="22" t="s">
        <v>390</v>
      </c>
      <c r="I7" s="22" t="s">
        <v>440</v>
      </c>
    </row>
    <row r="8" spans="2:9" x14ac:dyDescent="0.2">
      <c r="B8" s="18">
        <v>1960</v>
      </c>
      <c r="C8" s="19">
        <v>2287</v>
      </c>
      <c r="D8" s="19">
        <v>1946</v>
      </c>
      <c r="E8" s="19">
        <v>126</v>
      </c>
      <c r="F8" s="19">
        <v>66086</v>
      </c>
      <c r="G8" s="22" t="s">
        <v>341</v>
      </c>
      <c r="H8" s="22" t="s">
        <v>391</v>
      </c>
      <c r="I8" s="22" t="s">
        <v>441</v>
      </c>
    </row>
    <row r="9" spans="2:9" x14ac:dyDescent="0.2">
      <c r="B9" s="18">
        <v>1965</v>
      </c>
      <c r="C9" s="19">
        <v>2597</v>
      </c>
      <c r="D9" s="19">
        <v>1540</v>
      </c>
      <c r="E9" s="19">
        <v>121</v>
      </c>
      <c r="F9" s="19">
        <v>91536</v>
      </c>
      <c r="G9" s="22" t="s">
        <v>342</v>
      </c>
      <c r="H9" s="22" t="s">
        <v>392</v>
      </c>
      <c r="I9" s="22" t="s">
        <v>442</v>
      </c>
    </row>
    <row r="10" spans="2:9" x14ac:dyDescent="0.2">
      <c r="B10" s="18">
        <v>1970</v>
      </c>
      <c r="C10" s="19">
        <v>3674</v>
      </c>
      <c r="D10" s="19">
        <v>2080</v>
      </c>
      <c r="E10" s="19">
        <v>148</v>
      </c>
      <c r="F10" s="19">
        <v>122472</v>
      </c>
      <c r="G10" s="22" t="s">
        <v>343</v>
      </c>
      <c r="H10" s="22" t="s">
        <v>393</v>
      </c>
      <c r="I10" s="22" t="s">
        <v>443</v>
      </c>
    </row>
    <row r="11" spans="2:9" x14ac:dyDescent="0.2">
      <c r="B11" s="18">
        <v>1975</v>
      </c>
      <c r="C11" s="19">
        <v>3321</v>
      </c>
      <c r="D11" s="19">
        <v>1753</v>
      </c>
      <c r="E11" s="19">
        <v>109</v>
      </c>
      <c r="F11" s="19">
        <v>157671</v>
      </c>
      <c r="G11" s="22" t="s">
        <v>344</v>
      </c>
      <c r="H11" s="22" t="s">
        <v>394</v>
      </c>
      <c r="I11" s="22" t="s">
        <v>444</v>
      </c>
    </row>
    <row r="12" spans="2:9" x14ac:dyDescent="0.2">
      <c r="B12" s="18">
        <v>1980</v>
      </c>
      <c r="C12" s="19">
        <v>3925</v>
      </c>
      <c r="D12" s="19">
        <v>1999</v>
      </c>
      <c r="E12" s="19">
        <v>107</v>
      </c>
      <c r="F12" s="19">
        <v>195908</v>
      </c>
      <c r="G12" s="22" t="s">
        <v>345</v>
      </c>
      <c r="H12" s="22" t="s">
        <v>395</v>
      </c>
      <c r="I12" s="22" t="s">
        <v>445</v>
      </c>
    </row>
    <row r="13" spans="2:9" x14ac:dyDescent="0.2">
      <c r="B13" s="18">
        <v>1981</v>
      </c>
      <c r="C13" s="19">
        <v>3883</v>
      </c>
      <c r="D13" s="19">
        <v>1973</v>
      </c>
      <c r="E13" s="19">
        <v>104</v>
      </c>
      <c r="F13" s="19">
        <v>205231</v>
      </c>
      <c r="G13" s="22" t="s">
        <v>346</v>
      </c>
      <c r="H13" s="22" t="s">
        <v>396</v>
      </c>
      <c r="I13" s="22" t="s">
        <v>446</v>
      </c>
    </row>
    <row r="14" spans="2:9" x14ac:dyDescent="0.2">
      <c r="B14" s="18">
        <v>1982</v>
      </c>
      <c r="C14" s="19">
        <v>4049</v>
      </c>
      <c r="D14" s="19">
        <v>2007</v>
      </c>
      <c r="E14" s="19">
        <v>102</v>
      </c>
      <c r="F14" s="19">
        <v>214023</v>
      </c>
      <c r="G14" s="22" t="s">
        <v>346</v>
      </c>
      <c r="H14" s="22" t="s">
        <v>397</v>
      </c>
      <c r="I14" s="22" t="s">
        <v>447</v>
      </c>
    </row>
    <row r="15" spans="2:9" x14ac:dyDescent="0.2">
      <c r="B15" s="18">
        <v>1983</v>
      </c>
      <c r="C15" s="19">
        <v>4185</v>
      </c>
      <c r="D15" s="19">
        <v>1947</v>
      </c>
      <c r="E15" s="19">
        <v>87</v>
      </c>
      <c r="F15" s="19">
        <v>221607</v>
      </c>
      <c r="G15" s="22" t="s">
        <v>347</v>
      </c>
      <c r="H15" s="22" t="s">
        <v>398</v>
      </c>
      <c r="I15" s="22" t="s">
        <v>448</v>
      </c>
    </row>
    <row r="16" spans="2:9" x14ac:dyDescent="0.2">
      <c r="B16" s="18">
        <v>1984</v>
      </c>
      <c r="C16" s="19">
        <v>3995</v>
      </c>
      <c r="D16" s="19">
        <v>1893</v>
      </c>
      <c r="E16" s="19">
        <v>82</v>
      </c>
      <c r="F16" s="19">
        <v>229820</v>
      </c>
      <c r="G16" s="22" t="s">
        <v>348</v>
      </c>
      <c r="H16" s="22" t="s">
        <v>399</v>
      </c>
      <c r="I16" s="22" t="s">
        <v>449</v>
      </c>
    </row>
    <row r="17" spans="2:9" x14ac:dyDescent="0.2">
      <c r="B17" s="18">
        <v>1985</v>
      </c>
      <c r="C17" s="19">
        <v>3989</v>
      </c>
      <c r="D17" s="19">
        <v>1781</v>
      </c>
      <c r="E17" s="19">
        <v>64</v>
      </c>
      <c r="F17" s="19">
        <v>237238</v>
      </c>
      <c r="G17" s="22" t="s">
        <v>349</v>
      </c>
      <c r="H17" s="22" t="s">
        <v>400</v>
      </c>
      <c r="I17" s="22" t="s">
        <v>450</v>
      </c>
    </row>
    <row r="18" spans="2:9" x14ac:dyDescent="0.2">
      <c r="B18" s="18">
        <v>1986</v>
      </c>
      <c r="C18" s="19">
        <v>4421</v>
      </c>
      <c r="D18" s="19">
        <v>1822</v>
      </c>
      <c r="E18" s="19">
        <v>71</v>
      </c>
      <c r="F18" s="19">
        <v>248389</v>
      </c>
      <c r="G18" s="22" t="s">
        <v>350</v>
      </c>
      <c r="H18" s="22" t="s">
        <v>401</v>
      </c>
      <c r="I18" s="22" t="s">
        <v>451</v>
      </c>
    </row>
    <row r="19" spans="2:9" x14ac:dyDescent="0.2">
      <c r="B19" s="18">
        <v>1987</v>
      </c>
      <c r="C19" s="19">
        <v>4108</v>
      </c>
      <c r="D19" s="19">
        <v>1717</v>
      </c>
      <c r="E19" s="19">
        <v>66</v>
      </c>
      <c r="F19" s="19">
        <v>257712</v>
      </c>
      <c r="G19" s="22" t="s">
        <v>351</v>
      </c>
      <c r="H19" s="22" t="s">
        <v>402</v>
      </c>
      <c r="I19" s="22" t="s">
        <v>452</v>
      </c>
    </row>
    <row r="20" spans="2:9" x14ac:dyDescent="0.2">
      <c r="B20" s="18">
        <v>1988</v>
      </c>
      <c r="C20" s="19">
        <v>4423</v>
      </c>
      <c r="D20" s="19">
        <v>1772</v>
      </c>
      <c r="E20" s="19">
        <v>79</v>
      </c>
      <c r="F20" s="19">
        <v>268009</v>
      </c>
      <c r="G20" s="22" t="s">
        <v>352</v>
      </c>
      <c r="H20" s="22" t="s">
        <v>403</v>
      </c>
      <c r="I20" s="22" t="s">
        <v>451</v>
      </c>
    </row>
    <row r="21" spans="2:9" x14ac:dyDescent="0.2">
      <c r="B21" s="18">
        <v>1989</v>
      </c>
      <c r="C21" s="19">
        <v>4345</v>
      </c>
      <c r="D21" s="19">
        <v>1767</v>
      </c>
      <c r="E21" s="19">
        <v>47</v>
      </c>
      <c r="F21" s="19">
        <v>278173</v>
      </c>
      <c r="G21" s="22" t="s">
        <v>353</v>
      </c>
      <c r="H21" s="22" t="s">
        <v>404</v>
      </c>
      <c r="I21" s="22" t="s">
        <v>453</v>
      </c>
    </row>
    <row r="22" spans="2:9" x14ac:dyDescent="0.2">
      <c r="B22" s="18">
        <v>1990</v>
      </c>
      <c r="C22" s="19">
        <v>4435</v>
      </c>
      <c r="D22" s="19">
        <v>1751</v>
      </c>
      <c r="E22" s="19">
        <v>73</v>
      </c>
      <c r="F22" s="19">
        <v>290140</v>
      </c>
      <c r="G22" s="22" t="s">
        <v>354</v>
      </c>
      <c r="H22" s="22" t="s">
        <v>405</v>
      </c>
      <c r="I22" s="22" t="s">
        <v>454</v>
      </c>
    </row>
    <row r="23" spans="2:9" x14ac:dyDescent="0.2">
      <c r="B23" s="18">
        <v>1991</v>
      </c>
      <c r="C23" s="19">
        <v>4239</v>
      </c>
      <c r="D23" s="19">
        <v>1713</v>
      </c>
      <c r="E23" s="19">
        <v>64</v>
      </c>
      <c r="F23" s="19">
        <v>298663</v>
      </c>
      <c r="G23" s="22" t="s">
        <v>355</v>
      </c>
      <c r="H23" s="22" t="s">
        <v>406</v>
      </c>
      <c r="I23" s="22" t="s">
        <v>455</v>
      </c>
    </row>
    <row r="24" spans="2:9" x14ac:dyDescent="0.2">
      <c r="B24" s="18">
        <v>1992</v>
      </c>
      <c r="C24" s="19">
        <v>4562</v>
      </c>
      <c r="D24" s="19">
        <v>1863</v>
      </c>
      <c r="E24" s="19">
        <v>60</v>
      </c>
      <c r="F24" s="19">
        <v>302725</v>
      </c>
      <c r="G24" s="22" t="s">
        <v>356</v>
      </c>
      <c r="H24" s="22" t="s">
        <v>407</v>
      </c>
      <c r="I24" s="22" t="s">
        <v>456</v>
      </c>
    </row>
    <row r="25" spans="2:9" x14ac:dyDescent="0.2">
      <c r="B25" s="18">
        <v>1993</v>
      </c>
      <c r="C25" s="19">
        <v>4466</v>
      </c>
      <c r="D25" s="19">
        <v>1863</v>
      </c>
      <c r="E25" s="19">
        <v>53</v>
      </c>
      <c r="F25" s="19">
        <v>307125</v>
      </c>
      <c r="G25" s="22" t="s">
        <v>357</v>
      </c>
      <c r="H25" s="22" t="s">
        <v>408</v>
      </c>
      <c r="I25" s="22" t="s">
        <v>453</v>
      </c>
    </row>
    <row r="26" spans="2:9" x14ac:dyDescent="0.2">
      <c r="B26" s="18">
        <v>1994</v>
      </c>
      <c r="C26" s="19">
        <v>5123</v>
      </c>
      <c r="D26" s="19">
        <v>2107</v>
      </c>
      <c r="E26" s="19">
        <v>58</v>
      </c>
      <c r="F26" s="19">
        <v>313697</v>
      </c>
      <c r="G26" s="22" t="s">
        <v>358</v>
      </c>
      <c r="H26" s="22" t="s">
        <v>409</v>
      </c>
      <c r="I26" s="22" t="s">
        <v>457</v>
      </c>
    </row>
    <row r="27" spans="2:9" x14ac:dyDescent="0.2">
      <c r="B27" s="18">
        <v>1995</v>
      </c>
      <c r="C27" s="19">
        <v>5372</v>
      </c>
      <c r="D27" s="19">
        <v>1961</v>
      </c>
      <c r="E27" s="19">
        <v>52</v>
      </c>
      <c r="F27" s="19">
        <v>320509</v>
      </c>
      <c r="G27" s="22" t="s">
        <v>359</v>
      </c>
      <c r="H27" s="22" t="s">
        <v>410</v>
      </c>
      <c r="I27" s="22" t="s">
        <v>458</v>
      </c>
    </row>
    <row r="28" spans="2:9" x14ac:dyDescent="0.2">
      <c r="B28" s="18">
        <v>1996</v>
      </c>
      <c r="C28" s="19">
        <v>4383</v>
      </c>
      <c r="D28" s="19">
        <v>1866</v>
      </c>
      <c r="E28" s="19">
        <v>37</v>
      </c>
      <c r="F28" s="19">
        <v>327632</v>
      </c>
      <c r="G28" s="22" t="s">
        <v>360</v>
      </c>
      <c r="H28" s="22" t="s">
        <v>411</v>
      </c>
      <c r="I28" s="22" t="s">
        <v>459</v>
      </c>
    </row>
    <row r="29" spans="2:9" x14ac:dyDescent="0.2">
      <c r="B29" s="18">
        <v>1997</v>
      </c>
      <c r="C29" s="19">
        <v>4433</v>
      </c>
      <c r="D29" s="19">
        <v>1783</v>
      </c>
      <c r="E29" s="19">
        <v>46</v>
      </c>
      <c r="F29" s="19">
        <v>334758</v>
      </c>
      <c r="G29" s="22" t="s">
        <v>361</v>
      </c>
      <c r="H29" s="22" t="s">
        <v>412</v>
      </c>
      <c r="I29" s="22" t="s">
        <v>460</v>
      </c>
    </row>
    <row r="30" spans="2:9" x14ac:dyDescent="0.2">
      <c r="B30" s="18">
        <v>1998</v>
      </c>
      <c r="C30" s="19">
        <v>4277</v>
      </c>
      <c r="D30" s="19">
        <v>1760</v>
      </c>
      <c r="E30" s="19">
        <v>26</v>
      </c>
      <c r="F30" s="19">
        <v>343076</v>
      </c>
      <c r="G30" s="22" t="s">
        <v>362</v>
      </c>
      <c r="H30" s="22" t="s">
        <v>413</v>
      </c>
      <c r="I30" s="22" t="s">
        <v>461</v>
      </c>
    </row>
    <row r="31" spans="2:9" x14ac:dyDescent="0.2">
      <c r="B31" s="18">
        <v>1999</v>
      </c>
      <c r="C31" s="19">
        <v>4398</v>
      </c>
      <c r="D31" s="19">
        <v>2076</v>
      </c>
      <c r="E31" s="19">
        <v>38</v>
      </c>
      <c r="F31" s="19">
        <v>353427</v>
      </c>
      <c r="G31" s="22" t="s">
        <v>363</v>
      </c>
      <c r="H31" s="22" t="s">
        <v>414</v>
      </c>
      <c r="I31" s="22" t="s">
        <v>459</v>
      </c>
    </row>
    <row r="32" spans="2:9" x14ac:dyDescent="0.2">
      <c r="B32" s="18">
        <v>2000</v>
      </c>
      <c r="C32" s="19">
        <v>4040</v>
      </c>
      <c r="D32" s="19">
        <v>2105</v>
      </c>
      <c r="E32" s="19">
        <v>45</v>
      </c>
      <c r="F32" s="19">
        <v>363136</v>
      </c>
      <c r="G32" s="22" t="s">
        <v>364</v>
      </c>
      <c r="H32" s="22" t="s">
        <v>415</v>
      </c>
      <c r="I32" s="22" t="s">
        <v>462</v>
      </c>
    </row>
    <row r="33" spans="2:9" x14ac:dyDescent="0.2">
      <c r="B33" s="18">
        <v>2001</v>
      </c>
      <c r="C33" s="19">
        <v>3996</v>
      </c>
      <c r="D33" s="19">
        <v>2132</v>
      </c>
      <c r="E33" s="19">
        <v>35</v>
      </c>
      <c r="F33" s="19">
        <v>372719</v>
      </c>
      <c r="G33" s="22" t="s">
        <v>365</v>
      </c>
      <c r="H33" s="22" t="s">
        <v>416</v>
      </c>
      <c r="I33" s="22" t="s">
        <v>463</v>
      </c>
    </row>
    <row r="34" spans="2:9" x14ac:dyDescent="0.2">
      <c r="B34" s="18">
        <v>2002</v>
      </c>
      <c r="C34" s="19">
        <v>3723</v>
      </c>
      <c r="D34" s="19">
        <v>2129</v>
      </c>
      <c r="E34" s="19">
        <v>44</v>
      </c>
      <c r="F34" s="19">
        <v>381394</v>
      </c>
      <c r="G34" s="22" t="s">
        <v>366</v>
      </c>
      <c r="H34" s="22" t="s">
        <v>417</v>
      </c>
      <c r="I34" s="22" t="s">
        <v>462</v>
      </c>
    </row>
    <row r="35" spans="2:9" x14ac:dyDescent="0.2">
      <c r="B35" s="18">
        <v>2003</v>
      </c>
      <c r="C35" s="19">
        <v>3317</v>
      </c>
      <c r="D35" s="19">
        <v>1997</v>
      </c>
      <c r="E35" s="19">
        <v>43</v>
      </c>
      <c r="F35" s="19">
        <v>390748</v>
      </c>
      <c r="G35" s="22" t="s">
        <v>367</v>
      </c>
      <c r="H35" s="22" t="s">
        <v>418</v>
      </c>
      <c r="I35" s="22" t="s">
        <v>459</v>
      </c>
    </row>
    <row r="36" spans="2:9" x14ac:dyDescent="0.2">
      <c r="B36" s="18">
        <v>2004</v>
      </c>
      <c r="C36" s="19">
        <v>3074</v>
      </c>
      <c r="D36" s="19">
        <v>1872</v>
      </c>
      <c r="E36" s="19">
        <v>38</v>
      </c>
      <c r="F36" s="19">
        <v>397072</v>
      </c>
      <c r="G36" s="22" t="s">
        <v>368</v>
      </c>
      <c r="H36" s="22" t="s">
        <v>419</v>
      </c>
      <c r="I36" s="22" t="s">
        <v>464</v>
      </c>
    </row>
    <row r="37" spans="2:9" x14ac:dyDescent="0.2">
      <c r="B37" s="18">
        <v>2005</v>
      </c>
      <c r="C37" s="19">
        <v>3124</v>
      </c>
      <c r="D37" s="19">
        <v>1912</v>
      </c>
      <c r="E37" s="19">
        <v>25</v>
      </c>
      <c r="F37" s="19">
        <v>403498</v>
      </c>
      <c r="G37" s="22" t="s">
        <v>368</v>
      </c>
      <c r="H37" s="22" t="s">
        <v>420</v>
      </c>
      <c r="I37" s="22" t="s">
        <v>465</v>
      </c>
    </row>
    <row r="38" spans="2:9" x14ac:dyDescent="0.2">
      <c r="B38" s="18">
        <v>2006</v>
      </c>
      <c r="C38" s="19">
        <v>2983</v>
      </c>
      <c r="D38" s="19">
        <v>1830</v>
      </c>
      <c r="E38" s="19">
        <v>26</v>
      </c>
      <c r="F38" s="19">
        <v>410050</v>
      </c>
      <c r="G38" s="22" t="s">
        <v>369</v>
      </c>
      <c r="H38" s="22" t="s">
        <v>384</v>
      </c>
      <c r="I38" s="22" t="s">
        <v>465</v>
      </c>
    </row>
    <row r="39" spans="2:9" x14ac:dyDescent="0.2">
      <c r="B39" s="18">
        <v>2007</v>
      </c>
      <c r="C39" s="19">
        <v>2983</v>
      </c>
      <c r="D39" s="19">
        <v>1874</v>
      </c>
      <c r="E39" s="19">
        <v>25</v>
      </c>
      <c r="F39" s="19">
        <v>416823</v>
      </c>
      <c r="G39" s="22" t="s">
        <v>370</v>
      </c>
      <c r="H39" s="22" t="s">
        <v>421</v>
      </c>
      <c r="I39" s="22" t="s">
        <v>465</v>
      </c>
    </row>
    <row r="40" spans="2:9" x14ac:dyDescent="0.2">
      <c r="B40" s="18">
        <v>2008</v>
      </c>
      <c r="C40" s="19">
        <v>2790</v>
      </c>
      <c r="D40" s="19">
        <v>1710</v>
      </c>
      <c r="E40" s="19">
        <v>19</v>
      </c>
      <c r="F40" s="19">
        <v>424664</v>
      </c>
      <c r="G40" s="22" t="s">
        <v>371</v>
      </c>
      <c r="H40" s="22" t="s">
        <v>422</v>
      </c>
      <c r="I40" s="22" t="s">
        <v>466</v>
      </c>
    </row>
    <row r="41" spans="2:9" x14ac:dyDescent="0.2">
      <c r="B41" s="18">
        <v>2009</v>
      </c>
      <c r="C41" s="19">
        <v>2848</v>
      </c>
      <c r="D41" s="19">
        <v>1779</v>
      </c>
      <c r="E41" s="19">
        <v>20</v>
      </c>
      <c r="F41" s="19">
        <v>432875</v>
      </c>
      <c r="G41" s="22" t="s">
        <v>372</v>
      </c>
      <c r="H41" s="22" t="s">
        <v>423</v>
      </c>
      <c r="I41" s="22" t="s">
        <v>467</v>
      </c>
    </row>
    <row r="42" spans="2:9" x14ac:dyDescent="0.2">
      <c r="B42" s="18">
        <v>2010</v>
      </c>
      <c r="C42" s="19">
        <v>2759</v>
      </c>
      <c r="D42" s="19">
        <v>1649</v>
      </c>
      <c r="E42" s="19">
        <v>12</v>
      </c>
      <c r="F42" s="19">
        <v>441843</v>
      </c>
      <c r="G42" s="22" t="s">
        <v>373</v>
      </c>
      <c r="H42" s="22" t="s">
        <v>424</v>
      </c>
      <c r="I42" s="22" t="s">
        <v>468</v>
      </c>
    </row>
    <row r="43" spans="2:9" x14ac:dyDescent="0.2">
      <c r="B43" s="18">
        <v>2011</v>
      </c>
      <c r="C43" s="19">
        <v>2644</v>
      </c>
      <c r="D43" s="19">
        <v>1645</v>
      </c>
      <c r="E43" s="19">
        <v>14</v>
      </c>
      <c r="F43" s="19">
        <v>453751</v>
      </c>
      <c r="G43" s="22" t="s">
        <v>374</v>
      </c>
      <c r="H43" s="22" t="s">
        <v>425</v>
      </c>
      <c r="I43" s="22" t="s">
        <v>468</v>
      </c>
    </row>
    <row r="44" spans="2:9" x14ac:dyDescent="0.2">
      <c r="B44" s="18">
        <v>2012</v>
      </c>
      <c r="C44" s="19">
        <v>2552</v>
      </c>
      <c r="D44" s="19">
        <v>1537</v>
      </c>
      <c r="E44" s="19">
        <v>21</v>
      </c>
      <c r="F44" s="19">
        <v>465585</v>
      </c>
      <c r="G44" s="22" t="s">
        <v>375</v>
      </c>
      <c r="H44" s="22" t="s">
        <v>426</v>
      </c>
      <c r="I44" s="22" t="s">
        <v>467</v>
      </c>
    </row>
    <row r="45" spans="2:9" x14ac:dyDescent="0.2">
      <c r="B45" s="18">
        <v>2013</v>
      </c>
      <c r="C45" s="19">
        <v>2479</v>
      </c>
      <c r="D45" s="19">
        <v>1449</v>
      </c>
      <c r="E45" s="19">
        <v>15</v>
      </c>
      <c r="F45" s="19">
        <v>475637</v>
      </c>
      <c r="G45" s="22" t="s">
        <v>376</v>
      </c>
      <c r="H45" s="22" t="s">
        <v>427</v>
      </c>
      <c r="I45" s="22" t="s">
        <v>468</v>
      </c>
    </row>
    <row r="46" spans="2:9" x14ac:dyDescent="0.2">
      <c r="B46" s="18">
        <v>2014</v>
      </c>
      <c r="C46" s="19">
        <v>2553</v>
      </c>
      <c r="D46" s="19">
        <v>1463</v>
      </c>
      <c r="E46" s="19">
        <v>25</v>
      </c>
      <c r="F46" s="19">
        <v>485131</v>
      </c>
      <c r="G46" s="22" t="s">
        <v>377</v>
      </c>
      <c r="H46" s="22" t="s">
        <v>428</v>
      </c>
      <c r="I46" s="22" t="s">
        <v>467</v>
      </c>
    </row>
    <row r="47" spans="2:9" x14ac:dyDescent="0.2">
      <c r="B47" s="18">
        <v>2015</v>
      </c>
      <c r="C47" s="19">
        <v>2487</v>
      </c>
      <c r="D47" s="19">
        <v>1486</v>
      </c>
      <c r="E47" s="19">
        <v>28</v>
      </c>
      <c r="F47" s="19">
        <v>492090</v>
      </c>
      <c r="G47" s="22" t="s">
        <v>378</v>
      </c>
      <c r="H47" s="22" t="s">
        <v>428</v>
      </c>
      <c r="I47" s="22" t="s">
        <v>465</v>
      </c>
    </row>
    <row r="48" spans="2:9" x14ac:dyDescent="0.2">
      <c r="B48" s="18">
        <v>2016</v>
      </c>
      <c r="C48" s="19">
        <v>2272</v>
      </c>
      <c r="D48" s="19">
        <v>1351</v>
      </c>
      <c r="E48" s="19">
        <v>14</v>
      </c>
      <c r="F48" s="19">
        <v>500249</v>
      </c>
      <c r="G48" s="22" t="s">
        <v>379</v>
      </c>
      <c r="H48" s="22" t="s">
        <v>429</v>
      </c>
      <c r="I48" s="22" t="s">
        <v>468</v>
      </c>
    </row>
    <row r="49" spans="2:9" x14ac:dyDescent="0.2">
      <c r="B49" s="18">
        <v>2017</v>
      </c>
      <c r="C49" s="19">
        <v>2445</v>
      </c>
      <c r="D49" s="19">
        <v>1406</v>
      </c>
      <c r="E49" s="19">
        <v>17</v>
      </c>
      <c r="F49" s="19">
        <v>507495</v>
      </c>
      <c r="G49" s="22" t="s">
        <v>380</v>
      </c>
      <c r="H49" s="22" t="s">
        <v>430</v>
      </c>
      <c r="I49" s="22" t="s">
        <v>468</v>
      </c>
    </row>
    <row r="50" spans="2:9" x14ac:dyDescent="0.2">
      <c r="B50" s="18">
        <v>2018</v>
      </c>
      <c r="C50" s="19">
        <v>2360</v>
      </c>
      <c r="D50" s="19">
        <v>1372</v>
      </c>
      <c r="E50" s="19">
        <v>16</v>
      </c>
      <c r="F50" s="19">
        <v>515300</v>
      </c>
      <c r="G50" s="22" t="s">
        <v>381</v>
      </c>
      <c r="H50" s="22" t="s">
        <v>431</v>
      </c>
      <c r="I50" s="22" t="s">
        <v>468</v>
      </c>
    </row>
    <row r="51" spans="2:9" x14ac:dyDescent="0.2">
      <c r="B51" s="18">
        <v>2019</v>
      </c>
      <c r="C51" s="19">
        <v>2375</v>
      </c>
      <c r="D51" s="19">
        <v>1338</v>
      </c>
      <c r="E51" s="19">
        <v>11</v>
      </c>
      <c r="F51" s="19">
        <v>521535</v>
      </c>
      <c r="G51" s="22" t="s">
        <v>382</v>
      </c>
      <c r="H51" s="22" t="s">
        <v>432</v>
      </c>
      <c r="I51" s="22" t="s">
        <v>469</v>
      </c>
    </row>
    <row r="52" spans="2:9" x14ac:dyDescent="0.2">
      <c r="B52" s="18">
        <v>2020</v>
      </c>
      <c r="C52" s="19">
        <v>2277</v>
      </c>
      <c r="D52" s="19">
        <v>1283</v>
      </c>
      <c r="E52" s="19">
        <v>8</v>
      </c>
      <c r="F52" s="19">
        <v>530996</v>
      </c>
      <c r="G52" s="22" t="s">
        <v>383</v>
      </c>
      <c r="H52" s="22" t="s">
        <v>433</v>
      </c>
      <c r="I52" s="22" t="s">
        <v>469</v>
      </c>
    </row>
    <row r="53" spans="2:9" x14ac:dyDescent="0.2">
      <c r="B53" s="18">
        <v>2021</v>
      </c>
      <c r="C53" s="19">
        <v>2420</v>
      </c>
      <c r="D53" s="19">
        <v>1222</v>
      </c>
      <c r="E53" s="19">
        <v>9</v>
      </c>
      <c r="F53" s="19">
        <v>542325</v>
      </c>
      <c r="G53" s="22" t="s">
        <v>384</v>
      </c>
      <c r="H53" s="22" t="s">
        <v>434</v>
      </c>
      <c r="I53" s="22" t="s">
        <v>469</v>
      </c>
    </row>
    <row r="54" spans="2:9" x14ac:dyDescent="0.2">
      <c r="B54" s="18">
        <v>2022</v>
      </c>
      <c r="C54" s="19">
        <v>2666</v>
      </c>
      <c r="D54" s="19">
        <v>1366</v>
      </c>
      <c r="E54" s="19">
        <v>22</v>
      </c>
      <c r="F54" s="19">
        <v>547796</v>
      </c>
      <c r="G54" s="22" t="s">
        <v>385</v>
      </c>
      <c r="H54" s="22" t="s">
        <v>435</v>
      </c>
      <c r="I54" s="22" t="s">
        <v>466</v>
      </c>
    </row>
    <row r="55" spans="2:9" x14ac:dyDescent="0.2">
      <c r="B55" s="18">
        <v>2023</v>
      </c>
      <c r="C55" s="19">
        <v>2600</v>
      </c>
      <c r="D55" s="19">
        <v>1387</v>
      </c>
      <c r="E55" s="19">
        <v>10</v>
      </c>
      <c r="F55" s="19">
        <v>555072</v>
      </c>
      <c r="G55" s="22" t="s">
        <v>386</v>
      </c>
      <c r="H55" s="22" t="s">
        <v>436</v>
      </c>
      <c r="I55" s="22" t="s">
        <v>469</v>
      </c>
    </row>
    <row r="56" spans="2:9" x14ac:dyDescent="0.2">
      <c r="B56" s="18">
        <v>2024</v>
      </c>
      <c r="C56" s="19">
        <v>2456</v>
      </c>
      <c r="D56" s="19">
        <v>1213</v>
      </c>
      <c r="E56" s="19">
        <v>12</v>
      </c>
      <c r="F56" s="19">
        <v>563595</v>
      </c>
      <c r="G56" s="22" t="s">
        <v>387</v>
      </c>
      <c r="H56" s="22" t="s">
        <v>437</v>
      </c>
      <c r="I56" s="22" t="s">
        <v>469</v>
      </c>
    </row>
    <row r="57" spans="2:9" x14ac:dyDescent="0.2">
      <c r="B57" s="20">
        <v>2025</v>
      </c>
      <c r="C57" s="21">
        <v>2629</v>
      </c>
      <c r="D57" s="21">
        <v>1261</v>
      </c>
      <c r="E57" s="21">
        <v>11</v>
      </c>
      <c r="F57" s="21">
        <v>571239</v>
      </c>
      <c r="G57" s="23" t="s">
        <v>388</v>
      </c>
      <c r="H57" s="23" t="s">
        <v>438</v>
      </c>
      <c r="I57" s="23" t="s">
        <v>469</v>
      </c>
    </row>
    <row r="59" spans="2:9" x14ac:dyDescent="0.2">
      <c r="B59" s="42" t="s">
        <v>470</v>
      </c>
      <c r="C59" s="43"/>
      <c r="D59" s="43"/>
      <c r="E59" s="43"/>
      <c r="F59" s="43"/>
      <c r="G59" s="43"/>
      <c r="H59" s="43"/>
      <c r="I59" s="43"/>
    </row>
  </sheetData>
  <mergeCells count="7">
    <mergeCell ref="G5:I5"/>
    <mergeCell ref="B59:I59"/>
    <mergeCell ref="B4:B5"/>
    <mergeCell ref="C4:C5"/>
    <mergeCell ref="D4:D5"/>
    <mergeCell ref="E4:E5"/>
    <mergeCell ref="F4:F5"/>
  </mergeCells>
  <pageMargins left="0.70866141732283472" right="0.70866141732283472" top="0.74803149606299213" bottom="0.74803149606299213" header="0.31496062992125984" footer="0.31496062992125984"/>
  <pageSetup paperSize="9" scale="84" fitToWidth="0" fitToHeight="0" orientation="portrait" horizontalDpi="300" verticalDpi="300" r:id="rId1"/>
  <headerFooter differentFirst="1" scaleWithDoc="0" alignWithMargins="0">
    <firstHeader>&amp;L&amp;C&amp;R&amp;B DEPARTEMENT FINANZEN UND RESSOURCEN
Statistik Aargau</firstHeader>
  </headerFooter>
  <rowBreaks count="1" manualBreakCount="1">
    <brk id="6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AB8"/>
  </sheetPr>
  <dimension ref="B1:R60"/>
  <sheetViews>
    <sheetView showGridLines="0" view="pageBreakPreview" zoomScaleNormal="100" zoomScaleSheetLayoutView="100" workbookViewId="0">
      <pane ySplit="5" topLeftCell="A6" activePane="bottomLeft" state="frozen"/>
      <selection activeCell="A3" sqref="A3"/>
      <selection pane="bottomLeft" activeCell="A3" sqref="A3"/>
    </sheetView>
  </sheetViews>
  <sheetFormatPr baseColWidth="10" defaultRowHeight="12.75" x14ac:dyDescent="0.2"/>
  <cols>
    <col min="1" max="1" width="2.5703125" customWidth="1"/>
    <col min="2" max="14" width="10.140625" customWidth="1"/>
    <col min="15" max="16" width="10.7109375" customWidth="1"/>
    <col min="17" max="18" width="10.140625" customWidth="1"/>
  </cols>
  <sheetData>
    <row r="1" spans="2:18" ht="18" x14ac:dyDescent="0.25">
      <c r="B1" s="3" t="s">
        <v>9</v>
      </c>
    </row>
    <row r="4" spans="2:18" ht="27.95" customHeight="1" x14ac:dyDescent="0.2">
      <c r="B4" s="40" t="s">
        <v>471</v>
      </c>
      <c r="C4" s="40" t="s">
        <v>472</v>
      </c>
      <c r="D4" s="40" t="s">
        <v>472</v>
      </c>
      <c r="E4" s="40" t="s">
        <v>473</v>
      </c>
      <c r="F4" s="40" t="s">
        <v>473</v>
      </c>
      <c r="G4" s="40" t="s">
        <v>474</v>
      </c>
      <c r="H4" s="40" t="s">
        <v>474</v>
      </c>
      <c r="I4" s="40" t="s">
        <v>475</v>
      </c>
      <c r="J4" s="40" t="s">
        <v>475</v>
      </c>
      <c r="K4" s="40" t="s">
        <v>476</v>
      </c>
      <c r="L4" s="40" t="s">
        <v>476</v>
      </c>
      <c r="M4" s="40" t="s">
        <v>477</v>
      </c>
      <c r="N4" s="40" t="s">
        <v>477</v>
      </c>
      <c r="O4" s="40" t="s">
        <v>478</v>
      </c>
      <c r="P4" s="40" t="s">
        <v>478</v>
      </c>
      <c r="Q4" s="40" t="s">
        <v>46</v>
      </c>
      <c r="R4" s="40" t="s">
        <v>46</v>
      </c>
    </row>
    <row r="5" spans="2:18" x14ac:dyDescent="0.2">
      <c r="B5" s="40" t="s">
        <v>471</v>
      </c>
      <c r="C5" s="17" t="s">
        <v>57</v>
      </c>
      <c r="D5" s="17" t="s">
        <v>50</v>
      </c>
      <c r="E5" s="17" t="s">
        <v>57</v>
      </c>
      <c r="F5" s="17" t="s">
        <v>50</v>
      </c>
      <c r="G5" s="17" t="s">
        <v>57</v>
      </c>
      <c r="H5" s="17" t="s">
        <v>50</v>
      </c>
      <c r="I5" s="17" t="s">
        <v>57</v>
      </c>
      <c r="J5" s="17" t="s">
        <v>50</v>
      </c>
      <c r="K5" s="17" t="s">
        <v>57</v>
      </c>
      <c r="L5" s="17" t="s">
        <v>50</v>
      </c>
      <c r="M5" s="17" t="s">
        <v>57</v>
      </c>
      <c r="N5" s="17" t="s">
        <v>50</v>
      </c>
      <c r="O5" s="17" t="s">
        <v>57</v>
      </c>
      <c r="P5" s="17" t="s">
        <v>50</v>
      </c>
      <c r="Q5" s="17" t="s">
        <v>57</v>
      </c>
      <c r="R5" s="17" t="s">
        <v>50</v>
      </c>
    </row>
    <row r="6" spans="2:18" x14ac:dyDescent="0.2">
      <c r="B6" s="18">
        <v>1976</v>
      </c>
      <c r="C6" s="19">
        <v>669</v>
      </c>
      <c r="D6" s="19">
        <v>38</v>
      </c>
      <c r="E6" s="19">
        <v>209</v>
      </c>
      <c r="F6" s="19">
        <v>10</v>
      </c>
      <c r="G6" s="19">
        <v>311</v>
      </c>
      <c r="H6" s="19">
        <v>16</v>
      </c>
      <c r="I6" s="19" t="s">
        <v>54</v>
      </c>
      <c r="J6" s="19" t="s">
        <v>54</v>
      </c>
      <c r="K6" s="19">
        <v>186</v>
      </c>
      <c r="L6" s="19">
        <v>12</v>
      </c>
      <c r="M6" s="19">
        <v>51</v>
      </c>
      <c r="N6" s="19">
        <v>3</v>
      </c>
      <c r="O6" s="19">
        <v>217</v>
      </c>
      <c r="P6" s="19">
        <v>26</v>
      </c>
      <c r="Q6" s="19">
        <v>1643</v>
      </c>
      <c r="R6" s="19">
        <v>105</v>
      </c>
    </row>
    <row r="7" spans="2:18" x14ac:dyDescent="0.2">
      <c r="B7" s="18">
        <v>1977</v>
      </c>
      <c r="C7" s="19">
        <v>794</v>
      </c>
      <c r="D7" s="19">
        <v>33</v>
      </c>
      <c r="E7" s="19">
        <v>217</v>
      </c>
      <c r="F7" s="19">
        <v>12</v>
      </c>
      <c r="G7" s="19">
        <v>325</v>
      </c>
      <c r="H7" s="19">
        <v>14</v>
      </c>
      <c r="I7" s="19" t="s">
        <v>54</v>
      </c>
      <c r="J7" s="19" t="s">
        <v>54</v>
      </c>
      <c r="K7" s="19">
        <v>199</v>
      </c>
      <c r="L7" s="19">
        <v>6</v>
      </c>
      <c r="M7" s="19">
        <v>56</v>
      </c>
      <c r="N7" s="19">
        <v>3</v>
      </c>
      <c r="O7" s="19">
        <v>206</v>
      </c>
      <c r="P7" s="19">
        <v>25</v>
      </c>
      <c r="Q7" s="19">
        <v>1797</v>
      </c>
      <c r="R7" s="19">
        <v>93</v>
      </c>
    </row>
    <row r="8" spans="2:18" x14ac:dyDescent="0.2">
      <c r="B8" s="18">
        <v>1978</v>
      </c>
      <c r="C8" s="19">
        <v>1012</v>
      </c>
      <c r="D8" s="19">
        <v>31</v>
      </c>
      <c r="E8" s="19">
        <v>207</v>
      </c>
      <c r="F8" s="19">
        <v>9</v>
      </c>
      <c r="G8" s="19">
        <v>342</v>
      </c>
      <c r="H8" s="19">
        <v>14</v>
      </c>
      <c r="I8" s="19" t="s">
        <v>54</v>
      </c>
      <c r="J8" s="19" t="s">
        <v>54</v>
      </c>
      <c r="K8" s="19">
        <v>188</v>
      </c>
      <c r="L8" s="19">
        <v>11</v>
      </c>
      <c r="M8" s="19">
        <v>61</v>
      </c>
      <c r="N8" s="19">
        <v>1</v>
      </c>
      <c r="O8" s="19">
        <v>192</v>
      </c>
      <c r="P8" s="19">
        <v>26</v>
      </c>
      <c r="Q8" s="19">
        <v>2002</v>
      </c>
      <c r="R8" s="19">
        <v>92</v>
      </c>
    </row>
    <row r="9" spans="2:18" x14ac:dyDescent="0.2">
      <c r="B9" s="18">
        <v>1979</v>
      </c>
      <c r="C9" s="19">
        <v>879</v>
      </c>
      <c r="D9" s="19">
        <v>45</v>
      </c>
      <c r="E9" s="19">
        <v>219</v>
      </c>
      <c r="F9" s="19">
        <v>15</v>
      </c>
      <c r="G9" s="19">
        <v>337</v>
      </c>
      <c r="H9" s="19">
        <v>8</v>
      </c>
      <c r="I9" s="19" t="s">
        <v>54</v>
      </c>
      <c r="J9" s="19" t="s">
        <v>54</v>
      </c>
      <c r="K9" s="19">
        <v>198</v>
      </c>
      <c r="L9" s="19">
        <v>12</v>
      </c>
      <c r="M9" s="19">
        <v>74</v>
      </c>
      <c r="N9" s="19">
        <v>1</v>
      </c>
      <c r="O9" s="19">
        <v>181</v>
      </c>
      <c r="P9" s="19">
        <v>27</v>
      </c>
      <c r="Q9" s="19">
        <v>1888</v>
      </c>
      <c r="R9" s="19">
        <v>108</v>
      </c>
    </row>
    <row r="10" spans="2:18" x14ac:dyDescent="0.2">
      <c r="B10" s="18">
        <v>1980</v>
      </c>
      <c r="C10" s="19">
        <v>931</v>
      </c>
      <c r="D10" s="19">
        <v>42</v>
      </c>
      <c r="E10" s="19">
        <v>261</v>
      </c>
      <c r="F10" s="19">
        <v>16</v>
      </c>
      <c r="G10" s="19">
        <v>363</v>
      </c>
      <c r="H10" s="19">
        <v>16</v>
      </c>
      <c r="I10" s="19" t="s">
        <v>54</v>
      </c>
      <c r="J10" s="19" t="s">
        <v>54</v>
      </c>
      <c r="K10" s="19">
        <v>210</v>
      </c>
      <c r="L10" s="19">
        <v>9</v>
      </c>
      <c r="M10" s="19">
        <v>51</v>
      </c>
      <c r="N10" s="19">
        <v>5</v>
      </c>
      <c r="O10" s="19">
        <v>183</v>
      </c>
      <c r="P10" s="19">
        <v>19</v>
      </c>
      <c r="Q10" s="19">
        <v>1999</v>
      </c>
      <c r="R10" s="19">
        <v>107</v>
      </c>
    </row>
    <row r="11" spans="2:18" x14ac:dyDescent="0.2">
      <c r="B11" s="18">
        <v>1981</v>
      </c>
      <c r="C11" s="19">
        <v>854</v>
      </c>
      <c r="D11" s="19">
        <v>50</v>
      </c>
      <c r="E11" s="19">
        <v>330</v>
      </c>
      <c r="F11" s="19">
        <v>15</v>
      </c>
      <c r="G11" s="19">
        <v>337</v>
      </c>
      <c r="H11" s="19">
        <v>12</v>
      </c>
      <c r="I11" s="19" t="s">
        <v>54</v>
      </c>
      <c r="J11" s="19" t="s">
        <v>54</v>
      </c>
      <c r="K11" s="19">
        <v>222</v>
      </c>
      <c r="L11" s="19">
        <v>10</v>
      </c>
      <c r="M11" s="19">
        <v>66</v>
      </c>
      <c r="N11" s="19">
        <v>4</v>
      </c>
      <c r="O11" s="19">
        <v>164</v>
      </c>
      <c r="P11" s="19">
        <v>13</v>
      </c>
      <c r="Q11" s="19">
        <v>1973</v>
      </c>
      <c r="R11" s="19">
        <v>104</v>
      </c>
    </row>
    <row r="12" spans="2:18" x14ac:dyDescent="0.2">
      <c r="B12" s="18">
        <v>1982</v>
      </c>
      <c r="C12" s="19">
        <v>793</v>
      </c>
      <c r="D12" s="19">
        <v>46</v>
      </c>
      <c r="E12" s="19">
        <v>346</v>
      </c>
      <c r="F12" s="19">
        <v>15</v>
      </c>
      <c r="G12" s="19">
        <v>364</v>
      </c>
      <c r="H12" s="19">
        <v>10</v>
      </c>
      <c r="I12" s="19" t="s">
        <v>54</v>
      </c>
      <c r="J12" s="19" t="s">
        <v>54</v>
      </c>
      <c r="K12" s="19">
        <v>221</v>
      </c>
      <c r="L12" s="19">
        <v>10</v>
      </c>
      <c r="M12" s="19">
        <v>69</v>
      </c>
      <c r="N12" s="19">
        <v>1</v>
      </c>
      <c r="O12" s="19">
        <v>214</v>
      </c>
      <c r="P12" s="19">
        <v>20</v>
      </c>
      <c r="Q12" s="19">
        <v>2007</v>
      </c>
      <c r="R12" s="19">
        <v>102</v>
      </c>
    </row>
    <row r="13" spans="2:18" x14ac:dyDescent="0.2">
      <c r="B13" s="18">
        <v>1983</v>
      </c>
      <c r="C13" s="19">
        <v>786</v>
      </c>
      <c r="D13" s="19">
        <v>25</v>
      </c>
      <c r="E13" s="19">
        <v>370</v>
      </c>
      <c r="F13" s="19">
        <v>17</v>
      </c>
      <c r="G13" s="19">
        <v>365</v>
      </c>
      <c r="H13" s="19">
        <v>12</v>
      </c>
      <c r="I13" s="19" t="s">
        <v>54</v>
      </c>
      <c r="J13" s="19" t="s">
        <v>54</v>
      </c>
      <c r="K13" s="19">
        <v>211</v>
      </c>
      <c r="L13" s="19">
        <v>2</v>
      </c>
      <c r="M13" s="19">
        <v>48</v>
      </c>
      <c r="N13" s="19">
        <v>7</v>
      </c>
      <c r="O13" s="19">
        <v>167</v>
      </c>
      <c r="P13" s="19">
        <v>24</v>
      </c>
      <c r="Q13" s="19">
        <v>1947</v>
      </c>
      <c r="R13" s="19">
        <v>87</v>
      </c>
    </row>
    <row r="14" spans="2:18" x14ac:dyDescent="0.2">
      <c r="B14" s="18">
        <v>1984</v>
      </c>
      <c r="C14" s="19">
        <v>787</v>
      </c>
      <c r="D14" s="19">
        <v>30</v>
      </c>
      <c r="E14" s="19">
        <v>329</v>
      </c>
      <c r="F14" s="19">
        <v>18</v>
      </c>
      <c r="G14" s="19">
        <v>322</v>
      </c>
      <c r="H14" s="19">
        <v>9</v>
      </c>
      <c r="I14" s="19" t="s">
        <v>54</v>
      </c>
      <c r="J14" s="19" t="s">
        <v>54</v>
      </c>
      <c r="K14" s="19">
        <v>236</v>
      </c>
      <c r="L14" s="19">
        <v>10</v>
      </c>
      <c r="M14" s="19">
        <v>61</v>
      </c>
      <c r="N14" s="19">
        <v>2</v>
      </c>
      <c r="O14" s="19">
        <v>158</v>
      </c>
      <c r="P14" s="19">
        <v>13</v>
      </c>
      <c r="Q14" s="19">
        <v>1893</v>
      </c>
      <c r="R14" s="19">
        <v>82</v>
      </c>
    </row>
    <row r="15" spans="2:18" x14ac:dyDescent="0.2">
      <c r="B15" s="18">
        <v>1985</v>
      </c>
      <c r="C15" s="19">
        <v>726</v>
      </c>
      <c r="D15" s="19">
        <v>26</v>
      </c>
      <c r="E15" s="19">
        <v>298</v>
      </c>
      <c r="F15" s="19">
        <v>6</v>
      </c>
      <c r="G15" s="19">
        <v>335</v>
      </c>
      <c r="H15" s="19">
        <v>7</v>
      </c>
      <c r="I15" s="19" t="s">
        <v>54</v>
      </c>
      <c r="J15" s="19" t="s">
        <v>54</v>
      </c>
      <c r="K15" s="19">
        <v>238</v>
      </c>
      <c r="L15" s="19">
        <v>6</v>
      </c>
      <c r="M15" s="19">
        <v>45</v>
      </c>
      <c r="N15" s="19">
        <v>3</v>
      </c>
      <c r="O15" s="19">
        <v>139</v>
      </c>
      <c r="P15" s="19">
        <v>16</v>
      </c>
      <c r="Q15" s="19">
        <v>1781</v>
      </c>
      <c r="R15" s="19">
        <v>64</v>
      </c>
    </row>
    <row r="16" spans="2:18" x14ac:dyDescent="0.2">
      <c r="B16" s="18">
        <v>1986</v>
      </c>
      <c r="C16" s="19">
        <v>735</v>
      </c>
      <c r="D16" s="19">
        <v>21</v>
      </c>
      <c r="E16" s="19">
        <v>286</v>
      </c>
      <c r="F16" s="19">
        <v>14</v>
      </c>
      <c r="G16" s="19">
        <v>328</v>
      </c>
      <c r="H16" s="19">
        <v>8</v>
      </c>
      <c r="I16" s="19" t="s">
        <v>54</v>
      </c>
      <c r="J16" s="19" t="s">
        <v>54</v>
      </c>
      <c r="K16" s="19">
        <v>254</v>
      </c>
      <c r="L16" s="19">
        <v>12</v>
      </c>
      <c r="M16" s="19">
        <v>54</v>
      </c>
      <c r="N16" s="19">
        <v>3</v>
      </c>
      <c r="O16" s="19">
        <v>165</v>
      </c>
      <c r="P16" s="19">
        <v>13</v>
      </c>
      <c r="Q16" s="19">
        <v>1822</v>
      </c>
      <c r="R16" s="19">
        <v>71</v>
      </c>
    </row>
    <row r="17" spans="2:18" x14ac:dyDescent="0.2">
      <c r="B17" s="18">
        <v>1987</v>
      </c>
      <c r="C17" s="19">
        <v>741</v>
      </c>
      <c r="D17" s="19">
        <v>32</v>
      </c>
      <c r="E17" s="19">
        <v>247</v>
      </c>
      <c r="F17" s="19">
        <v>7</v>
      </c>
      <c r="G17" s="19">
        <v>298</v>
      </c>
      <c r="H17" s="19">
        <v>4</v>
      </c>
      <c r="I17" s="19" t="s">
        <v>54</v>
      </c>
      <c r="J17" s="19" t="s">
        <v>54</v>
      </c>
      <c r="K17" s="19">
        <v>224</v>
      </c>
      <c r="L17" s="19">
        <v>4</v>
      </c>
      <c r="M17" s="19">
        <v>50</v>
      </c>
      <c r="N17" s="19">
        <v>4</v>
      </c>
      <c r="O17" s="19">
        <v>157</v>
      </c>
      <c r="P17" s="19">
        <v>15</v>
      </c>
      <c r="Q17" s="19">
        <v>1717</v>
      </c>
      <c r="R17" s="19">
        <v>66</v>
      </c>
    </row>
    <row r="18" spans="2:18" x14ac:dyDescent="0.2">
      <c r="B18" s="18">
        <v>1988</v>
      </c>
      <c r="C18" s="19">
        <v>812</v>
      </c>
      <c r="D18" s="19">
        <v>39</v>
      </c>
      <c r="E18" s="19">
        <v>215</v>
      </c>
      <c r="F18" s="19">
        <v>8</v>
      </c>
      <c r="G18" s="19">
        <v>283</v>
      </c>
      <c r="H18" s="19">
        <v>8</v>
      </c>
      <c r="I18" s="19" t="s">
        <v>54</v>
      </c>
      <c r="J18" s="19" t="s">
        <v>54</v>
      </c>
      <c r="K18" s="19">
        <v>233</v>
      </c>
      <c r="L18" s="19">
        <v>6</v>
      </c>
      <c r="M18" s="19">
        <v>83</v>
      </c>
      <c r="N18" s="19">
        <v>3</v>
      </c>
      <c r="O18" s="19">
        <v>146</v>
      </c>
      <c r="P18" s="19">
        <v>15</v>
      </c>
      <c r="Q18" s="19">
        <v>1772</v>
      </c>
      <c r="R18" s="19">
        <v>79</v>
      </c>
    </row>
    <row r="19" spans="2:18" x14ac:dyDescent="0.2">
      <c r="B19" s="18">
        <v>1989</v>
      </c>
      <c r="C19" s="19">
        <v>842</v>
      </c>
      <c r="D19" s="19">
        <v>18</v>
      </c>
      <c r="E19" s="19">
        <v>253</v>
      </c>
      <c r="F19" s="19">
        <v>7</v>
      </c>
      <c r="G19" s="19">
        <v>257</v>
      </c>
      <c r="H19" s="19">
        <v>5</v>
      </c>
      <c r="I19" s="19" t="s">
        <v>54</v>
      </c>
      <c r="J19" s="19" t="s">
        <v>54</v>
      </c>
      <c r="K19" s="19">
        <v>243</v>
      </c>
      <c r="L19" s="19">
        <v>6</v>
      </c>
      <c r="M19" s="19">
        <v>31</v>
      </c>
      <c r="N19" s="19">
        <v>2</v>
      </c>
      <c r="O19" s="19">
        <v>141</v>
      </c>
      <c r="P19" s="19">
        <v>9</v>
      </c>
      <c r="Q19" s="19">
        <v>1767</v>
      </c>
      <c r="R19" s="19">
        <v>47</v>
      </c>
    </row>
    <row r="20" spans="2:18" x14ac:dyDescent="0.2">
      <c r="B20" s="18">
        <v>1990</v>
      </c>
      <c r="C20" s="19">
        <v>857</v>
      </c>
      <c r="D20" s="19">
        <v>43</v>
      </c>
      <c r="E20" s="19">
        <v>240</v>
      </c>
      <c r="F20" s="19">
        <v>6</v>
      </c>
      <c r="G20" s="19">
        <v>183</v>
      </c>
      <c r="H20" s="19">
        <v>5</v>
      </c>
      <c r="I20" s="19" t="s">
        <v>54</v>
      </c>
      <c r="J20" s="19" t="s">
        <v>54</v>
      </c>
      <c r="K20" s="19">
        <v>235</v>
      </c>
      <c r="L20" s="19">
        <v>7</v>
      </c>
      <c r="M20" s="19">
        <v>72</v>
      </c>
      <c r="N20" s="19">
        <v>2</v>
      </c>
      <c r="O20" s="19">
        <v>164</v>
      </c>
      <c r="P20" s="19">
        <v>10</v>
      </c>
      <c r="Q20" s="19">
        <v>1751</v>
      </c>
      <c r="R20" s="19">
        <v>73</v>
      </c>
    </row>
    <row r="21" spans="2:18" x14ac:dyDescent="0.2">
      <c r="B21" s="18">
        <v>1991</v>
      </c>
      <c r="C21" s="19">
        <v>867</v>
      </c>
      <c r="D21" s="19">
        <v>24</v>
      </c>
      <c r="E21" s="19">
        <v>211</v>
      </c>
      <c r="F21" s="19">
        <v>9</v>
      </c>
      <c r="G21" s="19">
        <v>183</v>
      </c>
      <c r="H21" s="19">
        <v>6</v>
      </c>
      <c r="I21" s="19" t="s">
        <v>54</v>
      </c>
      <c r="J21" s="19" t="s">
        <v>54</v>
      </c>
      <c r="K21" s="19">
        <v>234</v>
      </c>
      <c r="L21" s="19">
        <v>5</v>
      </c>
      <c r="M21" s="19">
        <v>76</v>
      </c>
      <c r="N21" s="19">
        <v>3</v>
      </c>
      <c r="O21" s="19">
        <v>142</v>
      </c>
      <c r="P21" s="19">
        <v>17</v>
      </c>
      <c r="Q21" s="19">
        <v>1713</v>
      </c>
      <c r="R21" s="19">
        <v>64</v>
      </c>
    </row>
    <row r="22" spans="2:18" x14ac:dyDescent="0.2">
      <c r="B22" s="18">
        <v>1992</v>
      </c>
      <c r="C22" s="19">
        <v>975</v>
      </c>
      <c r="D22" s="19">
        <v>30</v>
      </c>
      <c r="E22" s="19">
        <v>234</v>
      </c>
      <c r="F22" s="19">
        <v>11</v>
      </c>
      <c r="G22" s="19">
        <v>180</v>
      </c>
      <c r="H22" s="19">
        <v>3</v>
      </c>
      <c r="I22" s="19" t="s">
        <v>54</v>
      </c>
      <c r="J22" s="19" t="s">
        <v>54</v>
      </c>
      <c r="K22" s="19">
        <v>259</v>
      </c>
      <c r="L22" s="19">
        <v>4</v>
      </c>
      <c r="M22" s="19">
        <v>71</v>
      </c>
      <c r="N22" s="19">
        <v>3</v>
      </c>
      <c r="O22" s="19">
        <v>144</v>
      </c>
      <c r="P22" s="19">
        <v>9</v>
      </c>
      <c r="Q22" s="19">
        <v>1863</v>
      </c>
      <c r="R22" s="19">
        <v>60</v>
      </c>
    </row>
    <row r="23" spans="2:18" x14ac:dyDescent="0.2">
      <c r="B23" s="18">
        <v>1993</v>
      </c>
      <c r="C23" s="19">
        <v>1010</v>
      </c>
      <c r="D23" s="19">
        <v>27</v>
      </c>
      <c r="E23" s="19">
        <v>214</v>
      </c>
      <c r="F23" s="19">
        <v>6</v>
      </c>
      <c r="G23" s="19">
        <v>154</v>
      </c>
      <c r="H23" s="19">
        <v>4</v>
      </c>
      <c r="I23" s="19" t="s">
        <v>54</v>
      </c>
      <c r="J23" s="19" t="s">
        <v>54</v>
      </c>
      <c r="K23" s="19">
        <v>273</v>
      </c>
      <c r="L23" s="19">
        <v>3</v>
      </c>
      <c r="M23" s="19">
        <v>63</v>
      </c>
      <c r="N23" s="19">
        <v>3</v>
      </c>
      <c r="O23" s="19">
        <v>149</v>
      </c>
      <c r="P23" s="19">
        <v>10</v>
      </c>
      <c r="Q23" s="19">
        <v>1863</v>
      </c>
      <c r="R23" s="19">
        <v>53</v>
      </c>
    </row>
    <row r="24" spans="2:18" x14ac:dyDescent="0.2">
      <c r="B24" s="18">
        <v>1994</v>
      </c>
      <c r="C24" s="19">
        <v>1151</v>
      </c>
      <c r="D24" s="19">
        <v>26</v>
      </c>
      <c r="E24" s="19">
        <v>218</v>
      </c>
      <c r="F24" s="19">
        <v>13</v>
      </c>
      <c r="G24" s="19">
        <v>199</v>
      </c>
      <c r="H24" s="19">
        <v>5</v>
      </c>
      <c r="I24" s="19" t="s">
        <v>54</v>
      </c>
      <c r="J24" s="19" t="s">
        <v>54</v>
      </c>
      <c r="K24" s="19">
        <v>288</v>
      </c>
      <c r="L24" s="19">
        <v>7</v>
      </c>
      <c r="M24" s="19">
        <v>96</v>
      </c>
      <c r="N24" s="19">
        <v>2</v>
      </c>
      <c r="O24" s="19">
        <v>155</v>
      </c>
      <c r="P24" s="19">
        <v>5</v>
      </c>
      <c r="Q24" s="19">
        <v>2107</v>
      </c>
      <c r="R24" s="19">
        <v>58</v>
      </c>
    </row>
    <row r="25" spans="2:18" x14ac:dyDescent="0.2">
      <c r="B25" s="18">
        <v>1995</v>
      </c>
      <c r="C25" s="19">
        <v>1112</v>
      </c>
      <c r="D25" s="19">
        <v>28</v>
      </c>
      <c r="E25" s="19">
        <v>219</v>
      </c>
      <c r="F25" s="19">
        <v>5</v>
      </c>
      <c r="G25" s="19">
        <v>147</v>
      </c>
      <c r="H25" s="19">
        <v>2</v>
      </c>
      <c r="I25" s="19" t="s">
        <v>54</v>
      </c>
      <c r="J25" s="19" t="s">
        <v>54</v>
      </c>
      <c r="K25" s="19">
        <v>259</v>
      </c>
      <c r="L25" s="19">
        <v>6</v>
      </c>
      <c r="M25" s="19">
        <v>66</v>
      </c>
      <c r="N25" s="19">
        <v>4</v>
      </c>
      <c r="O25" s="19">
        <v>158</v>
      </c>
      <c r="P25" s="19">
        <v>7</v>
      </c>
      <c r="Q25" s="19">
        <v>1961</v>
      </c>
      <c r="R25" s="19">
        <v>52</v>
      </c>
    </row>
    <row r="26" spans="2:18" x14ac:dyDescent="0.2">
      <c r="B26" s="18">
        <v>1996</v>
      </c>
      <c r="C26" s="19">
        <v>1028</v>
      </c>
      <c r="D26" s="19">
        <v>13</v>
      </c>
      <c r="E26" s="19">
        <v>201</v>
      </c>
      <c r="F26" s="19">
        <v>8</v>
      </c>
      <c r="G26" s="19">
        <v>142</v>
      </c>
      <c r="H26" s="19">
        <v>3</v>
      </c>
      <c r="I26" s="19" t="s">
        <v>54</v>
      </c>
      <c r="J26" s="19" t="s">
        <v>54</v>
      </c>
      <c r="K26" s="19">
        <v>281</v>
      </c>
      <c r="L26" s="19">
        <v>4</v>
      </c>
      <c r="M26" s="19">
        <v>79</v>
      </c>
      <c r="N26" s="19">
        <v>3</v>
      </c>
      <c r="O26" s="19">
        <v>135</v>
      </c>
      <c r="P26" s="19">
        <v>6</v>
      </c>
      <c r="Q26" s="19">
        <v>1866</v>
      </c>
      <c r="R26" s="19">
        <v>37</v>
      </c>
    </row>
    <row r="27" spans="2:18" x14ac:dyDescent="0.2">
      <c r="B27" s="18">
        <v>1997</v>
      </c>
      <c r="C27" s="19">
        <v>950</v>
      </c>
      <c r="D27" s="19">
        <v>20</v>
      </c>
      <c r="E27" s="19">
        <v>195</v>
      </c>
      <c r="F27" s="19">
        <v>4</v>
      </c>
      <c r="G27" s="19">
        <v>145</v>
      </c>
      <c r="H27" s="19">
        <v>1</v>
      </c>
      <c r="I27" s="19" t="s">
        <v>54</v>
      </c>
      <c r="J27" s="19" t="s">
        <v>54</v>
      </c>
      <c r="K27" s="19">
        <v>286</v>
      </c>
      <c r="L27" s="19">
        <v>8</v>
      </c>
      <c r="M27" s="19">
        <v>75</v>
      </c>
      <c r="N27" s="19">
        <v>1</v>
      </c>
      <c r="O27" s="19">
        <v>132</v>
      </c>
      <c r="P27" s="19">
        <v>12</v>
      </c>
      <c r="Q27" s="19">
        <v>1783</v>
      </c>
      <c r="R27" s="19">
        <v>46</v>
      </c>
    </row>
    <row r="28" spans="2:18" x14ac:dyDescent="0.2">
      <c r="B28" s="18">
        <v>1998</v>
      </c>
      <c r="C28" s="19">
        <v>1059</v>
      </c>
      <c r="D28" s="19">
        <v>12</v>
      </c>
      <c r="E28" s="19">
        <v>167</v>
      </c>
      <c r="F28" s="19">
        <v>2</v>
      </c>
      <c r="G28" s="19">
        <v>99</v>
      </c>
      <c r="H28" s="19">
        <v>1</v>
      </c>
      <c r="I28" s="19" t="s">
        <v>54</v>
      </c>
      <c r="J28" s="19" t="s">
        <v>54</v>
      </c>
      <c r="K28" s="19">
        <v>255</v>
      </c>
      <c r="L28" s="19">
        <v>3</v>
      </c>
      <c r="M28" s="19">
        <v>56</v>
      </c>
      <c r="N28" s="19">
        <v>0</v>
      </c>
      <c r="O28" s="19">
        <v>124</v>
      </c>
      <c r="P28" s="19">
        <v>8</v>
      </c>
      <c r="Q28" s="19">
        <v>1760</v>
      </c>
      <c r="R28" s="19">
        <v>26</v>
      </c>
    </row>
    <row r="29" spans="2:18" x14ac:dyDescent="0.2">
      <c r="B29" s="18">
        <v>1999</v>
      </c>
      <c r="C29" s="19">
        <v>1152</v>
      </c>
      <c r="D29" s="19">
        <v>26</v>
      </c>
      <c r="E29" s="19">
        <v>238</v>
      </c>
      <c r="F29" s="19">
        <v>1</v>
      </c>
      <c r="G29" s="19">
        <v>159</v>
      </c>
      <c r="H29" s="19">
        <v>1</v>
      </c>
      <c r="I29" s="19" t="s">
        <v>54</v>
      </c>
      <c r="J29" s="19" t="s">
        <v>54</v>
      </c>
      <c r="K29" s="19">
        <v>277</v>
      </c>
      <c r="L29" s="19">
        <v>3</v>
      </c>
      <c r="M29" s="19">
        <v>74</v>
      </c>
      <c r="N29" s="19">
        <v>2</v>
      </c>
      <c r="O29" s="19">
        <v>176</v>
      </c>
      <c r="P29" s="19">
        <v>5</v>
      </c>
      <c r="Q29" s="19">
        <v>2076</v>
      </c>
      <c r="R29" s="19">
        <v>38</v>
      </c>
    </row>
    <row r="30" spans="2:18" x14ac:dyDescent="0.2">
      <c r="B30" s="18">
        <v>2000</v>
      </c>
      <c r="C30" s="19">
        <v>1264</v>
      </c>
      <c r="D30" s="19">
        <v>18</v>
      </c>
      <c r="E30" s="19">
        <v>223</v>
      </c>
      <c r="F30" s="19">
        <v>6</v>
      </c>
      <c r="G30" s="19">
        <v>118</v>
      </c>
      <c r="H30" s="19">
        <v>0</v>
      </c>
      <c r="I30" s="19" t="s">
        <v>54</v>
      </c>
      <c r="J30" s="19" t="s">
        <v>54</v>
      </c>
      <c r="K30" s="19">
        <v>277</v>
      </c>
      <c r="L30" s="19">
        <v>4</v>
      </c>
      <c r="M30" s="19">
        <v>76</v>
      </c>
      <c r="N30" s="19">
        <v>2</v>
      </c>
      <c r="O30" s="19">
        <v>147</v>
      </c>
      <c r="P30" s="19">
        <v>15</v>
      </c>
      <c r="Q30" s="19">
        <v>2105</v>
      </c>
      <c r="R30" s="19">
        <v>45</v>
      </c>
    </row>
    <row r="31" spans="2:18" x14ac:dyDescent="0.2">
      <c r="B31" s="18">
        <v>2001</v>
      </c>
      <c r="C31" s="19">
        <v>1268</v>
      </c>
      <c r="D31" s="19">
        <v>18</v>
      </c>
      <c r="E31" s="19">
        <v>250</v>
      </c>
      <c r="F31" s="19">
        <v>6</v>
      </c>
      <c r="G31" s="19">
        <v>117</v>
      </c>
      <c r="H31" s="19">
        <v>1</v>
      </c>
      <c r="I31" s="19" t="s">
        <v>54</v>
      </c>
      <c r="J31" s="19" t="s">
        <v>54</v>
      </c>
      <c r="K31" s="19">
        <v>265</v>
      </c>
      <c r="L31" s="19">
        <v>2</v>
      </c>
      <c r="M31" s="19">
        <v>77</v>
      </c>
      <c r="N31" s="19">
        <v>1</v>
      </c>
      <c r="O31" s="19">
        <v>155</v>
      </c>
      <c r="P31" s="19">
        <v>7</v>
      </c>
      <c r="Q31" s="19">
        <v>2132</v>
      </c>
      <c r="R31" s="19">
        <v>35</v>
      </c>
    </row>
    <row r="32" spans="2:18" x14ac:dyDescent="0.2">
      <c r="B32" s="18">
        <v>2002</v>
      </c>
      <c r="C32" s="19">
        <v>1265</v>
      </c>
      <c r="D32" s="19">
        <v>21</v>
      </c>
      <c r="E32" s="19">
        <v>272</v>
      </c>
      <c r="F32" s="19">
        <v>4</v>
      </c>
      <c r="G32" s="19">
        <v>102</v>
      </c>
      <c r="H32" s="19">
        <v>1</v>
      </c>
      <c r="I32" s="19" t="s">
        <v>54</v>
      </c>
      <c r="J32" s="19" t="s">
        <v>54</v>
      </c>
      <c r="K32" s="19">
        <v>245</v>
      </c>
      <c r="L32" s="19">
        <v>3</v>
      </c>
      <c r="M32" s="19">
        <v>86</v>
      </c>
      <c r="N32" s="19">
        <v>4</v>
      </c>
      <c r="O32" s="19">
        <v>159</v>
      </c>
      <c r="P32" s="19">
        <v>11</v>
      </c>
      <c r="Q32" s="19">
        <v>2129</v>
      </c>
      <c r="R32" s="19">
        <v>44</v>
      </c>
    </row>
    <row r="33" spans="2:18" x14ac:dyDescent="0.2">
      <c r="B33" s="18">
        <v>2003</v>
      </c>
      <c r="C33" s="19">
        <v>1158</v>
      </c>
      <c r="D33" s="19">
        <v>20</v>
      </c>
      <c r="E33" s="19">
        <v>254</v>
      </c>
      <c r="F33" s="19">
        <v>6</v>
      </c>
      <c r="G33" s="19">
        <v>100</v>
      </c>
      <c r="H33" s="19">
        <v>2</v>
      </c>
      <c r="I33" s="19" t="s">
        <v>54</v>
      </c>
      <c r="J33" s="19" t="s">
        <v>54</v>
      </c>
      <c r="K33" s="19">
        <v>247</v>
      </c>
      <c r="L33" s="19">
        <v>7</v>
      </c>
      <c r="M33" s="19">
        <v>99</v>
      </c>
      <c r="N33" s="19">
        <v>1</v>
      </c>
      <c r="O33" s="19">
        <v>139</v>
      </c>
      <c r="P33" s="19">
        <v>7</v>
      </c>
      <c r="Q33" s="19">
        <v>1997</v>
      </c>
      <c r="R33" s="19">
        <v>43</v>
      </c>
    </row>
    <row r="34" spans="2:18" x14ac:dyDescent="0.2">
      <c r="B34" s="18">
        <v>2004</v>
      </c>
      <c r="C34" s="19">
        <v>1061</v>
      </c>
      <c r="D34" s="19">
        <v>14</v>
      </c>
      <c r="E34" s="19">
        <v>277</v>
      </c>
      <c r="F34" s="19">
        <v>8</v>
      </c>
      <c r="G34" s="19">
        <v>78</v>
      </c>
      <c r="H34" s="19">
        <v>0</v>
      </c>
      <c r="I34" s="19" t="s">
        <v>54</v>
      </c>
      <c r="J34" s="19" t="s">
        <v>54</v>
      </c>
      <c r="K34" s="19">
        <v>241</v>
      </c>
      <c r="L34" s="19">
        <v>6</v>
      </c>
      <c r="M34" s="19">
        <v>69</v>
      </c>
      <c r="N34" s="19">
        <v>2</v>
      </c>
      <c r="O34" s="19">
        <v>146</v>
      </c>
      <c r="P34" s="19">
        <v>8</v>
      </c>
      <c r="Q34" s="19">
        <v>1872</v>
      </c>
      <c r="R34" s="19">
        <v>38</v>
      </c>
    </row>
    <row r="35" spans="2:18" x14ac:dyDescent="0.2">
      <c r="B35" s="18">
        <v>2005</v>
      </c>
      <c r="C35" s="19">
        <v>1112</v>
      </c>
      <c r="D35" s="19">
        <v>11</v>
      </c>
      <c r="E35" s="19">
        <v>247</v>
      </c>
      <c r="F35" s="19">
        <v>3</v>
      </c>
      <c r="G35" s="19">
        <v>70</v>
      </c>
      <c r="H35" s="19">
        <v>0</v>
      </c>
      <c r="I35" s="19" t="s">
        <v>54</v>
      </c>
      <c r="J35" s="19" t="s">
        <v>54</v>
      </c>
      <c r="K35" s="19">
        <v>247</v>
      </c>
      <c r="L35" s="19">
        <v>2</v>
      </c>
      <c r="M35" s="19">
        <v>64</v>
      </c>
      <c r="N35" s="19">
        <v>5</v>
      </c>
      <c r="O35" s="19">
        <v>172</v>
      </c>
      <c r="P35" s="19">
        <v>4</v>
      </c>
      <c r="Q35" s="19">
        <v>1912</v>
      </c>
      <c r="R35" s="19">
        <v>25</v>
      </c>
    </row>
    <row r="36" spans="2:18" x14ac:dyDescent="0.2">
      <c r="B36" s="18">
        <v>2006</v>
      </c>
      <c r="C36" s="19">
        <v>990</v>
      </c>
      <c r="D36" s="19">
        <v>11</v>
      </c>
      <c r="E36" s="19">
        <v>270</v>
      </c>
      <c r="F36" s="19">
        <v>5</v>
      </c>
      <c r="G36" s="19">
        <v>66</v>
      </c>
      <c r="H36" s="19">
        <v>1</v>
      </c>
      <c r="I36" s="19" t="s">
        <v>54</v>
      </c>
      <c r="J36" s="19" t="s">
        <v>54</v>
      </c>
      <c r="K36" s="19">
        <v>298</v>
      </c>
      <c r="L36" s="19">
        <v>3</v>
      </c>
      <c r="M36" s="19">
        <v>66</v>
      </c>
      <c r="N36" s="19">
        <v>1</v>
      </c>
      <c r="O36" s="19">
        <v>140</v>
      </c>
      <c r="P36" s="19">
        <v>5</v>
      </c>
      <c r="Q36" s="19">
        <v>1830</v>
      </c>
      <c r="R36" s="19">
        <v>26</v>
      </c>
    </row>
    <row r="37" spans="2:18" x14ac:dyDescent="0.2">
      <c r="B37" s="18">
        <v>2007</v>
      </c>
      <c r="C37" s="19">
        <v>1043</v>
      </c>
      <c r="D37" s="19">
        <v>8</v>
      </c>
      <c r="E37" s="19">
        <v>301</v>
      </c>
      <c r="F37" s="19">
        <v>4</v>
      </c>
      <c r="G37" s="19">
        <v>72</v>
      </c>
      <c r="H37" s="19">
        <v>2</v>
      </c>
      <c r="I37" s="19" t="s">
        <v>54</v>
      </c>
      <c r="J37" s="19" t="s">
        <v>54</v>
      </c>
      <c r="K37" s="19">
        <v>238</v>
      </c>
      <c r="L37" s="19">
        <v>1</v>
      </c>
      <c r="M37" s="19">
        <v>86</v>
      </c>
      <c r="N37" s="19">
        <v>1</v>
      </c>
      <c r="O37" s="19">
        <v>134</v>
      </c>
      <c r="P37" s="19">
        <v>9</v>
      </c>
      <c r="Q37" s="19">
        <v>1874</v>
      </c>
      <c r="R37" s="19">
        <v>25</v>
      </c>
    </row>
    <row r="38" spans="2:18" x14ac:dyDescent="0.2">
      <c r="B38" s="18">
        <v>2008</v>
      </c>
      <c r="C38" s="19">
        <v>952</v>
      </c>
      <c r="D38" s="19">
        <v>6</v>
      </c>
      <c r="E38" s="19">
        <v>224</v>
      </c>
      <c r="F38" s="19">
        <v>6</v>
      </c>
      <c r="G38" s="19">
        <v>71</v>
      </c>
      <c r="H38" s="19">
        <v>1</v>
      </c>
      <c r="I38" s="19" t="s">
        <v>54</v>
      </c>
      <c r="J38" s="19" t="s">
        <v>54</v>
      </c>
      <c r="K38" s="19">
        <v>258</v>
      </c>
      <c r="L38" s="19">
        <v>3</v>
      </c>
      <c r="M38" s="19">
        <v>52</v>
      </c>
      <c r="N38" s="19">
        <v>3</v>
      </c>
      <c r="O38" s="19">
        <v>153</v>
      </c>
      <c r="P38" s="19">
        <v>0</v>
      </c>
      <c r="Q38" s="19">
        <v>1710</v>
      </c>
      <c r="R38" s="19">
        <v>19</v>
      </c>
    </row>
    <row r="39" spans="2:18" x14ac:dyDescent="0.2">
      <c r="B39" s="18">
        <v>2009</v>
      </c>
      <c r="C39" s="19">
        <v>962</v>
      </c>
      <c r="D39" s="19">
        <v>6</v>
      </c>
      <c r="E39" s="19">
        <v>265</v>
      </c>
      <c r="F39" s="19">
        <v>4</v>
      </c>
      <c r="G39" s="19">
        <v>56</v>
      </c>
      <c r="H39" s="19">
        <v>2</v>
      </c>
      <c r="I39" s="19" t="s">
        <v>54</v>
      </c>
      <c r="J39" s="19" t="s">
        <v>54</v>
      </c>
      <c r="K39" s="19">
        <v>261</v>
      </c>
      <c r="L39" s="19">
        <v>2</v>
      </c>
      <c r="M39" s="19">
        <v>86</v>
      </c>
      <c r="N39" s="19">
        <v>2</v>
      </c>
      <c r="O39" s="19">
        <v>149</v>
      </c>
      <c r="P39" s="19">
        <v>4</v>
      </c>
      <c r="Q39" s="19">
        <v>1779</v>
      </c>
      <c r="R39" s="19">
        <v>20</v>
      </c>
    </row>
    <row r="40" spans="2:18" x14ac:dyDescent="0.2">
      <c r="B40" s="18">
        <v>2010</v>
      </c>
      <c r="C40" s="19">
        <v>916</v>
      </c>
      <c r="D40" s="19">
        <v>4</v>
      </c>
      <c r="E40" s="19">
        <v>215</v>
      </c>
      <c r="F40" s="19">
        <v>3</v>
      </c>
      <c r="G40" s="19">
        <v>69</v>
      </c>
      <c r="H40" s="19">
        <v>1</v>
      </c>
      <c r="I40" s="19" t="s">
        <v>54</v>
      </c>
      <c r="J40" s="19" t="s">
        <v>54</v>
      </c>
      <c r="K40" s="19">
        <v>257</v>
      </c>
      <c r="L40" s="19">
        <v>0</v>
      </c>
      <c r="M40" s="19">
        <v>50</v>
      </c>
      <c r="N40" s="19">
        <v>1</v>
      </c>
      <c r="O40" s="19">
        <v>142</v>
      </c>
      <c r="P40" s="19">
        <v>3</v>
      </c>
      <c r="Q40" s="19">
        <v>1649</v>
      </c>
      <c r="R40" s="19">
        <v>12</v>
      </c>
    </row>
    <row r="41" spans="2:18" x14ac:dyDescent="0.2">
      <c r="B41" s="18">
        <v>2011</v>
      </c>
      <c r="C41" s="19">
        <v>837</v>
      </c>
      <c r="D41" s="19">
        <v>3</v>
      </c>
      <c r="E41" s="19">
        <v>244</v>
      </c>
      <c r="F41" s="19">
        <v>5</v>
      </c>
      <c r="G41" s="19">
        <v>75</v>
      </c>
      <c r="H41" s="19">
        <v>0</v>
      </c>
      <c r="I41" s="19">
        <v>18</v>
      </c>
      <c r="J41" s="19">
        <v>0</v>
      </c>
      <c r="K41" s="19">
        <v>256</v>
      </c>
      <c r="L41" s="19">
        <v>2</v>
      </c>
      <c r="M41" s="19">
        <v>73</v>
      </c>
      <c r="N41" s="19">
        <v>0</v>
      </c>
      <c r="O41" s="19">
        <v>142</v>
      </c>
      <c r="P41" s="19">
        <v>4</v>
      </c>
      <c r="Q41" s="19">
        <v>1645</v>
      </c>
      <c r="R41" s="19">
        <v>14</v>
      </c>
    </row>
    <row r="42" spans="2:18" x14ac:dyDescent="0.2">
      <c r="B42" s="18">
        <v>2012</v>
      </c>
      <c r="C42" s="19">
        <v>826</v>
      </c>
      <c r="D42" s="19">
        <v>4</v>
      </c>
      <c r="E42" s="19">
        <v>228</v>
      </c>
      <c r="F42" s="19">
        <v>3</v>
      </c>
      <c r="G42" s="19">
        <v>52</v>
      </c>
      <c r="H42" s="19">
        <v>0</v>
      </c>
      <c r="I42" s="19">
        <v>25</v>
      </c>
      <c r="J42" s="19">
        <v>1</v>
      </c>
      <c r="K42" s="19">
        <v>255</v>
      </c>
      <c r="L42" s="19">
        <v>1</v>
      </c>
      <c r="M42" s="19">
        <v>54</v>
      </c>
      <c r="N42" s="19">
        <v>1</v>
      </c>
      <c r="O42" s="19">
        <v>97</v>
      </c>
      <c r="P42" s="19">
        <v>11</v>
      </c>
      <c r="Q42" s="19">
        <v>1537</v>
      </c>
      <c r="R42" s="19">
        <v>21</v>
      </c>
    </row>
    <row r="43" spans="2:18" x14ac:dyDescent="0.2">
      <c r="B43" s="18">
        <v>2013</v>
      </c>
      <c r="C43" s="19">
        <v>755</v>
      </c>
      <c r="D43" s="19">
        <v>5</v>
      </c>
      <c r="E43" s="19">
        <v>194</v>
      </c>
      <c r="F43" s="19">
        <v>4</v>
      </c>
      <c r="G43" s="19">
        <v>46</v>
      </c>
      <c r="H43" s="19">
        <v>0</v>
      </c>
      <c r="I43" s="19">
        <v>32</v>
      </c>
      <c r="J43" s="19">
        <v>1</v>
      </c>
      <c r="K43" s="19">
        <v>221</v>
      </c>
      <c r="L43" s="19">
        <v>1</v>
      </c>
      <c r="M43" s="19">
        <v>60</v>
      </c>
      <c r="N43" s="19">
        <v>0</v>
      </c>
      <c r="O43" s="19">
        <v>141</v>
      </c>
      <c r="P43" s="19">
        <v>4</v>
      </c>
      <c r="Q43" s="19">
        <v>1449</v>
      </c>
      <c r="R43" s="19">
        <v>15</v>
      </c>
    </row>
    <row r="44" spans="2:18" x14ac:dyDescent="0.2">
      <c r="B44" s="18">
        <v>2014</v>
      </c>
      <c r="C44" s="19">
        <v>736</v>
      </c>
      <c r="D44" s="19">
        <v>10</v>
      </c>
      <c r="E44" s="19">
        <v>212</v>
      </c>
      <c r="F44" s="19">
        <v>5</v>
      </c>
      <c r="G44" s="19">
        <v>38</v>
      </c>
      <c r="H44" s="19">
        <v>0</v>
      </c>
      <c r="I44" s="19">
        <v>36</v>
      </c>
      <c r="J44" s="19">
        <v>0</v>
      </c>
      <c r="K44" s="19">
        <v>244</v>
      </c>
      <c r="L44" s="19">
        <v>2</v>
      </c>
      <c r="M44" s="19">
        <v>62</v>
      </c>
      <c r="N44" s="19">
        <v>3</v>
      </c>
      <c r="O44" s="19">
        <v>135</v>
      </c>
      <c r="P44" s="19">
        <v>5</v>
      </c>
      <c r="Q44" s="19">
        <v>1463</v>
      </c>
      <c r="R44" s="19">
        <v>25</v>
      </c>
    </row>
    <row r="45" spans="2:18" x14ac:dyDescent="0.2">
      <c r="B45" s="18">
        <v>2015</v>
      </c>
      <c r="C45" s="19">
        <v>773</v>
      </c>
      <c r="D45" s="19">
        <v>9</v>
      </c>
      <c r="E45" s="19">
        <v>189</v>
      </c>
      <c r="F45" s="19">
        <v>4</v>
      </c>
      <c r="G45" s="19">
        <v>37</v>
      </c>
      <c r="H45" s="19">
        <v>1</v>
      </c>
      <c r="I45" s="19">
        <v>43</v>
      </c>
      <c r="J45" s="19">
        <v>2</v>
      </c>
      <c r="K45" s="19">
        <v>249</v>
      </c>
      <c r="L45" s="19">
        <v>5</v>
      </c>
      <c r="M45" s="19">
        <v>63</v>
      </c>
      <c r="N45" s="19">
        <v>1</v>
      </c>
      <c r="O45" s="19">
        <v>132</v>
      </c>
      <c r="P45" s="19">
        <v>6</v>
      </c>
      <c r="Q45" s="19">
        <v>1486</v>
      </c>
      <c r="R45" s="19">
        <v>28</v>
      </c>
    </row>
    <row r="46" spans="2:18" x14ac:dyDescent="0.2">
      <c r="B46" s="18">
        <v>2016</v>
      </c>
      <c r="C46" s="19">
        <v>724</v>
      </c>
      <c r="D46" s="19">
        <v>3</v>
      </c>
      <c r="E46" s="19">
        <v>177</v>
      </c>
      <c r="F46" s="19">
        <v>1</v>
      </c>
      <c r="G46" s="19">
        <v>28</v>
      </c>
      <c r="H46" s="19">
        <v>0</v>
      </c>
      <c r="I46" s="19">
        <v>53</v>
      </c>
      <c r="J46" s="19">
        <v>2</v>
      </c>
      <c r="K46" s="19">
        <v>214</v>
      </c>
      <c r="L46" s="19">
        <v>3</v>
      </c>
      <c r="M46" s="19">
        <v>51</v>
      </c>
      <c r="N46" s="19">
        <v>0</v>
      </c>
      <c r="O46" s="19">
        <v>104</v>
      </c>
      <c r="P46" s="19">
        <v>5</v>
      </c>
      <c r="Q46" s="19">
        <v>1351</v>
      </c>
      <c r="R46" s="19">
        <v>14</v>
      </c>
    </row>
    <row r="47" spans="2:18" x14ac:dyDescent="0.2">
      <c r="B47" s="18">
        <v>2017</v>
      </c>
      <c r="C47" s="19">
        <v>714</v>
      </c>
      <c r="D47" s="19">
        <v>9</v>
      </c>
      <c r="E47" s="19">
        <v>188</v>
      </c>
      <c r="F47" s="19">
        <v>2</v>
      </c>
      <c r="G47" s="19">
        <v>28</v>
      </c>
      <c r="H47" s="19">
        <v>0</v>
      </c>
      <c r="I47" s="19">
        <v>50</v>
      </c>
      <c r="J47" s="19">
        <v>0</v>
      </c>
      <c r="K47" s="19">
        <v>201</v>
      </c>
      <c r="L47" s="19">
        <v>2</v>
      </c>
      <c r="M47" s="19">
        <v>83</v>
      </c>
      <c r="N47" s="19">
        <v>1</v>
      </c>
      <c r="O47" s="19">
        <v>142</v>
      </c>
      <c r="P47" s="19">
        <v>3</v>
      </c>
      <c r="Q47" s="19">
        <v>1406</v>
      </c>
      <c r="R47" s="19">
        <v>17</v>
      </c>
    </row>
    <row r="48" spans="2:18" x14ac:dyDescent="0.2">
      <c r="B48" s="18">
        <v>2018</v>
      </c>
      <c r="C48" s="19">
        <v>698</v>
      </c>
      <c r="D48" s="19">
        <v>5</v>
      </c>
      <c r="E48" s="19">
        <v>185</v>
      </c>
      <c r="F48" s="19">
        <v>2</v>
      </c>
      <c r="G48" s="19">
        <v>30</v>
      </c>
      <c r="H48" s="19">
        <v>2</v>
      </c>
      <c r="I48" s="19">
        <v>65</v>
      </c>
      <c r="J48" s="19">
        <v>0</v>
      </c>
      <c r="K48" s="19">
        <v>213</v>
      </c>
      <c r="L48" s="19">
        <v>1</v>
      </c>
      <c r="M48" s="19">
        <v>55</v>
      </c>
      <c r="N48" s="19">
        <v>2</v>
      </c>
      <c r="O48" s="19">
        <v>126</v>
      </c>
      <c r="P48" s="19">
        <v>4</v>
      </c>
      <c r="Q48" s="19">
        <v>1372</v>
      </c>
      <c r="R48" s="19">
        <v>16</v>
      </c>
    </row>
    <row r="49" spans="2:18" x14ac:dyDescent="0.2">
      <c r="B49" s="18">
        <v>2019</v>
      </c>
      <c r="C49" s="19">
        <v>640</v>
      </c>
      <c r="D49" s="19">
        <v>5</v>
      </c>
      <c r="E49" s="19">
        <v>186</v>
      </c>
      <c r="F49" s="19">
        <v>2</v>
      </c>
      <c r="G49" s="19">
        <v>30</v>
      </c>
      <c r="H49" s="19">
        <v>0</v>
      </c>
      <c r="I49" s="19">
        <v>76</v>
      </c>
      <c r="J49" s="19">
        <v>1</v>
      </c>
      <c r="K49" s="19">
        <v>209</v>
      </c>
      <c r="L49" s="19">
        <v>1</v>
      </c>
      <c r="M49" s="19">
        <v>51</v>
      </c>
      <c r="N49" s="19">
        <v>0</v>
      </c>
      <c r="O49" s="19">
        <v>146</v>
      </c>
      <c r="P49" s="19">
        <v>2</v>
      </c>
      <c r="Q49" s="19">
        <v>1338</v>
      </c>
      <c r="R49" s="19">
        <v>11</v>
      </c>
    </row>
    <row r="50" spans="2:18" x14ac:dyDescent="0.2">
      <c r="B50" s="18">
        <v>2020</v>
      </c>
      <c r="C50" s="19">
        <v>510</v>
      </c>
      <c r="D50" s="19">
        <v>3</v>
      </c>
      <c r="E50" s="19">
        <v>180</v>
      </c>
      <c r="F50" s="19">
        <v>2</v>
      </c>
      <c r="G50" s="19">
        <v>45</v>
      </c>
      <c r="H50" s="19">
        <v>0</v>
      </c>
      <c r="I50" s="19">
        <v>128</v>
      </c>
      <c r="J50" s="19">
        <v>0</v>
      </c>
      <c r="K50" s="19">
        <v>215</v>
      </c>
      <c r="L50" s="19">
        <v>1</v>
      </c>
      <c r="M50" s="19">
        <v>67</v>
      </c>
      <c r="N50" s="19">
        <v>1</v>
      </c>
      <c r="O50" s="19">
        <v>138</v>
      </c>
      <c r="P50" s="19">
        <v>1</v>
      </c>
      <c r="Q50" s="19">
        <v>1283</v>
      </c>
      <c r="R50" s="19">
        <v>8</v>
      </c>
    </row>
    <row r="51" spans="2:18" x14ac:dyDescent="0.2">
      <c r="B51" s="18">
        <v>2021</v>
      </c>
      <c r="C51" s="19">
        <v>546</v>
      </c>
      <c r="D51" s="19">
        <v>2</v>
      </c>
      <c r="E51" s="19">
        <v>174</v>
      </c>
      <c r="F51" s="19">
        <v>1</v>
      </c>
      <c r="G51" s="19">
        <v>41</v>
      </c>
      <c r="H51" s="19">
        <v>1</v>
      </c>
      <c r="I51" s="19">
        <v>98</v>
      </c>
      <c r="J51" s="19">
        <v>1</v>
      </c>
      <c r="K51" s="19">
        <v>166</v>
      </c>
      <c r="L51" s="19">
        <v>0</v>
      </c>
      <c r="M51" s="19">
        <v>67</v>
      </c>
      <c r="N51" s="19">
        <v>0</v>
      </c>
      <c r="O51" s="19">
        <v>130</v>
      </c>
      <c r="P51" s="19">
        <v>4</v>
      </c>
      <c r="Q51" s="19">
        <v>1222</v>
      </c>
      <c r="R51" s="19">
        <v>9</v>
      </c>
    </row>
    <row r="52" spans="2:18" x14ac:dyDescent="0.2">
      <c r="B52" s="18">
        <v>2022</v>
      </c>
      <c r="C52" s="19">
        <v>611</v>
      </c>
      <c r="D52" s="19">
        <v>8</v>
      </c>
      <c r="E52" s="19">
        <v>189</v>
      </c>
      <c r="F52" s="19">
        <v>4</v>
      </c>
      <c r="G52" s="19">
        <v>43</v>
      </c>
      <c r="H52" s="19">
        <v>1</v>
      </c>
      <c r="I52" s="19">
        <v>134</v>
      </c>
      <c r="J52" s="19">
        <v>1</v>
      </c>
      <c r="K52" s="19">
        <v>194</v>
      </c>
      <c r="L52" s="19">
        <v>2</v>
      </c>
      <c r="M52" s="19">
        <v>84</v>
      </c>
      <c r="N52" s="19">
        <v>0</v>
      </c>
      <c r="O52" s="19">
        <v>111</v>
      </c>
      <c r="P52" s="19">
        <v>6</v>
      </c>
      <c r="Q52" s="19">
        <v>1366</v>
      </c>
      <c r="R52" s="19">
        <v>22</v>
      </c>
    </row>
    <row r="53" spans="2:18" x14ac:dyDescent="0.2">
      <c r="B53" s="18">
        <v>2023</v>
      </c>
      <c r="C53" s="19">
        <v>547</v>
      </c>
      <c r="D53" s="19">
        <v>4</v>
      </c>
      <c r="E53" s="19">
        <v>188</v>
      </c>
      <c r="F53" s="19">
        <v>3</v>
      </c>
      <c r="G53" s="19">
        <v>79</v>
      </c>
      <c r="H53" s="19">
        <v>0</v>
      </c>
      <c r="I53" s="19">
        <v>159</v>
      </c>
      <c r="J53" s="19">
        <v>1</v>
      </c>
      <c r="K53" s="19">
        <v>183</v>
      </c>
      <c r="L53" s="19">
        <v>0</v>
      </c>
      <c r="M53" s="19">
        <v>79</v>
      </c>
      <c r="N53" s="19">
        <v>0</v>
      </c>
      <c r="O53" s="19">
        <v>152</v>
      </c>
      <c r="P53" s="19">
        <v>2</v>
      </c>
      <c r="Q53" s="19">
        <v>1387</v>
      </c>
      <c r="R53" s="19">
        <v>10</v>
      </c>
    </row>
    <row r="54" spans="2:18" x14ac:dyDescent="0.2">
      <c r="B54" s="18">
        <v>2024</v>
      </c>
      <c r="C54" s="19">
        <v>445</v>
      </c>
      <c r="D54" s="19">
        <v>5</v>
      </c>
      <c r="E54" s="19">
        <v>184</v>
      </c>
      <c r="F54" s="19">
        <v>2</v>
      </c>
      <c r="G54" s="19">
        <v>70</v>
      </c>
      <c r="H54" s="19">
        <v>0</v>
      </c>
      <c r="I54" s="19">
        <v>114</v>
      </c>
      <c r="J54" s="19">
        <v>1</v>
      </c>
      <c r="K54" s="19">
        <v>178</v>
      </c>
      <c r="L54" s="19">
        <v>1</v>
      </c>
      <c r="M54" s="19">
        <v>103</v>
      </c>
      <c r="N54" s="19">
        <v>0</v>
      </c>
      <c r="O54" s="19">
        <v>119</v>
      </c>
      <c r="P54" s="19">
        <v>3</v>
      </c>
      <c r="Q54" s="19">
        <v>1213</v>
      </c>
      <c r="R54" s="19">
        <v>12</v>
      </c>
    </row>
    <row r="55" spans="2:18" x14ac:dyDescent="0.2">
      <c r="B55" s="20">
        <v>2025</v>
      </c>
      <c r="C55" s="21">
        <v>467</v>
      </c>
      <c r="D55" s="21">
        <v>5</v>
      </c>
      <c r="E55" s="21">
        <v>227</v>
      </c>
      <c r="F55" s="21">
        <v>1</v>
      </c>
      <c r="G55" s="21">
        <v>93</v>
      </c>
      <c r="H55" s="21">
        <v>0</v>
      </c>
      <c r="I55" s="21">
        <v>123</v>
      </c>
      <c r="J55" s="21">
        <v>1</v>
      </c>
      <c r="K55" s="21">
        <v>173</v>
      </c>
      <c r="L55" s="21">
        <v>0</v>
      </c>
      <c r="M55" s="21">
        <v>57</v>
      </c>
      <c r="N55" s="21">
        <v>1</v>
      </c>
      <c r="O55" s="21">
        <v>121</v>
      </c>
      <c r="P55" s="21">
        <v>3</v>
      </c>
      <c r="Q55" s="21">
        <v>1261</v>
      </c>
      <c r="R55" s="21">
        <v>11</v>
      </c>
    </row>
    <row r="57" spans="2:18" x14ac:dyDescent="0.2">
      <c r="B57" s="42" t="s">
        <v>479</v>
      </c>
      <c r="C57" s="43"/>
      <c r="D57" s="43"/>
      <c r="E57" s="43"/>
      <c r="F57" s="43"/>
      <c r="G57" s="43"/>
      <c r="H57" s="43"/>
      <c r="I57" s="43"/>
      <c r="J57" s="43"/>
      <c r="K57" s="43"/>
      <c r="L57" s="43"/>
      <c r="M57" s="43"/>
      <c r="N57" s="43"/>
      <c r="O57" s="43"/>
      <c r="P57" s="43"/>
      <c r="Q57" s="43"/>
      <c r="R57" s="43"/>
    </row>
    <row r="58" spans="2:18" x14ac:dyDescent="0.2">
      <c r="B58" s="42" t="s">
        <v>480</v>
      </c>
      <c r="C58" s="43"/>
      <c r="D58" s="43"/>
      <c r="E58" s="43"/>
      <c r="F58" s="43"/>
      <c r="G58" s="43"/>
      <c r="H58" s="43"/>
      <c r="I58" s="43"/>
      <c r="J58" s="43"/>
      <c r="K58" s="43"/>
      <c r="L58" s="43"/>
      <c r="M58" s="43"/>
      <c r="N58" s="43"/>
      <c r="O58" s="43"/>
      <c r="P58" s="43"/>
      <c r="Q58" s="43"/>
      <c r="R58" s="43"/>
    </row>
    <row r="59" spans="2:18" x14ac:dyDescent="0.2">
      <c r="B59" s="42" t="s">
        <v>481</v>
      </c>
      <c r="C59" s="43"/>
      <c r="D59" s="43"/>
      <c r="E59" s="43"/>
      <c r="F59" s="43"/>
      <c r="G59" s="43"/>
      <c r="H59" s="43"/>
      <c r="I59" s="43"/>
      <c r="J59" s="43"/>
      <c r="K59" s="43"/>
      <c r="L59" s="43"/>
      <c r="M59" s="43"/>
      <c r="N59" s="43"/>
      <c r="O59" s="43"/>
      <c r="P59" s="43"/>
      <c r="Q59" s="43"/>
      <c r="R59" s="43"/>
    </row>
    <row r="60" spans="2:18" x14ac:dyDescent="0.2">
      <c r="B60" s="42" t="s">
        <v>482</v>
      </c>
      <c r="C60" s="43"/>
      <c r="D60" s="43"/>
      <c r="E60" s="43"/>
      <c r="F60" s="43"/>
      <c r="G60" s="43"/>
      <c r="H60" s="43"/>
      <c r="I60" s="43"/>
      <c r="J60" s="43"/>
      <c r="K60" s="43"/>
      <c r="L60" s="43"/>
      <c r="M60" s="43"/>
      <c r="N60" s="43"/>
      <c r="O60" s="43"/>
      <c r="P60" s="43"/>
      <c r="Q60" s="43"/>
      <c r="R60" s="43"/>
    </row>
  </sheetData>
  <mergeCells count="13">
    <mergeCell ref="B58:R58"/>
    <mergeCell ref="B59:R59"/>
    <mergeCell ref="B60:R60"/>
    <mergeCell ref="K4:L4"/>
    <mergeCell ref="M4:N4"/>
    <mergeCell ref="O4:P4"/>
    <mergeCell ref="Q4:R4"/>
    <mergeCell ref="B57:R57"/>
    <mergeCell ref="B4:B5"/>
    <mergeCell ref="C4:D4"/>
    <mergeCell ref="E4:F4"/>
    <mergeCell ref="G4:H4"/>
    <mergeCell ref="I4:J4"/>
  </mergeCells>
  <pageMargins left="0.70866141732283472" right="0.70866141732283472" top="0.74803149606299213" bottom="0.74803149606299213" header="0.31496062992125984" footer="0.31496062992125984"/>
  <pageSetup paperSize="9" scale="62" fitToWidth="0" fitToHeight="0" orientation="landscape" horizontalDpi="300" verticalDpi="300" r:id="rId1"/>
  <headerFooter differentFirst="1" scaleWithDoc="0" alignWithMargins="0">
    <firstHeader>&amp;L&amp;C&amp;R&amp;B DEPARTEMENT FINANZEN UND RESSOURCEN
Statistik Aargau</firstHeader>
  </headerFooter>
  <rowBreaks count="1" manualBreakCount="1">
    <brk id="6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6D4FF"/>
  </sheetPr>
  <dimension ref="B1:T51"/>
  <sheetViews>
    <sheetView showGridLines="0" view="pageBreakPreview" zoomScaleNormal="100" zoomScaleSheetLayoutView="100" workbookViewId="0">
      <pane ySplit="6" topLeftCell="A7" activePane="bottomLeft" state="frozen"/>
      <selection activeCell="A3" sqref="A3"/>
      <selection pane="bottomLeft" activeCell="A3" sqref="A3"/>
    </sheetView>
  </sheetViews>
  <sheetFormatPr baseColWidth="10" defaultRowHeight="12.75" x14ac:dyDescent="0.2"/>
  <cols>
    <col min="1" max="1" width="2.5703125" customWidth="1"/>
    <col min="2" max="2" width="13.85546875" customWidth="1"/>
    <col min="3" max="4" width="10.140625" customWidth="1"/>
    <col min="5" max="18" width="11.42578125" customWidth="1"/>
    <col min="19" max="20" width="10.7109375" customWidth="1"/>
  </cols>
  <sheetData>
    <row r="1" spans="2:20" ht="18" x14ac:dyDescent="0.25">
      <c r="B1" s="3" t="s">
        <v>12</v>
      </c>
    </row>
    <row r="4" spans="2:20" x14ac:dyDescent="0.2">
      <c r="B4" s="45" t="s">
        <v>483</v>
      </c>
      <c r="C4" s="40" t="s">
        <v>46</v>
      </c>
      <c r="D4" s="40" t="s">
        <v>46</v>
      </c>
      <c r="E4" s="40" t="s">
        <v>484</v>
      </c>
      <c r="F4" s="40" t="s">
        <v>484</v>
      </c>
      <c r="G4" s="40" t="s">
        <v>484</v>
      </c>
      <c r="H4" s="40" t="s">
        <v>484</v>
      </c>
      <c r="I4" s="40" t="s">
        <v>484</v>
      </c>
      <c r="J4" s="40" t="s">
        <v>484</v>
      </c>
      <c r="K4" s="40" t="s">
        <v>484</v>
      </c>
      <c r="L4" s="40" t="s">
        <v>484</v>
      </c>
      <c r="M4" s="40" t="s">
        <v>484</v>
      </c>
      <c r="N4" s="40" t="s">
        <v>484</v>
      </c>
      <c r="O4" s="40" t="s">
        <v>484</v>
      </c>
      <c r="P4" s="40" t="s">
        <v>484</v>
      </c>
      <c r="Q4" s="40" t="s">
        <v>484</v>
      </c>
      <c r="R4" s="40" t="s">
        <v>484</v>
      </c>
      <c r="S4" s="40" t="s">
        <v>485</v>
      </c>
      <c r="T4" s="40" t="s">
        <v>485</v>
      </c>
    </row>
    <row r="5" spans="2:20" x14ac:dyDescent="0.2">
      <c r="B5" s="45" t="s">
        <v>483</v>
      </c>
      <c r="C5" s="40" t="s">
        <v>46</v>
      </c>
      <c r="D5" s="40" t="s">
        <v>46</v>
      </c>
      <c r="E5" s="40" t="s">
        <v>472</v>
      </c>
      <c r="F5" s="40" t="s">
        <v>472</v>
      </c>
      <c r="G5" s="40" t="s">
        <v>486</v>
      </c>
      <c r="H5" s="40" t="s">
        <v>486</v>
      </c>
      <c r="I5" s="40" t="s">
        <v>487</v>
      </c>
      <c r="J5" s="40" t="s">
        <v>487</v>
      </c>
      <c r="K5" s="40" t="s">
        <v>488</v>
      </c>
      <c r="L5" s="40" t="s">
        <v>488</v>
      </c>
      <c r="M5" s="40" t="s">
        <v>489</v>
      </c>
      <c r="N5" s="40" t="s">
        <v>489</v>
      </c>
      <c r="O5" s="40" t="s">
        <v>490</v>
      </c>
      <c r="P5" s="40" t="s">
        <v>490</v>
      </c>
      <c r="Q5" s="40" t="s">
        <v>491</v>
      </c>
      <c r="R5" s="40" t="s">
        <v>491</v>
      </c>
      <c r="S5" s="40" t="s">
        <v>485</v>
      </c>
      <c r="T5" s="40" t="s">
        <v>485</v>
      </c>
    </row>
    <row r="6" spans="2:20" x14ac:dyDescent="0.2">
      <c r="B6" s="45" t="s">
        <v>483</v>
      </c>
      <c r="C6" s="17" t="s">
        <v>57</v>
      </c>
      <c r="D6" s="17" t="s">
        <v>50</v>
      </c>
      <c r="E6" s="17" t="s">
        <v>57</v>
      </c>
      <c r="F6" s="17" t="s">
        <v>50</v>
      </c>
      <c r="G6" s="17" t="s">
        <v>57</v>
      </c>
      <c r="H6" s="17" t="s">
        <v>50</v>
      </c>
      <c r="I6" s="17" t="s">
        <v>57</v>
      </c>
      <c r="J6" s="17" t="s">
        <v>50</v>
      </c>
      <c r="K6" s="17" t="s">
        <v>57</v>
      </c>
      <c r="L6" s="17" t="s">
        <v>50</v>
      </c>
      <c r="M6" s="17" t="s">
        <v>57</v>
      </c>
      <c r="N6" s="17" t="s">
        <v>50</v>
      </c>
      <c r="O6" s="17" t="s">
        <v>57</v>
      </c>
      <c r="P6" s="17" t="s">
        <v>50</v>
      </c>
      <c r="Q6" s="17" t="s">
        <v>57</v>
      </c>
      <c r="R6" s="17" t="s">
        <v>50</v>
      </c>
      <c r="S6" s="17" t="s">
        <v>57</v>
      </c>
      <c r="T6" s="17" t="s">
        <v>50</v>
      </c>
    </row>
    <row r="7" spans="2:20" x14ac:dyDescent="0.2">
      <c r="B7" s="46" t="s">
        <v>492</v>
      </c>
      <c r="C7" s="47"/>
      <c r="D7" s="47"/>
      <c r="E7" s="47"/>
      <c r="F7" s="47"/>
      <c r="G7" s="47"/>
      <c r="H7" s="47"/>
      <c r="I7" s="47"/>
      <c r="J7" s="47"/>
      <c r="K7" s="47"/>
      <c r="L7" s="47"/>
      <c r="M7" s="47"/>
      <c r="N7" s="47"/>
      <c r="O7" s="47"/>
      <c r="P7" s="47"/>
      <c r="Q7" s="47"/>
      <c r="R7" s="47"/>
      <c r="S7" s="47"/>
      <c r="T7" s="47"/>
    </row>
    <row r="8" spans="2:20" x14ac:dyDescent="0.2">
      <c r="B8" s="25" t="s">
        <v>493</v>
      </c>
      <c r="C8" s="19">
        <v>5</v>
      </c>
      <c r="D8" s="19">
        <v>1</v>
      </c>
      <c r="E8" s="19">
        <v>2</v>
      </c>
      <c r="F8" s="19">
        <v>0</v>
      </c>
      <c r="G8" s="19">
        <v>0</v>
      </c>
      <c r="H8" s="19">
        <v>0</v>
      </c>
      <c r="I8" s="19">
        <v>0</v>
      </c>
      <c r="J8" s="19">
        <v>0</v>
      </c>
      <c r="K8" s="19">
        <v>0</v>
      </c>
      <c r="L8" s="19">
        <v>0</v>
      </c>
      <c r="M8" s="19">
        <v>0</v>
      </c>
      <c r="N8" s="19">
        <v>0</v>
      </c>
      <c r="O8" s="19">
        <v>0</v>
      </c>
      <c r="P8" s="19">
        <v>0</v>
      </c>
      <c r="Q8" s="19">
        <v>0</v>
      </c>
      <c r="R8" s="19">
        <v>0</v>
      </c>
      <c r="S8" s="19">
        <v>3</v>
      </c>
      <c r="T8" s="19">
        <v>1</v>
      </c>
    </row>
    <row r="9" spans="2:20" x14ac:dyDescent="0.2">
      <c r="B9" s="25" t="s">
        <v>494</v>
      </c>
      <c r="C9" s="19">
        <v>16</v>
      </c>
      <c r="D9" s="19">
        <v>0</v>
      </c>
      <c r="E9" s="19">
        <v>2</v>
      </c>
      <c r="F9" s="19">
        <v>0</v>
      </c>
      <c r="G9" s="19">
        <v>1</v>
      </c>
      <c r="H9" s="19">
        <v>0</v>
      </c>
      <c r="I9" s="19">
        <v>0</v>
      </c>
      <c r="J9" s="19">
        <v>0</v>
      </c>
      <c r="K9" s="19">
        <v>0</v>
      </c>
      <c r="L9" s="19">
        <v>0</v>
      </c>
      <c r="M9" s="19">
        <v>0</v>
      </c>
      <c r="N9" s="19">
        <v>0</v>
      </c>
      <c r="O9" s="19">
        <v>5</v>
      </c>
      <c r="P9" s="19">
        <v>0</v>
      </c>
      <c r="Q9" s="19">
        <v>0</v>
      </c>
      <c r="R9" s="19">
        <v>0</v>
      </c>
      <c r="S9" s="19">
        <v>8</v>
      </c>
      <c r="T9" s="19">
        <v>0</v>
      </c>
    </row>
    <row r="10" spans="2:20" x14ac:dyDescent="0.2">
      <c r="B10" s="25" t="s">
        <v>495</v>
      </c>
      <c r="C10" s="19">
        <v>34</v>
      </c>
      <c r="D10" s="19">
        <v>0</v>
      </c>
      <c r="E10" s="19">
        <v>3</v>
      </c>
      <c r="F10" s="19">
        <v>0</v>
      </c>
      <c r="G10" s="19">
        <v>0</v>
      </c>
      <c r="H10" s="19">
        <v>0</v>
      </c>
      <c r="I10" s="19">
        <v>0</v>
      </c>
      <c r="J10" s="19">
        <v>0</v>
      </c>
      <c r="K10" s="19">
        <v>9</v>
      </c>
      <c r="L10" s="19">
        <v>0</v>
      </c>
      <c r="M10" s="19">
        <v>1</v>
      </c>
      <c r="N10" s="19">
        <v>0</v>
      </c>
      <c r="O10" s="19">
        <v>17</v>
      </c>
      <c r="P10" s="19">
        <v>0</v>
      </c>
      <c r="Q10" s="19">
        <v>2</v>
      </c>
      <c r="R10" s="19">
        <v>0</v>
      </c>
      <c r="S10" s="19">
        <v>2</v>
      </c>
      <c r="T10" s="19">
        <v>0</v>
      </c>
    </row>
    <row r="11" spans="2:20" x14ac:dyDescent="0.2">
      <c r="B11" s="25" t="s">
        <v>496</v>
      </c>
      <c r="C11" s="19">
        <v>132</v>
      </c>
      <c r="D11" s="19">
        <v>3</v>
      </c>
      <c r="E11" s="19">
        <v>19</v>
      </c>
      <c r="F11" s="19">
        <v>2</v>
      </c>
      <c r="G11" s="19">
        <v>72</v>
      </c>
      <c r="H11" s="19">
        <v>1</v>
      </c>
      <c r="I11" s="19">
        <v>4</v>
      </c>
      <c r="J11" s="19">
        <v>0</v>
      </c>
      <c r="K11" s="19">
        <v>14</v>
      </c>
      <c r="L11" s="19">
        <v>0</v>
      </c>
      <c r="M11" s="19">
        <v>3</v>
      </c>
      <c r="N11" s="19">
        <v>0</v>
      </c>
      <c r="O11" s="19">
        <v>5</v>
      </c>
      <c r="P11" s="19">
        <v>0</v>
      </c>
      <c r="Q11" s="19">
        <v>9</v>
      </c>
      <c r="R11" s="19">
        <v>0</v>
      </c>
      <c r="S11" s="19">
        <v>6</v>
      </c>
      <c r="T11" s="19">
        <v>0</v>
      </c>
    </row>
    <row r="12" spans="2:20" x14ac:dyDescent="0.2">
      <c r="B12" s="25" t="s">
        <v>497</v>
      </c>
      <c r="C12" s="19">
        <v>51</v>
      </c>
      <c r="D12" s="19">
        <v>0</v>
      </c>
      <c r="E12" s="19">
        <v>31</v>
      </c>
      <c r="F12" s="19">
        <v>0</v>
      </c>
      <c r="G12" s="19">
        <v>12</v>
      </c>
      <c r="H12" s="19">
        <v>0</v>
      </c>
      <c r="I12" s="19">
        <v>0</v>
      </c>
      <c r="J12" s="19">
        <v>0</v>
      </c>
      <c r="K12" s="19">
        <v>3</v>
      </c>
      <c r="L12" s="19">
        <v>0</v>
      </c>
      <c r="M12" s="19">
        <v>0</v>
      </c>
      <c r="N12" s="19">
        <v>0</v>
      </c>
      <c r="O12" s="19">
        <v>3</v>
      </c>
      <c r="P12" s="19">
        <v>0</v>
      </c>
      <c r="Q12" s="19">
        <v>0</v>
      </c>
      <c r="R12" s="19">
        <v>0</v>
      </c>
      <c r="S12" s="19">
        <v>2</v>
      </c>
      <c r="T12" s="19">
        <v>0</v>
      </c>
    </row>
    <row r="13" spans="2:20" x14ac:dyDescent="0.2">
      <c r="B13" s="25" t="s">
        <v>498</v>
      </c>
      <c r="C13" s="19">
        <v>42</v>
      </c>
      <c r="D13" s="19">
        <v>0</v>
      </c>
      <c r="E13" s="19">
        <v>24</v>
      </c>
      <c r="F13" s="19">
        <v>0</v>
      </c>
      <c r="G13" s="19">
        <v>5</v>
      </c>
      <c r="H13" s="19">
        <v>0</v>
      </c>
      <c r="I13" s="19">
        <v>0</v>
      </c>
      <c r="J13" s="19">
        <v>0</v>
      </c>
      <c r="K13" s="19">
        <v>3</v>
      </c>
      <c r="L13" s="19">
        <v>0</v>
      </c>
      <c r="M13" s="19">
        <v>1</v>
      </c>
      <c r="N13" s="19">
        <v>0</v>
      </c>
      <c r="O13" s="19">
        <v>4</v>
      </c>
      <c r="P13" s="19">
        <v>0</v>
      </c>
      <c r="Q13" s="19">
        <v>2</v>
      </c>
      <c r="R13" s="19">
        <v>0</v>
      </c>
      <c r="S13" s="19">
        <v>3</v>
      </c>
      <c r="T13" s="19">
        <v>0</v>
      </c>
    </row>
    <row r="14" spans="2:20" x14ac:dyDescent="0.2">
      <c r="B14" s="25" t="s">
        <v>499</v>
      </c>
      <c r="C14" s="19">
        <v>104</v>
      </c>
      <c r="D14" s="19">
        <v>1</v>
      </c>
      <c r="E14" s="19">
        <v>43</v>
      </c>
      <c r="F14" s="19">
        <v>1</v>
      </c>
      <c r="G14" s="19">
        <v>21</v>
      </c>
      <c r="H14" s="19">
        <v>0</v>
      </c>
      <c r="I14" s="19">
        <v>0</v>
      </c>
      <c r="J14" s="19">
        <v>0</v>
      </c>
      <c r="K14" s="19">
        <v>12</v>
      </c>
      <c r="L14" s="19">
        <v>0</v>
      </c>
      <c r="M14" s="19">
        <v>6</v>
      </c>
      <c r="N14" s="19">
        <v>0</v>
      </c>
      <c r="O14" s="19">
        <v>11</v>
      </c>
      <c r="P14" s="19">
        <v>0</v>
      </c>
      <c r="Q14" s="19">
        <v>6</v>
      </c>
      <c r="R14" s="19">
        <v>0</v>
      </c>
      <c r="S14" s="19">
        <v>5</v>
      </c>
      <c r="T14" s="19">
        <v>0</v>
      </c>
    </row>
    <row r="15" spans="2:20" x14ac:dyDescent="0.2">
      <c r="B15" s="25" t="s">
        <v>500</v>
      </c>
      <c r="C15" s="19">
        <v>111</v>
      </c>
      <c r="D15" s="19">
        <v>2</v>
      </c>
      <c r="E15" s="19">
        <v>33</v>
      </c>
      <c r="F15" s="19">
        <v>1</v>
      </c>
      <c r="G15" s="19">
        <v>18</v>
      </c>
      <c r="H15" s="19">
        <v>0</v>
      </c>
      <c r="I15" s="19">
        <v>0</v>
      </c>
      <c r="J15" s="19">
        <v>0</v>
      </c>
      <c r="K15" s="19">
        <v>8</v>
      </c>
      <c r="L15" s="19">
        <v>0</v>
      </c>
      <c r="M15" s="19">
        <v>10</v>
      </c>
      <c r="N15" s="19">
        <v>0</v>
      </c>
      <c r="O15" s="19">
        <v>21</v>
      </c>
      <c r="P15" s="19">
        <v>0</v>
      </c>
      <c r="Q15" s="19">
        <v>12</v>
      </c>
      <c r="R15" s="19">
        <v>1</v>
      </c>
      <c r="S15" s="19">
        <v>9</v>
      </c>
      <c r="T15" s="19">
        <v>0</v>
      </c>
    </row>
    <row r="16" spans="2:20" x14ac:dyDescent="0.2">
      <c r="B16" s="25" t="s">
        <v>501</v>
      </c>
      <c r="C16" s="19">
        <v>109</v>
      </c>
      <c r="D16" s="19">
        <v>1</v>
      </c>
      <c r="E16" s="19">
        <v>33</v>
      </c>
      <c r="F16" s="19">
        <v>1</v>
      </c>
      <c r="G16" s="19">
        <v>17</v>
      </c>
      <c r="H16" s="19">
        <v>0</v>
      </c>
      <c r="I16" s="19">
        <v>0</v>
      </c>
      <c r="J16" s="19">
        <v>0</v>
      </c>
      <c r="K16" s="19">
        <v>8</v>
      </c>
      <c r="L16" s="19">
        <v>0</v>
      </c>
      <c r="M16" s="19">
        <v>16</v>
      </c>
      <c r="N16" s="19">
        <v>0</v>
      </c>
      <c r="O16" s="19">
        <v>27</v>
      </c>
      <c r="P16" s="19">
        <v>0</v>
      </c>
      <c r="Q16" s="19">
        <v>5</v>
      </c>
      <c r="R16" s="19">
        <v>0</v>
      </c>
      <c r="S16" s="19">
        <v>3</v>
      </c>
      <c r="T16" s="19">
        <v>0</v>
      </c>
    </row>
    <row r="17" spans="2:20" x14ac:dyDescent="0.2">
      <c r="B17" s="25" t="s">
        <v>502</v>
      </c>
      <c r="C17" s="19">
        <v>89</v>
      </c>
      <c r="D17" s="19">
        <v>2</v>
      </c>
      <c r="E17" s="19">
        <v>29</v>
      </c>
      <c r="F17" s="19">
        <v>0</v>
      </c>
      <c r="G17" s="19">
        <v>17</v>
      </c>
      <c r="H17" s="19">
        <v>0</v>
      </c>
      <c r="I17" s="19">
        <v>3</v>
      </c>
      <c r="J17" s="19">
        <v>0</v>
      </c>
      <c r="K17" s="19">
        <v>1</v>
      </c>
      <c r="L17" s="19">
        <v>0</v>
      </c>
      <c r="M17" s="19">
        <v>9</v>
      </c>
      <c r="N17" s="19">
        <v>1</v>
      </c>
      <c r="O17" s="19">
        <v>17</v>
      </c>
      <c r="P17" s="19">
        <v>0</v>
      </c>
      <c r="Q17" s="19">
        <v>6</v>
      </c>
      <c r="R17" s="19">
        <v>0</v>
      </c>
      <c r="S17" s="19">
        <v>7</v>
      </c>
      <c r="T17" s="19">
        <v>1</v>
      </c>
    </row>
    <row r="18" spans="2:20" x14ac:dyDescent="0.2">
      <c r="B18" s="25" t="s">
        <v>503</v>
      </c>
      <c r="C18" s="19">
        <v>64</v>
      </c>
      <c r="D18" s="19">
        <v>0</v>
      </c>
      <c r="E18" s="19">
        <v>13</v>
      </c>
      <c r="F18" s="19">
        <v>0</v>
      </c>
      <c r="G18" s="19">
        <v>11</v>
      </c>
      <c r="H18" s="19">
        <v>0</v>
      </c>
      <c r="I18" s="19">
        <v>1</v>
      </c>
      <c r="J18" s="19">
        <v>0</v>
      </c>
      <c r="K18" s="19">
        <v>3</v>
      </c>
      <c r="L18" s="19">
        <v>0</v>
      </c>
      <c r="M18" s="19">
        <v>13</v>
      </c>
      <c r="N18" s="19">
        <v>0</v>
      </c>
      <c r="O18" s="19">
        <v>14</v>
      </c>
      <c r="P18" s="19">
        <v>0</v>
      </c>
      <c r="Q18" s="19">
        <v>4</v>
      </c>
      <c r="R18" s="19">
        <v>0</v>
      </c>
      <c r="S18" s="19">
        <v>5</v>
      </c>
      <c r="T18" s="19">
        <v>0</v>
      </c>
    </row>
    <row r="19" spans="2:20" x14ac:dyDescent="0.2">
      <c r="B19" s="25" t="s">
        <v>504</v>
      </c>
      <c r="C19" s="19">
        <v>26</v>
      </c>
      <c r="D19" s="19">
        <v>0</v>
      </c>
      <c r="E19" s="19">
        <v>5</v>
      </c>
      <c r="F19" s="19">
        <v>0</v>
      </c>
      <c r="G19" s="19">
        <v>0</v>
      </c>
      <c r="H19" s="19">
        <v>0</v>
      </c>
      <c r="I19" s="19">
        <v>0</v>
      </c>
      <c r="J19" s="19">
        <v>0</v>
      </c>
      <c r="K19" s="19">
        <v>4</v>
      </c>
      <c r="L19" s="19">
        <v>0</v>
      </c>
      <c r="M19" s="19">
        <v>8</v>
      </c>
      <c r="N19" s="19">
        <v>0</v>
      </c>
      <c r="O19" s="19">
        <v>3</v>
      </c>
      <c r="P19" s="19">
        <v>0</v>
      </c>
      <c r="Q19" s="19">
        <v>1</v>
      </c>
      <c r="R19" s="19">
        <v>0</v>
      </c>
      <c r="S19" s="19">
        <v>5</v>
      </c>
      <c r="T19" s="19">
        <v>0</v>
      </c>
    </row>
    <row r="20" spans="2:20" x14ac:dyDescent="0.2">
      <c r="B20" s="26" t="s">
        <v>46</v>
      </c>
      <c r="C20" s="27">
        <v>783</v>
      </c>
      <c r="D20" s="27">
        <v>10</v>
      </c>
      <c r="E20" s="27">
        <v>237</v>
      </c>
      <c r="F20" s="27">
        <v>5</v>
      </c>
      <c r="G20" s="27">
        <v>174</v>
      </c>
      <c r="H20" s="27">
        <v>1</v>
      </c>
      <c r="I20" s="27">
        <v>8</v>
      </c>
      <c r="J20" s="27">
        <v>0</v>
      </c>
      <c r="K20" s="27">
        <v>65</v>
      </c>
      <c r="L20" s="27">
        <v>0</v>
      </c>
      <c r="M20" s="27">
        <v>67</v>
      </c>
      <c r="N20" s="27">
        <v>1</v>
      </c>
      <c r="O20" s="27">
        <v>127</v>
      </c>
      <c r="P20" s="27">
        <v>0</v>
      </c>
      <c r="Q20" s="27">
        <v>47</v>
      </c>
      <c r="R20" s="27">
        <v>1</v>
      </c>
      <c r="S20" s="27">
        <v>58</v>
      </c>
      <c r="T20" s="27">
        <v>2</v>
      </c>
    </row>
    <row r="21" spans="2:20" x14ac:dyDescent="0.2">
      <c r="B21" s="46" t="s">
        <v>505</v>
      </c>
      <c r="C21" s="47"/>
      <c r="D21" s="47"/>
      <c r="E21" s="47"/>
      <c r="F21" s="47"/>
      <c r="G21" s="47"/>
      <c r="H21" s="47"/>
      <c r="I21" s="47"/>
      <c r="J21" s="47"/>
      <c r="K21" s="47"/>
      <c r="L21" s="47"/>
      <c r="M21" s="47"/>
      <c r="N21" s="47"/>
      <c r="O21" s="47"/>
      <c r="P21" s="47"/>
      <c r="Q21" s="47"/>
      <c r="R21" s="47"/>
      <c r="S21" s="47"/>
      <c r="T21" s="47"/>
    </row>
    <row r="22" spans="2:20" x14ac:dyDescent="0.2">
      <c r="B22" s="25" t="s">
        <v>493</v>
      </c>
      <c r="C22" s="19">
        <v>2</v>
      </c>
      <c r="D22" s="19">
        <v>0</v>
      </c>
      <c r="E22" s="19">
        <v>1</v>
      </c>
      <c r="F22" s="19">
        <v>0</v>
      </c>
      <c r="G22" s="19">
        <v>0</v>
      </c>
      <c r="H22" s="19">
        <v>0</v>
      </c>
      <c r="I22" s="19">
        <v>0</v>
      </c>
      <c r="J22" s="19">
        <v>0</v>
      </c>
      <c r="K22" s="19">
        <v>0</v>
      </c>
      <c r="L22" s="19">
        <v>0</v>
      </c>
      <c r="M22" s="19">
        <v>0</v>
      </c>
      <c r="N22" s="19">
        <v>0</v>
      </c>
      <c r="O22" s="19">
        <v>0</v>
      </c>
      <c r="P22" s="19">
        <v>0</v>
      </c>
      <c r="Q22" s="19">
        <v>0</v>
      </c>
      <c r="R22" s="19">
        <v>0</v>
      </c>
      <c r="S22" s="19">
        <v>1</v>
      </c>
      <c r="T22" s="19">
        <v>0</v>
      </c>
    </row>
    <row r="23" spans="2:20" x14ac:dyDescent="0.2">
      <c r="B23" s="25" t="s">
        <v>494</v>
      </c>
      <c r="C23" s="19">
        <v>12</v>
      </c>
      <c r="D23" s="19">
        <v>0</v>
      </c>
      <c r="E23" s="19">
        <v>3</v>
      </c>
      <c r="F23" s="19">
        <v>0</v>
      </c>
      <c r="G23" s="19">
        <v>0</v>
      </c>
      <c r="H23" s="19">
        <v>0</v>
      </c>
      <c r="I23" s="19">
        <v>0</v>
      </c>
      <c r="J23" s="19">
        <v>0</v>
      </c>
      <c r="K23" s="19">
        <v>0</v>
      </c>
      <c r="L23" s="19">
        <v>0</v>
      </c>
      <c r="M23" s="19">
        <v>0</v>
      </c>
      <c r="N23" s="19">
        <v>0</v>
      </c>
      <c r="O23" s="19">
        <v>5</v>
      </c>
      <c r="P23" s="19">
        <v>0</v>
      </c>
      <c r="Q23" s="19">
        <v>0</v>
      </c>
      <c r="R23" s="19">
        <v>0</v>
      </c>
      <c r="S23" s="19">
        <v>4</v>
      </c>
      <c r="T23" s="19">
        <v>0</v>
      </c>
    </row>
    <row r="24" spans="2:20" x14ac:dyDescent="0.2">
      <c r="B24" s="25" t="s">
        <v>495</v>
      </c>
      <c r="C24" s="19">
        <v>17</v>
      </c>
      <c r="D24" s="19">
        <v>0</v>
      </c>
      <c r="E24" s="19">
        <v>3</v>
      </c>
      <c r="F24" s="19">
        <v>0</v>
      </c>
      <c r="G24" s="19">
        <v>0</v>
      </c>
      <c r="H24" s="19">
        <v>0</v>
      </c>
      <c r="I24" s="19">
        <v>0</v>
      </c>
      <c r="J24" s="19">
        <v>0</v>
      </c>
      <c r="K24" s="19">
        <v>7</v>
      </c>
      <c r="L24" s="19">
        <v>0</v>
      </c>
      <c r="M24" s="19">
        <v>0</v>
      </c>
      <c r="N24" s="19">
        <v>0</v>
      </c>
      <c r="O24" s="19">
        <v>3</v>
      </c>
      <c r="P24" s="19">
        <v>0</v>
      </c>
      <c r="Q24" s="19">
        <v>0</v>
      </c>
      <c r="R24" s="19">
        <v>0</v>
      </c>
      <c r="S24" s="19">
        <v>4</v>
      </c>
      <c r="T24" s="19">
        <v>0</v>
      </c>
    </row>
    <row r="25" spans="2:20" x14ac:dyDescent="0.2">
      <c r="B25" s="25" t="s">
        <v>496</v>
      </c>
      <c r="C25" s="19">
        <v>70</v>
      </c>
      <c r="D25" s="19">
        <v>0</v>
      </c>
      <c r="E25" s="19">
        <v>21</v>
      </c>
      <c r="F25" s="19">
        <v>0</v>
      </c>
      <c r="G25" s="19">
        <v>23</v>
      </c>
      <c r="H25" s="19">
        <v>0</v>
      </c>
      <c r="I25" s="19">
        <v>1</v>
      </c>
      <c r="J25" s="19">
        <v>0</v>
      </c>
      <c r="K25" s="19">
        <v>9</v>
      </c>
      <c r="L25" s="19">
        <v>0</v>
      </c>
      <c r="M25" s="19">
        <v>1</v>
      </c>
      <c r="N25" s="19">
        <v>0</v>
      </c>
      <c r="O25" s="19">
        <v>2</v>
      </c>
      <c r="P25" s="19">
        <v>0</v>
      </c>
      <c r="Q25" s="19">
        <v>5</v>
      </c>
      <c r="R25" s="19">
        <v>0</v>
      </c>
      <c r="S25" s="19">
        <v>8</v>
      </c>
      <c r="T25" s="19">
        <v>0</v>
      </c>
    </row>
    <row r="26" spans="2:20" x14ac:dyDescent="0.2">
      <c r="B26" s="25" t="s">
        <v>497</v>
      </c>
      <c r="C26" s="19">
        <v>34</v>
      </c>
      <c r="D26" s="19">
        <v>1</v>
      </c>
      <c r="E26" s="19">
        <v>19</v>
      </c>
      <c r="F26" s="19">
        <v>0</v>
      </c>
      <c r="G26" s="19">
        <v>5</v>
      </c>
      <c r="H26" s="19">
        <v>0</v>
      </c>
      <c r="I26" s="19">
        <v>0</v>
      </c>
      <c r="J26" s="19">
        <v>0</v>
      </c>
      <c r="K26" s="19">
        <v>2</v>
      </c>
      <c r="L26" s="19">
        <v>0</v>
      </c>
      <c r="M26" s="19">
        <v>3</v>
      </c>
      <c r="N26" s="19">
        <v>0</v>
      </c>
      <c r="O26" s="19">
        <v>2</v>
      </c>
      <c r="P26" s="19">
        <v>0</v>
      </c>
      <c r="Q26" s="19">
        <v>0</v>
      </c>
      <c r="R26" s="19">
        <v>0</v>
      </c>
      <c r="S26" s="19">
        <v>3</v>
      </c>
      <c r="T26" s="19">
        <v>1</v>
      </c>
    </row>
    <row r="27" spans="2:20" x14ac:dyDescent="0.2">
      <c r="B27" s="25" t="s">
        <v>498</v>
      </c>
      <c r="C27" s="19">
        <v>40</v>
      </c>
      <c r="D27" s="19">
        <v>0</v>
      </c>
      <c r="E27" s="19">
        <v>24</v>
      </c>
      <c r="F27" s="19">
        <v>0</v>
      </c>
      <c r="G27" s="19">
        <v>1</v>
      </c>
      <c r="H27" s="19">
        <v>0</v>
      </c>
      <c r="I27" s="19">
        <v>0</v>
      </c>
      <c r="J27" s="19">
        <v>0</v>
      </c>
      <c r="K27" s="19">
        <v>1</v>
      </c>
      <c r="L27" s="19">
        <v>0</v>
      </c>
      <c r="M27" s="19">
        <v>2</v>
      </c>
      <c r="N27" s="19">
        <v>0</v>
      </c>
      <c r="O27" s="19">
        <v>5</v>
      </c>
      <c r="P27" s="19">
        <v>0</v>
      </c>
      <c r="Q27" s="19">
        <v>1</v>
      </c>
      <c r="R27" s="19">
        <v>0</v>
      </c>
      <c r="S27" s="19">
        <v>6</v>
      </c>
      <c r="T27" s="19">
        <v>0</v>
      </c>
    </row>
    <row r="28" spans="2:20" x14ac:dyDescent="0.2">
      <c r="B28" s="25" t="s">
        <v>499</v>
      </c>
      <c r="C28" s="19">
        <v>69</v>
      </c>
      <c r="D28" s="19">
        <v>0</v>
      </c>
      <c r="E28" s="19">
        <v>43</v>
      </c>
      <c r="F28" s="19">
        <v>0</v>
      </c>
      <c r="G28" s="19">
        <v>7</v>
      </c>
      <c r="H28" s="19">
        <v>0</v>
      </c>
      <c r="I28" s="19">
        <v>0</v>
      </c>
      <c r="J28" s="19">
        <v>0</v>
      </c>
      <c r="K28" s="19">
        <v>2</v>
      </c>
      <c r="L28" s="19">
        <v>0</v>
      </c>
      <c r="M28" s="19">
        <v>6</v>
      </c>
      <c r="N28" s="19">
        <v>0</v>
      </c>
      <c r="O28" s="19">
        <v>5</v>
      </c>
      <c r="P28" s="19">
        <v>0</v>
      </c>
      <c r="Q28" s="19">
        <v>1</v>
      </c>
      <c r="R28" s="19">
        <v>0</v>
      </c>
      <c r="S28" s="19">
        <v>5</v>
      </c>
      <c r="T28" s="19">
        <v>0</v>
      </c>
    </row>
    <row r="29" spans="2:20" x14ac:dyDescent="0.2">
      <c r="B29" s="25" t="s">
        <v>500</v>
      </c>
      <c r="C29" s="19">
        <v>64</v>
      </c>
      <c r="D29" s="19">
        <v>0</v>
      </c>
      <c r="E29" s="19">
        <v>37</v>
      </c>
      <c r="F29" s="19">
        <v>0</v>
      </c>
      <c r="G29" s="19">
        <v>3</v>
      </c>
      <c r="H29" s="19">
        <v>0</v>
      </c>
      <c r="I29" s="19">
        <v>0</v>
      </c>
      <c r="J29" s="19">
        <v>0</v>
      </c>
      <c r="K29" s="19">
        <v>4</v>
      </c>
      <c r="L29" s="19">
        <v>0</v>
      </c>
      <c r="M29" s="19">
        <v>8</v>
      </c>
      <c r="N29" s="19">
        <v>0</v>
      </c>
      <c r="O29" s="19">
        <v>7</v>
      </c>
      <c r="P29" s="19">
        <v>0</v>
      </c>
      <c r="Q29" s="19">
        <v>1</v>
      </c>
      <c r="R29" s="19">
        <v>0</v>
      </c>
      <c r="S29" s="19">
        <v>4</v>
      </c>
      <c r="T29" s="19">
        <v>0</v>
      </c>
    </row>
    <row r="30" spans="2:20" x14ac:dyDescent="0.2">
      <c r="B30" s="25" t="s">
        <v>501</v>
      </c>
      <c r="C30" s="19">
        <v>62</v>
      </c>
      <c r="D30" s="19">
        <v>0</v>
      </c>
      <c r="E30" s="19">
        <v>31</v>
      </c>
      <c r="F30" s="19">
        <v>0</v>
      </c>
      <c r="G30" s="19">
        <v>2</v>
      </c>
      <c r="H30" s="19">
        <v>0</v>
      </c>
      <c r="I30" s="19">
        <v>1</v>
      </c>
      <c r="J30" s="19">
        <v>0</v>
      </c>
      <c r="K30" s="19">
        <v>2</v>
      </c>
      <c r="L30" s="19">
        <v>0</v>
      </c>
      <c r="M30" s="19">
        <v>10</v>
      </c>
      <c r="N30" s="19">
        <v>0</v>
      </c>
      <c r="O30" s="19">
        <v>7</v>
      </c>
      <c r="P30" s="19">
        <v>0</v>
      </c>
      <c r="Q30" s="19">
        <v>0</v>
      </c>
      <c r="R30" s="19">
        <v>0</v>
      </c>
      <c r="S30" s="19">
        <v>9</v>
      </c>
      <c r="T30" s="19">
        <v>0</v>
      </c>
    </row>
    <row r="31" spans="2:20" x14ac:dyDescent="0.2">
      <c r="B31" s="25" t="s">
        <v>502</v>
      </c>
      <c r="C31" s="19">
        <v>52</v>
      </c>
      <c r="D31" s="19">
        <v>0</v>
      </c>
      <c r="E31" s="19">
        <v>22</v>
      </c>
      <c r="F31" s="19">
        <v>0</v>
      </c>
      <c r="G31" s="19">
        <v>2</v>
      </c>
      <c r="H31" s="19">
        <v>0</v>
      </c>
      <c r="I31" s="19">
        <v>0</v>
      </c>
      <c r="J31" s="19">
        <v>0</v>
      </c>
      <c r="K31" s="19">
        <v>1</v>
      </c>
      <c r="L31" s="19">
        <v>0</v>
      </c>
      <c r="M31" s="19">
        <v>17</v>
      </c>
      <c r="N31" s="19">
        <v>0</v>
      </c>
      <c r="O31" s="19">
        <v>5</v>
      </c>
      <c r="P31" s="19">
        <v>0</v>
      </c>
      <c r="Q31" s="19">
        <v>0</v>
      </c>
      <c r="R31" s="19">
        <v>0</v>
      </c>
      <c r="S31" s="19">
        <v>5</v>
      </c>
      <c r="T31" s="19">
        <v>0</v>
      </c>
    </row>
    <row r="32" spans="2:20" x14ac:dyDescent="0.2">
      <c r="B32" s="25" t="s">
        <v>503</v>
      </c>
      <c r="C32" s="19">
        <v>31</v>
      </c>
      <c r="D32" s="19">
        <v>0</v>
      </c>
      <c r="E32" s="19">
        <v>13</v>
      </c>
      <c r="F32" s="19">
        <v>0</v>
      </c>
      <c r="G32" s="19">
        <v>0</v>
      </c>
      <c r="H32" s="19">
        <v>0</v>
      </c>
      <c r="I32" s="19">
        <v>0</v>
      </c>
      <c r="J32" s="19">
        <v>0</v>
      </c>
      <c r="K32" s="19">
        <v>0</v>
      </c>
      <c r="L32" s="19">
        <v>0</v>
      </c>
      <c r="M32" s="19">
        <v>7</v>
      </c>
      <c r="N32" s="19">
        <v>0</v>
      </c>
      <c r="O32" s="19">
        <v>4</v>
      </c>
      <c r="P32" s="19">
        <v>0</v>
      </c>
      <c r="Q32" s="19">
        <v>0</v>
      </c>
      <c r="R32" s="19">
        <v>0</v>
      </c>
      <c r="S32" s="19">
        <v>7</v>
      </c>
      <c r="T32" s="19">
        <v>0</v>
      </c>
    </row>
    <row r="33" spans="2:20" x14ac:dyDescent="0.2">
      <c r="B33" s="25" t="s">
        <v>504</v>
      </c>
      <c r="C33" s="19">
        <v>25</v>
      </c>
      <c r="D33" s="19">
        <v>0</v>
      </c>
      <c r="E33" s="19">
        <v>13</v>
      </c>
      <c r="F33" s="19">
        <v>0</v>
      </c>
      <c r="G33" s="19">
        <v>0</v>
      </c>
      <c r="H33" s="19">
        <v>0</v>
      </c>
      <c r="I33" s="19">
        <v>0</v>
      </c>
      <c r="J33" s="19">
        <v>0</v>
      </c>
      <c r="K33" s="19">
        <v>0</v>
      </c>
      <c r="L33" s="19">
        <v>0</v>
      </c>
      <c r="M33" s="19">
        <v>2</v>
      </c>
      <c r="N33" s="19">
        <v>0</v>
      </c>
      <c r="O33" s="19">
        <v>1</v>
      </c>
      <c r="P33" s="19">
        <v>0</v>
      </c>
      <c r="Q33" s="19">
        <v>2</v>
      </c>
      <c r="R33" s="19">
        <v>0</v>
      </c>
      <c r="S33" s="19">
        <v>7</v>
      </c>
      <c r="T33" s="19">
        <v>0</v>
      </c>
    </row>
    <row r="34" spans="2:20" x14ac:dyDescent="0.2">
      <c r="B34" s="26" t="s">
        <v>46</v>
      </c>
      <c r="C34" s="27">
        <v>478</v>
      </c>
      <c r="D34" s="27">
        <v>1</v>
      </c>
      <c r="E34" s="27">
        <v>230</v>
      </c>
      <c r="F34" s="27">
        <v>0</v>
      </c>
      <c r="G34" s="27">
        <v>43</v>
      </c>
      <c r="H34" s="27">
        <v>0</v>
      </c>
      <c r="I34" s="27">
        <v>2</v>
      </c>
      <c r="J34" s="27">
        <v>0</v>
      </c>
      <c r="K34" s="27">
        <v>28</v>
      </c>
      <c r="L34" s="27">
        <v>0</v>
      </c>
      <c r="M34" s="27">
        <v>56</v>
      </c>
      <c r="N34" s="27">
        <v>0</v>
      </c>
      <c r="O34" s="27">
        <v>46</v>
      </c>
      <c r="P34" s="27">
        <v>0</v>
      </c>
      <c r="Q34" s="27">
        <v>10</v>
      </c>
      <c r="R34" s="27">
        <v>0</v>
      </c>
      <c r="S34" s="27">
        <v>63</v>
      </c>
      <c r="T34" s="27">
        <v>1</v>
      </c>
    </row>
    <row r="35" spans="2:20" x14ac:dyDescent="0.2">
      <c r="B35" s="46" t="s">
        <v>46</v>
      </c>
      <c r="C35" s="47"/>
      <c r="D35" s="47"/>
      <c r="E35" s="47"/>
      <c r="F35" s="47"/>
      <c r="G35" s="47"/>
      <c r="H35" s="47"/>
      <c r="I35" s="47"/>
      <c r="J35" s="47"/>
      <c r="K35" s="47"/>
      <c r="L35" s="47"/>
      <c r="M35" s="47"/>
      <c r="N35" s="47"/>
      <c r="O35" s="47"/>
      <c r="P35" s="47"/>
      <c r="Q35" s="47"/>
      <c r="R35" s="47"/>
      <c r="S35" s="47"/>
      <c r="T35" s="47"/>
    </row>
    <row r="36" spans="2:20" x14ac:dyDescent="0.2">
      <c r="B36" s="25" t="s">
        <v>493</v>
      </c>
      <c r="C36" s="19">
        <v>7</v>
      </c>
      <c r="D36" s="19">
        <v>1</v>
      </c>
      <c r="E36" s="19">
        <v>3</v>
      </c>
      <c r="F36" s="19">
        <v>0</v>
      </c>
      <c r="G36" s="19">
        <v>0</v>
      </c>
      <c r="H36" s="19">
        <v>0</v>
      </c>
      <c r="I36" s="19">
        <v>0</v>
      </c>
      <c r="J36" s="19">
        <v>0</v>
      </c>
      <c r="K36" s="19">
        <v>0</v>
      </c>
      <c r="L36" s="19">
        <v>0</v>
      </c>
      <c r="M36" s="19">
        <v>0</v>
      </c>
      <c r="N36" s="19">
        <v>0</v>
      </c>
      <c r="O36" s="19">
        <v>0</v>
      </c>
      <c r="P36" s="19">
        <v>0</v>
      </c>
      <c r="Q36" s="19">
        <v>0</v>
      </c>
      <c r="R36" s="19">
        <v>0</v>
      </c>
      <c r="S36" s="19">
        <v>4</v>
      </c>
      <c r="T36" s="19">
        <v>1</v>
      </c>
    </row>
    <row r="37" spans="2:20" x14ac:dyDescent="0.2">
      <c r="B37" s="25" t="s">
        <v>494</v>
      </c>
      <c r="C37" s="19">
        <v>28</v>
      </c>
      <c r="D37" s="19">
        <v>0</v>
      </c>
      <c r="E37" s="19">
        <v>5</v>
      </c>
      <c r="F37" s="19">
        <v>0</v>
      </c>
      <c r="G37" s="19">
        <v>1</v>
      </c>
      <c r="H37" s="19">
        <v>0</v>
      </c>
      <c r="I37" s="19">
        <v>0</v>
      </c>
      <c r="J37" s="19">
        <v>0</v>
      </c>
      <c r="K37" s="19">
        <v>0</v>
      </c>
      <c r="L37" s="19">
        <v>0</v>
      </c>
      <c r="M37" s="19">
        <v>0</v>
      </c>
      <c r="N37" s="19">
        <v>0</v>
      </c>
      <c r="O37" s="19">
        <v>10</v>
      </c>
      <c r="P37" s="19">
        <v>0</v>
      </c>
      <c r="Q37" s="19">
        <v>0</v>
      </c>
      <c r="R37" s="19">
        <v>0</v>
      </c>
      <c r="S37" s="19">
        <v>12</v>
      </c>
      <c r="T37" s="19">
        <v>0</v>
      </c>
    </row>
    <row r="38" spans="2:20" x14ac:dyDescent="0.2">
      <c r="B38" s="25" t="s">
        <v>495</v>
      </c>
      <c r="C38" s="19">
        <v>51</v>
      </c>
      <c r="D38" s="19">
        <v>0</v>
      </c>
      <c r="E38" s="19">
        <v>6</v>
      </c>
      <c r="F38" s="19">
        <v>0</v>
      </c>
      <c r="G38" s="19">
        <v>0</v>
      </c>
      <c r="H38" s="19">
        <v>0</v>
      </c>
      <c r="I38" s="19">
        <v>0</v>
      </c>
      <c r="J38" s="19">
        <v>0</v>
      </c>
      <c r="K38" s="19">
        <v>16</v>
      </c>
      <c r="L38" s="19">
        <v>0</v>
      </c>
      <c r="M38" s="19">
        <v>1</v>
      </c>
      <c r="N38" s="19">
        <v>0</v>
      </c>
      <c r="O38" s="19">
        <v>20</v>
      </c>
      <c r="P38" s="19">
        <v>0</v>
      </c>
      <c r="Q38" s="19">
        <v>2</v>
      </c>
      <c r="R38" s="19">
        <v>0</v>
      </c>
      <c r="S38" s="19">
        <v>6</v>
      </c>
      <c r="T38" s="19">
        <v>0</v>
      </c>
    </row>
    <row r="39" spans="2:20" x14ac:dyDescent="0.2">
      <c r="B39" s="25" t="s">
        <v>496</v>
      </c>
      <c r="C39" s="19">
        <v>202</v>
      </c>
      <c r="D39" s="19">
        <v>3</v>
      </c>
      <c r="E39" s="19">
        <v>40</v>
      </c>
      <c r="F39" s="19">
        <v>2</v>
      </c>
      <c r="G39" s="19">
        <v>95</v>
      </c>
      <c r="H39" s="19">
        <v>1</v>
      </c>
      <c r="I39" s="19">
        <v>5</v>
      </c>
      <c r="J39" s="19">
        <v>0</v>
      </c>
      <c r="K39" s="19">
        <v>23</v>
      </c>
      <c r="L39" s="19">
        <v>0</v>
      </c>
      <c r="M39" s="19">
        <v>4</v>
      </c>
      <c r="N39" s="19">
        <v>0</v>
      </c>
      <c r="O39" s="19">
        <v>7</v>
      </c>
      <c r="P39" s="19">
        <v>0</v>
      </c>
      <c r="Q39" s="19">
        <v>14</v>
      </c>
      <c r="R39" s="19">
        <v>0</v>
      </c>
      <c r="S39" s="19">
        <v>14</v>
      </c>
      <c r="T39" s="19">
        <v>0</v>
      </c>
    </row>
    <row r="40" spans="2:20" x14ac:dyDescent="0.2">
      <c r="B40" s="25" t="s">
        <v>497</v>
      </c>
      <c r="C40" s="19">
        <v>85</v>
      </c>
      <c r="D40" s="19">
        <v>1</v>
      </c>
      <c r="E40" s="19">
        <v>50</v>
      </c>
      <c r="F40" s="19">
        <v>0</v>
      </c>
      <c r="G40" s="19">
        <v>17</v>
      </c>
      <c r="H40" s="19">
        <v>0</v>
      </c>
      <c r="I40" s="19">
        <v>0</v>
      </c>
      <c r="J40" s="19">
        <v>0</v>
      </c>
      <c r="K40" s="19">
        <v>5</v>
      </c>
      <c r="L40" s="19">
        <v>0</v>
      </c>
      <c r="M40" s="19">
        <v>3</v>
      </c>
      <c r="N40" s="19">
        <v>0</v>
      </c>
      <c r="O40" s="19">
        <v>5</v>
      </c>
      <c r="P40" s="19">
        <v>0</v>
      </c>
      <c r="Q40" s="19">
        <v>0</v>
      </c>
      <c r="R40" s="19">
        <v>0</v>
      </c>
      <c r="S40" s="19">
        <v>5</v>
      </c>
      <c r="T40" s="19">
        <v>1</v>
      </c>
    </row>
    <row r="41" spans="2:20" x14ac:dyDescent="0.2">
      <c r="B41" s="25" t="s">
        <v>498</v>
      </c>
      <c r="C41" s="19">
        <v>82</v>
      </c>
      <c r="D41" s="19">
        <v>0</v>
      </c>
      <c r="E41" s="19">
        <v>48</v>
      </c>
      <c r="F41" s="19">
        <v>0</v>
      </c>
      <c r="G41" s="19">
        <v>6</v>
      </c>
      <c r="H41" s="19">
        <v>0</v>
      </c>
      <c r="I41" s="19">
        <v>0</v>
      </c>
      <c r="J41" s="19">
        <v>0</v>
      </c>
      <c r="K41" s="19">
        <v>4</v>
      </c>
      <c r="L41" s="19">
        <v>0</v>
      </c>
      <c r="M41" s="19">
        <v>3</v>
      </c>
      <c r="N41" s="19">
        <v>0</v>
      </c>
      <c r="O41" s="19">
        <v>9</v>
      </c>
      <c r="P41" s="19">
        <v>0</v>
      </c>
      <c r="Q41" s="19">
        <v>3</v>
      </c>
      <c r="R41" s="19">
        <v>0</v>
      </c>
      <c r="S41" s="19">
        <v>9</v>
      </c>
      <c r="T41" s="19">
        <v>0</v>
      </c>
    </row>
    <row r="42" spans="2:20" x14ac:dyDescent="0.2">
      <c r="B42" s="25" t="s">
        <v>499</v>
      </c>
      <c r="C42" s="19">
        <v>173</v>
      </c>
      <c r="D42" s="19">
        <v>1</v>
      </c>
      <c r="E42" s="19">
        <v>86</v>
      </c>
      <c r="F42" s="19">
        <v>1</v>
      </c>
      <c r="G42" s="19">
        <v>28</v>
      </c>
      <c r="H42" s="19">
        <v>0</v>
      </c>
      <c r="I42" s="19">
        <v>0</v>
      </c>
      <c r="J42" s="19">
        <v>0</v>
      </c>
      <c r="K42" s="19">
        <v>14</v>
      </c>
      <c r="L42" s="19">
        <v>0</v>
      </c>
      <c r="M42" s="19">
        <v>12</v>
      </c>
      <c r="N42" s="19">
        <v>0</v>
      </c>
      <c r="O42" s="19">
        <v>16</v>
      </c>
      <c r="P42" s="19">
        <v>0</v>
      </c>
      <c r="Q42" s="19">
        <v>7</v>
      </c>
      <c r="R42" s="19">
        <v>0</v>
      </c>
      <c r="S42" s="19">
        <v>10</v>
      </c>
      <c r="T42" s="19">
        <v>0</v>
      </c>
    </row>
    <row r="43" spans="2:20" x14ac:dyDescent="0.2">
      <c r="B43" s="25" t="s">
        <v>500</v>
      </c>
      <c r="C43" s="19">
        <v>175</v>
      </c>
      <c r="D43" s="19">
        <v>2</v>
      </c>
      <c r="E43" s="19">
        <v>70</v>
      </c>
      <c r="F43" s="19">
        <v>1</v>
      </c>
      <c r="G43" s="19">
        <v>21</v>
      </c>
      <c r="H43" s="19">
        <v>0</v>
      </c>
      <c r="I43" s="19">
        <v>0</v>
      </c>
      <c r="J43" s="19">
        <v>0</v>
      </c>
      <c r="K43" s="19">
        <v>12</v>
      </c>
      <c r="L43" s="19">
        <v>0</v>
      </c>
      <c r="M43" s="19">
        <v>18</v>
      </c>
      <c r="N43" s="19">
        <v>0</v>
      </c>
      <c r="O43" s="19">
        <v>28</v>
      </c>
      <c r="P43" s="19">
        <v>0</v>
      </c>
      <c r="Q43" s="19">
        <v>13</v>
      </c>
      <c r="R43" s="19">
        <v>1</v>
      </c>
      <c r="S43" s="19">
        <v>13</v>
      </c>
      <c r="T43" s="19">
        <v>0</v>
      </c>
    </row>
    <row r="44" spans="2:20" x14ac:dyDescent="0.2">
      <c r="B44" s="25" t="s">
        <v>501</v>
      </c>
      <c r="C44" s="19">
        <v>171</v>
      </c>
      <c r="D44" s="19">
        <v>1</v>
      </c>
      <c r="E44" s="19">
        <v>64</v>
      </c>
      <c r="F44" s="19">
        <v>1</v>
      </c>
      <c r="G44" s="19">
        <v>19</v>
      </c>
      <c r="H44" s="19">
        <v>0</v>
      </c>
      <c r="I44" s="19">
        <v>1</v>
      </c>
      <c r="J44" s="19">
        <v>0</v>
      </c>
      <c r="K44" s="19">
        <v>10</v>
      </c>
      <c r="L44" s="19">
        <v>0</v>
      </c>
      <c r="M44" s="19">
        <v>26</v>
      </c>
      <c r="N44" s="19">
        <v>0</v>
      </c>
      <c r="O44" s="19">
        <v>34</v>
      </c>
      <c r="P44" s="19">
        <v>0</v>
      </c>
      <c r="Q44" s="19">
        <v>5</v>
      </c>
      <c r="R44" s="19">
        <v>0</v>
      </c>
      <c r="S44" s="19">
        <v>12</v>
      </c>
      <c r="T44" s="19">
        <v>0</v>
      </c>
    </row>
    <row r="45" spans="2:20" x14ac:dyDescent="0.2">
      <c r="B45" s="25" t="s">
        <v>502</v>
      </c>
      <c r="C45" s="19">
        <v>141</v>
      </c>
      <c r="D45" s="19">
        <v>2</v>
      </c>
      <c r="E45" s="19">
        <v>51</v>
      </c>
      <c r="F45" s="19">
        <v>0</v>
      </c>
      <c r="G45" s="19">
        <v>19</v>
      </c>
      <c r="H45" s="19">
        <v>0</v>
      </c>
      <c r="I45" s="19">
        <v>3</v>
      </c>
      <c r="J45" s="19">
        <v>0</v>
      </c>
      <c r="K45" s="19">
        <v>2</v>
      </c>
      <c r="L45" s="19">
        <v>0</v>
      </c>
      <c r="M45" s="19">
        <v>26</v>
      </c>
      <c r="N45" s="19">
        <v>1</v>
      </c>
      <c r="O45" s="19">
        <v>22</v>
      </c>
      <c r="P45" s="19">
        <v>0</v>
      </c>
      <c r="Q45" s="19">
        <v>6</v>
      </c>
      <c r="R45" s="19">
        <v>0</v>
      </c>
      <c r="S45" s="19">
        <v>12</v>
      </c>
      <c r="T45" s="19">
        <v>1</v>
      </c>
    </row>
    <row r="46" spans="2:20" x14ac:dyDescent="0.2">
      <c r="B46" s="25" t="s">
        <v>503</v>
      </c>
      <c r="C46" s="19">
        <v>95</v>
      </c>
      <c r="D46" s="19">
        <v>0</v>
      </c>
      <c r="E46" s="19">
        <v>26</v>
      </c>
      <c r="F46" s="19">
        <v>0</v>
      </c>
      <c r="G46" s="19">
        <v>11</v>
      </c>
      <c r="H46" s="19">
        <v>0</v>
      </c>
      <c r="I46" s="19">
        <v>1</v>
      </c>
      <c r="J46" s="19">
        <v>0</v>
      </c>
      <c r="K46" s="19">
        <v>3</v>
      </c>
      <c r="L46" s="19">
        <v>0</v>
      </c>
      <c r="M46" s="19">
        <v>20</v>
      </c>
      <c r="N46" s="19">
        <v>0</v>
      </c>
      <c r="O46" s="19">
        <v>18</v>
      </c>
      <c r="P46" s="19">
        <v>0</v>
      </c>
      <c r="Q46" s="19">
        <v>4</v>
      </c>
      <c r="R46" s="19">
        <v>0</v>
      </c>
      <c r="S46" s="19">
        <v>12</v>
      </c>
      <c r="T46" s="19">
        <v>0</v>
      </c>
    </row>
    <row r="47" spans="2:20" x14ac:dyDescent="0.2">
      <c r="B47" s="25" t="s">
        <v>504</v>
      </c>
      <c r="C47" s="19">
        <v>51</v>
      </c>
      <c r="D47" s="19">
        <v>0</v>
      </c>
      <c r="E47" s="19">
        <v>18</v>
      </c>
      <c r="F47" s="19">
        <v>0</v>
      </c>
      <c r="G47" s="19">
        <v>0</v>
      </c>
      <c r="H47" s="19">
        <v>0</v>
      </c>
      <c r="I47" s="19">
        <v>0</v>
      </c>
      <c r="J47" s="19">
        <v>0</v>
      </c>
      <c r="K47" s="19">
        <v>4</v>
      </c>
      <c r="L47" s="19">
        <v>0</v>
      </c>
      <c r="M47" s="19">
        <v>10</v>
      </c>
      <c r="N47" s="19">
        <v>0</v>
      </c>
      <c r="O47" s="19">
        <v>4</v>
      </c>
      <c r="P47" s="19">
        <v>0</v>
      </c>
      <c r="Q47" s="19">
        <v>3</v>
      </c>
      <c r="R47" s="19">
        <v>0</v>
      </c>
      <c r="S47" s="19">
        <v>12</v>
      </c>
      <c r="T47" s="19">
        <v>0</v>
      </c>
    </row>
    <row r="48" spans="2:20" x14ac:dyDescent="0.2">
      <c r="B48" s="28" t="s">
        <v>46</v>
      </c>
      <c r="C48" s="29">
        <v>1261</v>
      </c>
      <c r="D48" s="29">
        <v>11</v>
      </c>
      <c r="E48" s="29">
        <v>467</v>
      </c>
      <c r="F48" s="29">
        <v>5</v>
      </c>
      <c r="G48" s="29">
        <v>217</v>
      </c>
      <c r="H48" s="29">
        <v>1</v>
      </c>
      <c r="I48" s="29">
        <v>10</v>
      </c>
      <c r="J48" s="29">
        <v>0</v>
      </c>
      <c r="K48" s="29">
        <v>93</v>
      </c>
      <c r="L48" s="29">
        <v>0</v>
      </c>
      <c r="M48" s="29">
        <v>123</v>
      </c>
      <c r="N48" s="29">
        <v>1</v>
      </c>
      <c r="O48" s="29">
        <v>173</v>
      </c>
      <c r="P48" s="29">
        <v>0</v>
      </c>
      <c r="Q48" s="29">
        <v>57</v>
      </c>
      <c r="R48" s="29">
        <v>1</v>
      </c>
      <c r="S48" s="29">
        <v>121</v>
      </c>
      <c r="T48" s="29">
        <v>3</v>
      </c>
    </row>
    <row r="50" spans="2:20" x14ac:dyDescent="0.2">
      <c r="B50" s="42" t="s">
        <v>506</v>
      </c>
      <c r="C50" s="43"/>
      <c r="D50" s="43"/>
      <c r="E50" s="43"/>
      <c r="F50" s="43"/>
      <c r="G50" s="43"/>
      <c r="H50" s="43"/>
      <c r="I50" s="43"/>
      <c r="J50" s="43"/>
      <c r="K50" s="43"/>
      <c r="L50" s="43"/>
      <c r="M50" s="43"/>
      <c r="N50" s="43"/>
      <c r="O50" s="43"/>
      <c r="P50" s="43"/>
      <c r="Q50" s="43"/>
      <c r="R50" s="43"/>
      <c r="S50" s="43"/>
      <c r="T50" s="43"/>
    </row>
    <row r="51" spans="2:20" x14ac:dyDescent="0.2">
      <c r="B51" s="42" t="s">
        <v>507</v>
      </c>
      <c r="C51" s="43"/>
      <c r="D51" s="43"/>
      <c r="E51" s="43"/>
      <c r="F51" s="43"/>
      <c r="G51" s="43"/>
      <c r="H51" s="43"/>
      <c r="I51" s="43"/>
      <c r="J51" s="43"/>
      <c r="K51" s="43"/>
      <c r="L51" s="43"/>
      <c r="M51" s="43"/>
      <c r="N51" s="43"/>
      <c r="O51" s="43"/>
      <c r="P51" s="43"/>
      <c r="Q51" s="43"/>
      <c r="R51" s="43"/>
      <c r="S51" s="43"/>
      <c r="T51" s="43"/>
    </row>
  </sheetData>
  <mergeCells count="16">
    <mergeCell ref="B7:T7"/>
    <mergeCell ref="B21:T21"/>
    <mergeCell ref="B35:T35"/>
    <mergeCell ref="B50:T50"/>
    <mergeCell ref="B51:T51"/>
    <mergeCell ref="B4:B6"/>
    <mergeCell ref="C4:D5"/>
    <mergeCell ref="E4:R4"/>
    <mergeCell ref="S4:T5"/>
    <mergeCell ref="E5:F5"/>
    <mergeCell ref="G5:H5"/>
    <mergeCell ref="I5:J5"/>
    <mergeCell ref="K5:L5"/>
    <mergeCell ref="M5:N5"/>
    <mergeCell ref="O5:P5"/>
    <mergeCell ref="Q5:R5"/>
  </mergeCells>
  <pageMargins left="0.70866141732283472" right="0.70866141732283472" top="0.74803149606299213" bottom="0.74803149606299213" header="0.31496062992125984" footer="0.31496062992125984"/>
  <pageSetup paperSize="9" scale="51" fitToWidth="0" fitToHeight="0" orientation="landscape" horizontalDpi="300" verticalDpi="300" r:id="rId1"/>
  <headerFooter differentFirst="1" scaleWithDoc="0" alignWithMargins="0">
    <firstHeader>&amp;L&amp;C&amp;R&amp;B DEPARTEMENT FINANZEN UND RESSOURCEN
Statistik Aargau</firstHeader>
  </headerFooter>
  <rowBreaks count="2" manualBreakCount="2">
    <brk id="52" max="16383" man="1"/>
    <brk id="12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6D4FF"/>
  </sheetPr>
  <dimension ref="B1:H48"/>
  <sheetViews>
    <sheetView showGridLines="0" view="pageBreakPreview" zoomScaleNormal="100" zoomScaleSheetLayoutView="100" workbookViewId="0">
      <pane ySplit="5" topLeftCell="A39" activePane="bottomLeft" state="frozen"/>
      <selection activeCell="A3" sqref="A3"/>
      <selection pane="bottomLeft" activeCell="A3" sqref="A3"/>
    </sheetView>
  </sheetViews>
  <sheetFormatPr baseColWidth="10" defaultRowHeight="12.75" x14ac:dyDescent="0.2"/>
  <cols>
    <col min="1" max="1" width="2.5703125" customWidth="1"/>
    <col min="2" max="2" width="13" customWidth="1"/>
    <col min="3" max="3" width="39" customWidth="1"/>
    <col min="4" max="8" width="11.7109375" customWidth="1"/>
  </cols>
  <sheetData>
    <row r="1" spans="2:8" ht="18" x14ac:dyDescent="0.25">
      <c r="B1" s="3" t="s">
        <v>13</v>
      </c>
    </row>
    <row r="4" spans="2:8" x14ac:dyDescent="0.2">
      <c r="B4" s="40" t="s">
        <v>508</v>
      </c>
      <c r="C4" s="40" t="s">
        <v>509</v>
      </c>
      <c r="D4" s="40" t="s">
        <v>44</v>
      </c>
      <c r="E4" s="40" t="s">
        <v>44</v>
      </c>
      <c r="F4" s="40" t="s">
        <v>44</v>
      </c>
      <c r="G4" s="40" t="s">
        <v>44</v>
      </c>
      <c r="H4" s="40" t="s">
        <v>44</v>
      </c>
    </row>
    <row r="5" spans="2:8" ht="42" customHeight="1" x14ac:dyDescent="0.2">
      <c r="B5" s="40" t="s">
        <v>508</v>
      </c>
      <c r="C5" s="40" t="s">
        <v>509</v>
      </c>
      <c r="D5" s="17" t="s">
        <v>46</v>
      </c>
      <c r="E5" s="17" t="s">
        <v>510</v>
      </c>
      <c r="F5" s="17" t="s">
        <v>511</v>
      </c>
      <c r="G5" s="17" t="s">
        <v>512</v>
      </c>
      <c r="H5" s="17" t="s">
        <v>333</v>
      </c>
    </row>
    <row r="6" spans="2:8" x14ac:dyDescent="0.2">
      <c r="B6" s="18">
        <v>1101</v>
      </c>
      <c r="C6" s="19" t="s">
        <v>513</v>
      </c>
      <c r="D6" s="19">
        <v>472</v>
      </c>
      <c r="E6" s="19">
        <v>429</v>
      </c>
      <c r="F6" s="19">
        <v>35</v>
      </c>
      <c r="G6" s="19">
        <v>3</v>
      </c>
      <c r="H6" s="19">
        <v>5</v>
      </c>
    </row>
    <row r="7" spans="2:8" x14ac:dyDescent="0.2">
      <c r="B7" s="18">
        <v>1102</v>
      </c>
      <c r="C7" s="19" t="s">
        <v>514</v>
      </c>
      <c r="D7" s="19">
        <v>0</v>
      </c>
      <c r="E7" s="19">
        <v>0</v>
      </c>
      <c r="F7" s="19">
        <v>0</v>
      </c>
      <c r="G7" s="19">
        <v>0</v>
      </c>
      <c r="H7" s="19">
        <v>0</v>
      </c>
    </row>
    <row r="8" spans="2:8" x14ac:dyDescent="0.2">
      <c r="B8" s="18">
        <v>1110</v>
      </c>
      <c r="C8" s="19" t="s">
        <v>515</v>
      </c>
      <c r="D8" s="19">
        <v>1</v>
      </c>
      <c r="E8" s="19">
        <v>1</v>
      </c>
      <c r="F8" s="19">
        <v>0</v>
      </c>
      <c r="G8" s="19">
        <v>0</v>
      </c>
      <c r="H8" s="19">
        <v>0</v>
      </c>
    </row>
    <row r="9" spans="2:8" x14ac:dyDescent="0.2">
      <c r="B9" s="18">
        <v>1111</v>
      </c>
      <c r="C9" s="19" t="s">
        <v>516</v>
      </c>
      <c r="D9" s="19">
        <v>0</v>
      </c>
      <c r="E9" s="19">
        <v>0</v>
      </c>
      <c r="F9" s="19">
        <v>0</v>
      </c>
      <c r="G9" s="19">
        <v>0</v>
      </c>
      <c r="H9" s="19">
        <v>0</v>
      </c>
    </row>
    <row r="10" spans="2:8" x14ac:dyDescent="0.2">
      <c r="B10" s="18">
        <v>1120</v>
      </c>
      <c r="C10" s="19" t="s">
        <v>517</v>
      </c>
      <c r="D10" s="19">
        <v>0</v>
      </c>
      <c r="E10" s="19">
        <v>0</v>
      </c>
      <c r="F10" s="19">
        <v>0</v>
      </c>
      <c r="G10" s="19">
        <v>0</v>
      </c>
      <c r="H10" s="19">
        <v>0</v>
      </c>
    </row>
    <row r="11" spans="2:8" x14ac:dyDescent="0.2">
      <c r="B11" s="18">
        <v>1121</v>
      </c>
      <c r="C11" s="19" t="s">
        <v>518</v>
      </c>
      <c r="D11" s="19">
        <v>0</v>
      </c>
      <c r="E11" s="19">
        <v>0</v>
      </c>
      <c r="F11" s="19">
        <v>0</v>
      </c>
      <c r="G11" s="19">
        <v>0</v>
      </c>
      <c r="H11" s="19">
        <v>0</v>
      </c>
    </row>
    <row r="12" spans="2:8" x14ac:dyDescent="0.2">
      <c r="B12" s="18">
        <v>1122</v>
      </c>
      <c r="C12" s="19" t="s">
        <v>519</v>
      </c>
      <c r="D12" s="19">
        <v>4</v>
      </c>
      <c r="E12" s="19">
        <v>4</v>
      </c>
      <c r="F12" s="19">
        <v>0</v>
      </c>
      <c r="G12" s="19">
        <v>0</v>
      </c>
      <c r="H12" s="19">
        <v>0</v>
      </c>
    </row>
    <row r="13" spans="2:8" x14ac:dyDescent="0.2">
      <c r="B13" s="18">
        <v>1130</v>
      </c>
      <c r="C13" s="19" t="s">
        <v>520</v>
      </c>
      <c r="D13" s="19">
        <v>20</v>
      </c>
      <c r="E13" s="19">
        <v>18</v>
      </c>
      <c r="F13" s="19">
        <v>1</v>
      </c>
      <c r="G13" s="19">
        <v>0</v>
      </c>
      <c r="H13" s="19">
        <v>1</v>
      </c>
    </row>
    <row r="14" spans="2:8" x14ac:dyDescent="0.2">
      <c r="B14" s="18">
        <v>1135</v>
      </c>
      <c r="C14" s="19" t="s">
        <v>521</v>
      </c>
      <c r="D14" s="19">
        <v>4</v>
      </c>
      <c r="E14" s="19">
        <v>2</v>
      </c>
      <c r="F14" s="19">
        <v>2</v>
      </c>
      <c r="G14" s="19">
        <v>0</v>
      </c>
      <c r="H14" s="19">
        <v>0</v>
      </c>
    </row>
    <row r="15" spans="2:8" x14ac:dyDescent="0.2">
      <c r="B15" s="18">
        <v>1137</v>
      </c>
      <c r="C15" s="19" t="s">
        <v>522</v>
      </c>
      <c r="D15" s="19">
        <v>0</v>
      </c>
      <c r="E15" s="19">
        <v>0</v>
      </c>
      <c r="F15" s="19">
        <v>0</v>
      </c>
      <c r="G15" s="19">
        <v>0</v>
      </c>
      <c r="H15" s="19">
        <v>0</v>
      </c>
    </row>
    <row r="16" spans="2:8" x14ac:dyDescent="0.2">
      <c r="B16" s="18">
        <v>1138</v>
      </c>
      <c r="C16" s="19" t="s">
        <v>523</v>
      </c>
      <c r="D16" s="19">
        <v>0</v>
      </c>
      <c r="E16" s="19">
        <v>0</v>
      </c>
      <c r="F16" s="19">
        <v>0</v>
      </c>
      <c r="G16" s="19">
        <v>0</v>
      </c>
      <c r="H16" s="19">
        <v>0</v>
      </c>
    </row>
    <row r="17" spans="2:8" x14ac:dyDescent="0.2">
      <c r="B17" s="18">
        <v>1142</v>
      </c>
      <c r="C17" s="19" t="s">
        <v>524</v>
      </c>
      <c r="D17" s="19">
        <v>0</v>
      </c>
      <c r="E17" s="19">
        <v>0</v>
      </c>
      <c r="F17" s="19">
        <v>0</v>
      </c>
      <c r="G17" s="19">
        <v>0</v>
      </c>
      <c r="H17" s="19">
        <v>0</v>
      </c>
    </row>
    <row r="18" spans="2:8" x14ac:dyDescent="0.2">
      <c r="B18" s="18">
        <v>1143</v>
      </c>
      <c r="C18" s="19" t="s">
        <v>525</v>
      </c>
      <c r="D18" s="19">
        <v>1</v>
      </c>
      <c r="E18" s="19">
        <v>1</v>
      </c>
      <c r="F18" s="19">
        <v>0</v>
      </c>
      <c r="G18" s="19">
        <v>0</v>
      </c>
      <c r="H18" s="19">
        <v>0</v>
      </c>
    </row>
    <row r="19" spans="2:8" x14ac:dyDescent="0.2">
      <c r="B19" s="18">
        <v>1150</v>
      </c>
      <c r="C19" s="19" t="s">
        <v>526</v>
      </c>
      <c r="D19" s="19">
        <v>2</v>
      </c>
      <c r="E19" s="19">
        <v>2</v>
      </c>
      <c r="F19" s="19">
        <v>0</v>
      </c>
      <c r="G19" s="19">
        <v>0</v>
      </c>
      <c r="H19" s="19">
        <v>0</v>
      </c>
    </row>
    <row r="20" spans="2:8" x14ac:dyDescent="0.2">
      <c r="B20" s="18">
        <v>1151</v>
      </c>
      <c r="C20" s="19" t="s">
        <v>527</v>
      </c>
      <c r="D20" s="19">
        <v>0</v>
      </c>
      <c r="E20" s="19">
        <v>0</v>
      </c>
      <c r="F20" s="19">
        <v>0</v>
      </c>
      <c r="G20" s="19">
        <v>0</v>
      </c>
      <c r="H20" s="19">
        <v>0</v>
      </c>
    </row>
    <row r="21" spans="2:8" x14ac:dyDescent="0.2">
      <c r="B21" s="18">
        <v>1152</v>
      </c>
      <c r="C21" s="19" t="s">
        <v>528</v>
      </c>
      <c r="D21" s="19">
        <v>0</v>
      </c>
      <c r="E21" s="19">
        <v>0</v>
      </c>
      <c r="F21" s="19">
        <v>0</v>
      </c>
      <c r="G21" s="19">
        <v>0</v>
      </c>
      <c r="H21" s="19">
        <v>0</v>
      </c>
    </row>
    <row r="22" spans="2:8" x14ac:dyDescent="0.2">
      <c r="B22" s="18">
        <v>1160</v>
      </c>
      <c r="C22" s="19" t="s">
        <v>529</v>
      </c>
      <c r="D22" s="19">
        <v>216</v>
      </c>
      <c r="E22" s="19">
        <v>155</v>
      </c>
      <c r="F22" s="19">
        <v>57</v>
      </c>
      <c r="G22" s="19">
        <v>3</v>
      </c>
      <c r="H22" s="19">
        <v>1</v>
      </c>
    </row>
    <row r="23" spans="2:8" x14ac:dyDescent="0.2">
      <c r="B23" s="18">
        <v>1161</v>
      </c>
      <c r="C23" s="19" t="s">
        <v>530</v>
      </c>
      <c r="D23" s="19">
        <v>7</v>
      </c>
      <c r="E23" s="19">
        <v>6</v>
      </c>
      <c r="F23" s="19">
        <v>1</v>
      </c>
      <c r="G23" s="19">
        <v>0</v>
      </c>
      <c r="H23" s="19">
        <v>0</v>
      </c>
    </row>
    <row r="24" spans="2:8" x14ac:dyDescent="0.2">
      <c r="B24" s="18">
        <v>1163</v>
      </c>
      <c r="C24" s="19" t="s">
        <v>531</v>
      </c>
      <c r="D24" s="19">
        <v>0</v>
      </c>
      <c r="E24" s="19">
        <v>0</v>
      </c>
      <c r="F24" s="19">
        <v>0</v>
      </c>
      <c r="G24" s="19">
        <v>0</v>
      </c>
      <c r="H24" s="19">
        <v>0</v>
      </c>
    </row>
    <row r="25" spans="2:8" x14ac:dyDescent="0.2">
      <c r="B25" s="18">
        <v>1164</v>
      </c>
      <c r="C25" s="19" t="s">
        <v>532</v>
      </c>
      <c r="D25" s="19">
        <v>3</v>
      </c>
      <c r="E25" s="19">
        <v>3</v>
      </c>
      <c r="F25" s="19">
        <v>0</v>
      </c>
      <c r="G25" s="19">
        <v>0</v>
      </c>
      <c r="H25" s="19">
        <v>0</v>
      </c>
    </row>
    <row r="26" spans="2:8" x14ac:dyDescent="0.2">
      <c r="B26" s="18">
        <v>1166</v>
      </c>
      <c r="C26" s="19" t="s">
        <v>533</v>
      </c>
      <c r="D26" s="19">
        <v>1</v>
      </c>
      <c r="E26" s="19">
        <v>1</v>
      </c>
      <c r="F26" s="19">
        <v>0</v>
      </c>
      <c r="G26" s="19">
        <v>0</v>
      </c>
      <c r="H26" s="19">
        <v>0</v>
      </c>
    </row>
    <row r="27" spans="2:8" x14ac:dyDescent="0.2">
      <c r="B27" s="18">
        <v>1167</v>
      </c>
      <c r="C27" s="19" t="s">
        <v>534</v>
      </c>
      <c r="D27" s="19">
        <v>1</v>
      </c>
      <c r="E27" s="19">
        <v>1</v>
      </c>
      <c r="F27" s="19">
        <v>0</v>
      </c>
      <c r="G27" s="19">
        <v>0</v>
      </c>
      <c r="H27" s="19">
        <v>0</v>
      </c>
    </row>
    <row r="28" spans="2:8" x14ac:dyDescent="0.2">
      <c r="B28" s="18">
        <v>1180</v>
      </c>
      <c r="C28" s="19" t="s">
        <v>535</v>
      </c>
      <c r="D28" s="19">
        <v>0</v>
      </c>
      <c r="E28" s="19">
        <v>0</v>
      </c>
      <c r="F28" s="19">
        <v>0</v>
      </c>
      <c r="G28" s="19">
        <v>0</v>
      </c>
      <c r="H28" s="19">
        <v>0</v>
      </c>
    </row>
    <row r="29" spans="2:8" x14ac:dyDescent="0.2">
      <c r="B29" s="18">
        <v>1181</v>
      </c>
      <c r="C29" s="19" t="s">
        <v>536</v>
      </c>
      <c r="D29" s="19">
        <v>0</v>
      </c>
      <c r="E29" s="19">
        <v>0</v>
      </c>
      <c r="F29" s="19">
        <v>0</v>
      </c>
      <c r="G29" s="19">
        <v>0</v>
      </c>
      <c r="H29" s="19">
        <v>0</v>
      </c>
    </row>
    <row r="30" spans="2:8" x14ac:dyDescent="0.2">
      <c r="B30" s="18">
        <v>1183</v>
      </c>
      <c r="C30" s="19" t="s">
        <v>537</v>
      </c>
      <c r="D30" s="19">
        <v>0</v>
      </c>
      <c r="E30" s="19">
        <v>0</v>
      </c>
      <c r="F30" s="19">
        <v>0</v>
      </c>
      <c r="G30" s="19">
        <v>0</v>
      </c>
      <c r="H30" s="19">
        <v>0</v>
      </c>
    </row>
    <row r="31" spans="2:8" x14ac:dyDescent="0.2">
      <c r="B31" s="18">
        <v>1190</v>
      </c>
      <c r="C31" s="19" t="s">
        <v>538</v>
      </c>
      <c r="D31" s="19">
        <v>0</v>
      </c>
      <c r="E31" s="19">
        <v>0</v>
      </c>
      <c r="F31" s="19">
        <v>0</v>
      </c>
      <c r="G31" s="19">
        <v>0</v>
      </c>
      <c r="H31" s="19">
        <v>0</v>
      </c>
    </row>
    <row r="32" spans="2:8" x14ac:dyDescent="0.2">
      <c r="B32" s="18">
        <v>1195</v>
      </c>
      <c r="C32" s="19" t="s">
        <v>539</v>
      </c>
      <c r="D32" s="19">
        <v>0</v>
      </c>
      <c r="E32" s="19">
        <v>0</v>
      </c>
      <c r="F32" s="19">
        <v>0</v>
      </c>
      <c r="G32" s="19">
        <v>0</v>
      </c>
      <c r="H32" s="19">
        <v>0</v>
      </c>
    </row>
    <row r="33" spans="2:8" x14ac:dyDescent="0.2">
      <c r="B33" s="18">
        <v>2652</v>
      </c>
      <c r="C33" s="19" t="s">
        <v>540</v>
      </c>
      <c r="D33" s="19">
        <v>6</v>
      </c>
      <c r="E33" s="19">
        <v>6</v>
      </c>
      <c r="F33" s="19">
        <v>0</v>
      </c>
      <c r="G33" s="19">
        <v>0</v>
      </c>
      <c r="H33" s="19">
        <v>0</v>
      </c>
    </row>
    <row r="34" spans="2:8" x14ac:dyDescent="0.2">
      <c r="B34" s="18">
        <v>2700</v>
      </c>
      <c r="C34" s="19" t="s">
        <v>541</v>
      </c>
      <c r="D34" s="19">
        <v>173</v>
      </c>
      <c r="E34" s="19">
        <v>140</v>
      </c>
      <c r="F34" s="19">
        <v>33</v>
      </c>
      <c r="G34" s="19">
        <v>0</v>
      </c>
      <c r="H34" s="19">
        <v>0</v>
      </c>
    </row>
    <row r="35" spans="2:8" x14ac:dyDescent="0.2">
      <c r="B35" s="18">
        <v>2701</v>
      </c>
      <c r="C35" s="19" t="s">
        <v>542</v>
      </c>
      <c r="D35" s="19">
        <v>107</v>
      </c>
      <c r="E35" s="19">
        <v>79</v>
      </c>
      <c r="F35" s="19">
        <v>27</v>
      </c>
      <c r="G35" s="19">
        <v>1</v>
      </c>
      <c r="H35" s="19">
        <v>0</v>
      </c>
    </row>
    <row r="36" spans="2:8" x14ac:dyDescent="0.2">
      <c r="B36" s="18">
        <v>2702</v>
      </c>
      <c r="C36" s="19" t="s">
        <v>543</v>
      </c>
      <c r="D36" s="19">
        <v>17</v>
      </c>
      <c r="E36" s="19">
        <v>14</v>
      </c>
      <c r="F36" s="19">
        <v>2</v>
      </c>
      <c r="G36" s="19">
        <v>0</v>
      </c>
      <c r="H36" s="19">
        <v>1</v>
      </c>
    </row>
    <row r="37" spans="2:8" x14ac:dyDescent="0.2">
      <c r="B37" s="18">
        <v>2703</v>
      </c>
      <c r="C37" s="19" t="s">
        <v>544</v>
      </c>
      <c r="D37" s="19">
        <v>93</v>
      </c>
      <c r="E37" s="19">
        <v>82</v>
      </c>
      <c r="F37" s="19">
        <v>11</v>
      </c>
      <c r="G37" s="19">
        <v>0</v>
      </c>
      <c r="H37" s="19">
        <v>0</v>
      </c>
    </row>
    <row r="38" spans="2:8" x14ac:dyDescent="0.2">
      <c r="B38" s="18">
        <v>2704</v>
      </c>
      <c r="C38" s="19" t="s">
        <v>545</v>
      </c>
      <c r="D38" s="19">
        <v>0</v>
      </c>
      <c r="E38" s="19">
        <v>0</v>
      </c>
      <c r="F38" s="19">
        <v>0</v>
      </c>
      <c r="G38" s="19">
        <v>0</v>
      </c>
      <c r="H38" s="19">
        <v>0</v>
      </c>
    </row>
    <row r="39" spans="2:8" x14ac:dyDescent="0.2">
      <c r="B39" s="18">
        <v>2705</v>
      </c>
      <c r="C39" s="19" t="s">
        <v>546</v>
      </c>
      <c r="D39" s="19">
        <v>0</v>
      </c>
      <c r="E39" s="19">
        <v>0</v>
      </c>
      <c r="F39" s="19">
        <v>0</v>
      </c>
      <c r="G39" s="19">
        <v>0</v>
      </c>
      <c r="H39" s="19">
        <v>0</v>
      </c>
    </row>
    <row r="40" spans="2:8" x14ac:dyDescent="0.2">
      <c r="B40" s="18">
        <v>2706</v>
      </c>
      <c r="C40" s="19" t="s">
        <v>547</v>
      </c>
      <c r="D40" s="19">
        <v>0</v>
      </c>
      <c r="E40" s="19">
        <v>0</v>
      </c>
      <c r="F40" s="19">
        <v>0</v>
      </c>
      <c r="G40" s="19">
        <v>0</v>
      </c>
      <c r="H40" s="19">
        <v>0</v>
      </c>
    </row>
    <row r="41" spans="2:8" x14ac:dyDescent="0.2">
      <c r="B41" s="18">
        <v>2707</v>
      </c>
      <c r="C41" s="19" t="s">
        <v>548</v>
      </c>
      <c r="D41" s="19">
        <v>26</v>
      </c>
      <c r="E41" s="19">
        <v>20</v>
      </c>
      <c r="F41" s="19">
        <v>6</v>
      </c>
      <c r="G41" s="19">
        <v>0</v>
      </c>
      <c r="H41" s="19">
        <v>0</v>
      </c>
    </row>
    <row r="42" spans="2:8" x14ac:dyDescent="0.2">
      <c r="B42" s="18">
        <v>2708</v>
      </c>
      <c r="C42" s="19" t="s">
        <v>549</v>
      </c>
      <c r="D42" s="19">
        <v>0</v>
      </c>
      <c r="E42" s="19">
        <v>0</v>
      </c>
      <c r="F42" s="19">
        <v>0</v>
      </c>
      <c r="G42" s="19">
        <v>0</v>
      </c>
      <c r="H42" s="19">
        <v>0</v>
      </c>
    </row>
    <row r="43" spans="2:8" x14ac:dyDescent="0.2">
      <c r="B43" s="18">
        <v>2709</v>
      </c>
      <c r="C43" s="19" t="s">
        <v>550</v>
      </c>
      <c r="D43" s="19">
        <v>0</v>
      </c>
      <c r="E43" s="19">
        <v>0</v>
      </c>
      <c r="F43" s="19">
        <v>0</v>
      </c>
      <c r="G43" s="19">
        <v>0</v>
      </c>
      <c r="H43" s="19">
        <v>0</v>
      </c>
    </row>
    <row r="44" spans="2:8" x14ac:dyDescent="0.2">
      <c r="B44" s="18">
        <v>651</v>
      </c>
      <c r="C44" s="19" t="s">
        <v>551</v>
      </c>
      <c r="D44" s="19">
        <v>118</v>
      </c>
      <c r="E44" s="19">
        <v>90</v>
      </c>
      <c r="F44" s="19">
        <v>23</v>
      </c>
      <c r="G44" s="19">
        <v>2</v>
      </c>
      <c r="H44" s="19">
        <v>3</v>
      </c>
    </row>
    <row r="45" spans="2:8" x14ac:dyDescent="0.2">
      <c r="B45" s="30" t="s">
        <v>46</v>
      </c>
      <c r="C45" s="29" t="s">
        <v>11</v>
      </c>
      <c r="D45" s="29">
        <v>1272</v>
      </c>
      <c r="E45" s="29">
        <v>1054</v>
      </c>
      <c r="F45" s="29">
        <v>198</v>
      </c>
      <c r="G45" s="29">
        <v>9</v>
      </c>
      <c r="H45" s="29">
        <v>11</v>
      </c>
    </row>
    <row r="47" spans="2:8" x14ac:dyDescent="0.2">
      <c r="B47" s="42" t="s">
        <v>552</v>
      </c>
      <c r="C47" s="43"/>
      <c r="D47" s="43"/>
      <c r="E47" s="43"/>
      <c r="F47" s="43"/>
      <c r="G47" s="43"/>
      <c r="H47" s="43"/>
    </row>
    <row r="48" spans="2:8" ht="17.850000000000001" customHeight="1" x14ac:dyDescent="0.2">
      <c r="B48" s="42" t="s">
        <v>553</v>
      </c>
      <c r="C48" s="43"/>
      <c r="D48" s="43"/>
      <c r="E48" s="43"/>
      <c r="F48" s="43"/>
      <c r="G48" s="43"/>
      <c r="H48" s="43"/>
    </row>
  </sheetData>
  <mergeCells count="5">
    <mergeCell ref="B4:B5"/>
    <mergeCell ref="C4:C5"/>
    <mergeCell ref="D4:H4"/>
    <mergeCell ref="B47:H47"/>
    <mergeCell ref="B48:H48"/>
  </mergeCells>
  <pageMargins left="0.70866141732283472" right="0.70866141732283472" top="0.74803149606299213" bottom="0.74803149606299213" header="0.31496062992125984" footer="0.31496062992125984"/>
  <pageSetup paperSize="9" scale="72" fitToWidth="0" fitToHeight="0" orientation="portrait" horizontalDpi="300" verticalDpi="300" r:id="rId1"/>
  <headerFooter differentFirst="1" scaleWithDoc="0" alignWithMargins="0">
    <firstHeader>&amp;L&amp;C&amp;R&amp;B DEPARTEMENT FINANZEN UND RESSOURCEN
Statistik Aargau</first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6D4FF"/>
  </sheetPr>
  <dimension ref="B1:L16"/>
  <sheetViews>
    <sheetView showGridLines="0" view="pageBreakPreview" zoomScaleNormal="100" zoomScaleSheetLayoutView="100" workbookViewId="0">
      <pane ySplit="5" topLeftCell="A6" activePane="bottomLeft" state="frozen"/>
      <selection activeCell="A3" sqref="A3"/>
      <selection pane="bottomLeft" activeCell="A3" sqref="A3"/>
    </sheetView>
  </sheetViews>
  <sheetFormatPr baseColWidth="10" defaultRowHeight="12.75" x14ac:dyDescent="0.2"/>
  <cols>
    <col min="1" max="1" width="2.5703125" customWidth="1"/>
    <col min="2" max="2" width="23.140625" customWidth="1"/>
    <col min="3" max="11" width="11.5703125" customWidth="1"/>
    <col min="12" max="12" width="10.140625" customWidth="1"/>
  </cols>
  <sheetData>
    <row r="1" spans="2:12" ht="18" x14ac:dyDescent="0.25">
      <c r="B1" s="3" t="s">
        <v>14</v>
      </c>
    </row>
    <row r="4" spans="2:12" x14ac:dyDescent="0.2">
      <c r="B4" s="45" t="s">
        <v>554</v>
      </c>
      <c r="C4" s="40" t="s">
        <v>555</v>
      </c>
      <c r="D4" s="40" t="s">
        <v>555</v>
      </c>
      <c r="E4" s="40" t="s">
        <v>555</v>
      </c>
      <c r="F4" s="40" t="s">
        <v>555</v>
      </c>
      <c r="G4" s="40" t="s">
        <v>555</v>
      </c>
      <c r="H4" s="40" t="s">
        <v>555</v>
      </c>
      <c r="I4" s="40" t="s">
        <v>555</v>
      </c>
      <c r="J4" s="40" t="s">
        <v>555</v>
      </c>
      <c r="K4" s="40" t="s">
        <v>555</v>
      </c>
      <c r="L4" s="40" t="s">
        <v>46</v>
      </c>
    </row>
    <row r="5" spans="2:12" x14ac:dyDescent="0.2">
      <c r="B5" s="45" t="s">
        <v>554</v>
      </c>
      <c r="C5" s="17" t="s">
        <v>556</v>
      </c>
      <c r="D5" s="17" t="s">
        <v>557</v>
      </c>
      <c r="E5" s="17" t="s">
        <v>558</v>
      </c>
      <c r="F5" s="17" t="s">
        <v>559</v>
      </c>
      <c r="G5" s="17" t="s">
        <v>560</v>
      </c>
      <c r="H5" s="17" t="s">
        <v>561</v>
      </c>
      <c r="I5" s="17" t="s">
        <v>562</v>
      </c>
      <c r="J5" s="17" t="s">
        <v>504</v>
      </c>
      <c r="K5" s="17" t="s">
        <v>550</v>
      </c>
      <c r="L5" s="40" t="s">
        <v>46</v>
      </c>
    </row>
    <row r="6" spans="2:12" x14ac:dyDescent="0.2">
      <c r="B6" s="25" t="s">
        <v>563</v>
      </c>
      <c r="C6" s="19">
        <v>83</v>
      </c>
      <c r="D6" s="19">
        <v>46</v>
      </c>
      <c r="E6" s="19">
        <v>9</v>
      </c>
      <c r="F6" s="19">
        <v>3</v>
      </c>
      <c r="G6" s="19">
        <v>1</v>
      </c>
      <c r="H6" s="19">
        <v>0</v>
      </c>
      <c r="I6" s="19">
        <v>0</v>
      </c>
      <c r="J6" s="19">
        <v>0</v>
      </c>
      <c r="K6" s="19">
        <v>0</v>
      </c>
      <c r="L6" s="19">
        <v>142</v>
      </c>
    </row>
    <row r="7" spans="2:12" x14ac:dyDescent="0.2">
      <c r="B7" s="25" t="s">
        <v>564</v>
      </c>
      <c r="C7" s="19">
        <v>16</v>
      </c>
      <c r="D7" s="19">
        <v>36</v>
      </c>
      <c r="E7" s="19">
        <v>11</v>
      </c>
      <c r="F7" s="19">
        <v>1</v>
      </c>
      <c r="G7" s="19">
        <v>0</v>
      </c>
      <c r="H7" s="19">
        <v>0</v>
      </c>
      <c r="I7" s="19">
        <v>0</v>
      </c>
      <c r="J7" s="19">
        <v>0</v>
      </c>
      <c r="K7" s="19">
        <v>0</v>
      </c>
      <c r="L7" s="19">
        <v>64</v>
      </c>
    </row>
    <row r="8" spans="2:12" x14ac:dyDescent="0.2">
      <c r="B8" s="25" t="s">
        <v>565</v>
      </c>
      <c r="C8" s="19">
        <v>0</v>
      </c>
      <c r="D8" s="19">
        <v>50</v>
      </c>
      <c r="E8" s="19">
        <v>2</v>
      </c>
      <c r="F8" s="19">
        <v>4</v>
      </c>
      <c r="G8" s="19">
        <v>2</v>
      </c>
      <c r="H8" s="19">
        <v>0</v>
      </c>
      <c r="I8" s="19">
        <v>0</v>
      </c>
      <c r="J8" s="19">
        <v>0</v>
      </c>
      <c r="K8" s="19">
        <v>0</v>
      </c>
      <c r="L8" s="19">
        <v>58</v>
      </c>
    </row>
    <row r="9" spans="2:12" x14ac:dyDescent="0.2">
      <c r="B9" s="25" t="s">
        <v>566</v>
      </c>
      <c r="C9" s="19">
        <v>0</v>
      </c>
      <c r="D9" s="19">
        <v>57</v>
      </c>
      <c r="E9" s="19">
        <v>5</v>
      </c>
      <c r="F9" s="19">
        <v>3</v>
      </c>
      <c r="G9" s="19">
        <v>1</v>
      </c>
      <c r="H9" s="19">
        <v>1</v>
      </c>
      <c r="I9" s="19">
        <v>0</v>
      </c>
      <c r="J9" s="19">
        <v>0</v>
      </c>
      <c r="K9" s="19">
        <v>0</v>
      </c>
      <c r="L9" s="19">
        <v>67</v>
      </c>
    </row>
    <row r="10" spans="2:12" x14ac:dyDescent="0.2">
      <c r="B10" s="25" t="s">
        <v>567</v>
      </c>
      <c r="C10" s="19">
        <v>0</v>
      </c>
      <c r="D10" s="19">
        <v>41</v>
      </c>
      <c r="E10" s="19">
        <v>7</v>
      </c>
      <c r="F10" s="19">
        <v>0</v>
      </c>
      <c r="G10" s="19">
        <v>2</v>
      </c>
      <c r="H10" s="19">
        <v>0</v>
      </c>
      <c r="I10" s="19">
        <v>0</v>
      </c>
      <c r="J10" s="19">
        <v>0</v>
      </c>
      <c r="K10" s="19">
        <v>0</v>
      </c>
      <c r="L10" s="19">
        <v>50</v>
      </c>
    </row>
    <row r="11" spans="2:12" x14ac:dyDescent="0.2">
      <c r="B11" s="25" t="s">
        <v>568</v>
      </c>
      <c r="C11" s="19">
        <v>0</v>
      </c>
      <c r="D11" s="19">
        <v>35</v>
      </c>
      <c r="E11" s="19">
        <v>11</v>
      </c>
      <c r="F11" s="19">
        <v>2</v>
      </c>
      <c r="G11" s="19">
        <v>0</v>
      </c>
      <c r="H11" s="19">
        <v>0</v>
      </c>
      <c r="I11" s="19">
        <v>0</v>
      </c>
      <c r="J11" s="19">
        <v>1</v>
      </c>
      <c r="K11" s="19">
        <v>0</v>
      </c>
      <c r="L11" s="19">
        <v>49</v>
      </c>
    </row>
    <row r="12" spans="2:12" x14ac:dyDescent="0.2">
      <c r="B12" s="25" t="s">
        <v>569</v>
      </c>
      <c r="C12" s="19">
        <v>0</v>
      </c>
      <c r="D12" s="19">
        <v>104</v>
      </c>
      <c r="E12" s="19">
        <v>62</v>
      </c>
      <c r="F12" s="19">
        <v>14</v>
      </c>
      <c r="G12" s="19">
        <v>1</v>
      </c>
      <c r="H12" s="19">
        <v>2</v>
      </c>
      <c r="I12" s="19">
        <v>0</v>
      </c>
      <c r="J12" s="19">
        <v>0</v>
      </c>
      <c r="K12" s="19">
        <v>0</v>
      </c>
      <c r="L12" s="19">
        <v>183</v>
      </c>
    </row>
    <row r="13" spans="2:12" x14ac:dyDescent="0.2">
      <c r="B13" s="25" t="s">
        <v>570</v>
      </c>
      <c r="C13" s="19">
        <v>0</v>
      </c>
      <c r="D13" s="19">
        <v>1</v>
      </c>
      <c r="E13" s="19">
        <v>98</v>
      </c>
      <c r="F13" s="19">
        <v>21</v>
      </c>
      <c r="G13" s="19">
        <v>1</v>
      </c>
      <c r="H13" s="19">
        <v>2</v>
      </c>
      <c r="I13" s="19">
        <v>2</v>
      </c>
      <c r="J13" s="19">
        <v>2</v>
      </c>
      <c r="K13" s="19">
        <v>0</v>
      </c>
      <c r="L13" s="19">
        <v>127</v>
      </c>
    </row>
    <row r="14" spans="2:12" x14ac:dyDescent="0.2">
      <c r="B14" s="25" t="s">
        <v>571</v>
      </c>
      <c r="C14" s="19">
        <v>0</v>
      </c>
      <c r="D14" s="19">
        <v>0</v>
      </c>
      <c r="E14" s="19">
        <v>81</v>
      </c>
      <c r="F14" s="19">
        <v>172</v>
      </c>
      <c r="G14" s="19">
        <v>199</v>
      </c>
      <c r="H14" s="19">
        <v>169</v>
      </c>
      <c r="I14" s="19">
        <v>150</v>
      </c>
      <c r="J14" s="19">
        <v>124</v>
      </c>
      <c r="K14" s="19">
        <v>0</v>
      </c>
      <c r="L14" s="19">
        <v>895</v>
      </c>
    </row>
    <row r="15" spans="2:12" x14ac:dyDescent="0.2">
      <c r="B15" s="25" t="s">
        <v>550</v>
      </c>
      <c r="C15" s="19">
        <v>6</v>
      </c>
      <c r="D15" s="19">
        <v>17</v>
      </c>
      <c r="E15" s="19">
        <v>9</v>
      </c>
      <c r="F15" s="19">
        <v>5</v>
      </c>
      <c r="G15" s="19">
        <v>0</v>
      </c>
      <c r="H15" s="19">
        <v>2</v>
      </c>
      <c r="I15" s="19">
        <v>0</v>
      </c>
      <c r="J15" s="19">
        <v>0</v>
      </c>
      <c r="K15" s="19">
        <v>102</v>
      </c>
      <c r="L15" s="19">
        <v>141</v>
      </c>
    </row>
    <row r="16" spans="2:12" x14ac:dyDescent="0.2">
      <c r="B16" s="28" t="s">
        <v>46</v>
      </c>
      <c r="C16" s="29">
        <v>105</v>
      </c>
      <c r="D16" s="29">
        <v>387</v>
      </c>
      <c r="E16" s="29">
        <v>295</v>
      </c>
      <c r="F16" s="29">
        <v>225</v>
      </c>
      <c r="G16" s="29">
        <v>207</v>
      </c>
      <c r="H16" s="29">
        <v>176</v>
      </c>
      <c r="I16" s="29">
        <v>152</v>
      </c>
      <c r="J16" s="29">
        <v>127</v>
      </c>
      <c r="K16" s="29">
        <v>102</v>
      </c>
      <c r="L16" s="29">
        <v>1776</v>
      </c>
    </row>
  </sheetData>
  <mergeCells count="3">
    <mergeCell ref="B4:B5"/>
    <mergeCell ref="C4:K4"/>
    <mergeCell ref="L4:L5"/>
  </mergeCells>
  <pageMargins left="0.70866141732283472" right="0.70866141732283472" top="0.74803149606299213" bottom="0.74803149606299213" header="0.31496062992125984" footer="0.31496062992125984"/>
  <pageSetup paperSize="9" scale="82" fitToWidth="0" fitToHeight="0" orientation="landscape" horizontalDpi="300" verticalDpi="300" r:id="rId1"/>
  <headerFooter differentFirst="1" scaleWithDoc="0" alignWithMargins="0">
    <firstHeader>&amp;L&amp;C&amp;R&amp;B DEPARTEMENT FINANZEN UND RESSOURCEN
Statistik Aargau</first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6D4FF"/>
  </sheetPr>
  <dimension ref="B1:J19"/>
  <sheetViews>
    <sheetView showGridLines="0" view="pageBreakPreview" zoomScaleNormal="100" zoomScaleSheetLayoutView="100" workbookViewId="0">
      <pane ySplit="5" topLeftCell="A6" activePane="bottomLeft" state="frozen"/>
      <selection activeCell="A3" sqref="A3"/>
      <selection pane="bottomLeft" activeCell="A3" sqref="A3"/>
    </sheetView>
  </sheetViews>
  <sheetFormatPr baseColWidth="10" defaultRowHeight="12.75" x14ac:dyDescent="0.2"/>
  <cols>
    <col min="1" max="1" width="2.5703125" customWidth="1"/>
    <col min="2" max="2" width="34.5703125" customWidth="1"/>
    <col min="3" max="10" width="11.140625" customWidth="1"/>
  </cols>
  <sheetData>
    <row r="1" spans="2:10" ht="18" x14ac:dyDescent="0.25">
      <c r="B1" s="3" t="s">
        <v>15</v>
      </c>
    </row>
    <row r="4" spans="2:10" ht="18.600000000000001" customHeight="1" x14ac:dyDescent="0.2">
      <c r="B4" s="45" t="s">
        <v>572</v>
      </c>
      <c r="C4" s="40" t="s">
        <v>46</v>
      </c>
      <c r="D4" s="40" t="s">
        <v>46</v>
      </c>
      <c r="E4" s="40" t="s">
        <v>573</v>
      </c>
      <c r="F4" s="40" t="s">
        <v>573</v>
      </c>
      <c r="G4" s="40" t="s">
        <v>574</v>
      </c>
      <c r="H4" s="40" t="s">
        <v>574</v>
      </c>
      <c r="I4" s="40" t="s">
        <v>575</v>
      </c>
      <c r="J4" s="40" t="s">
        <v>575</v>
      </c>
    </row>
    <row r="5" spans="2:10" x14ac:dyDescent="0.2">
      <c r="B5" s="45" t="s">
        <v>572</v>
      </c>
      <c r="C5" s="17" t="s">
        <v>576</v>
      </c>
      <c r="D5" s="17" t="s">
        <v>577</v>
      </c>
      <c r="E5" s="17" t="s">
        <v>576</v>
      </c>
      <c r="F5" s="17" t="s">
        <v>577</v>
      </c>
      <c r="G5" s="17" t="s">
        <v>576</v>
      </c>
      <c r="H5" s="17" t="s">
        <v>577</v>
      </c>
      <c r="I5" s="17" t="s">
        <v>576</v>
      </c>
      <c r="J5" s="17" t="s">
        <v>577</v>
      </c>
    </row>
    <row r="6" spans="2:10" x14ac:dyDescent="0.2">
      <c r="B6" s="25" t="s">
        <v>578</v>
      </c>
      <c r="C6" s="19">
        <v>1014</v>
      </c>
      <c r="D6" s="22" t="s">
        <v>589</v>
      </c>
      <c r="E6" s="19">
        <v>485</v>
      </c>
      <c r="F6" s="22" t="s">
        <v>599</v>
      </c>
      <c r="G6" s="19">
        <v>348</v>
      </c>
      <c r="H6" s="22" t="s">
        <v>607</v>
      </c>
      <c r="I6" s="19">
        <v>181</v>
      </c>
      <c r="J6" s="22" t="s">
        <v>614</v>
      </c>
    </row>
    <row r="7" spans="2:10" x14ac:dyDescent="0.2">
      <c r="B7" s="25" t="s">
        <v>579</v>
      </c>
      <c r="C7" s="19">
        <v>195</v>
      </c>
      <c r="D7" s="22" t="s">
        <v>272</v>
      </c>
      <c r="E7" s="19">
        <v>54</v>
      </c>
      <c r="F7" s="22" t="s">
        <v>600</v>
      </c>
      <c r="G7" s="19">
        <v>43</v>
      </c>
      <c r="H7" s="22" t="s">
        <v>608</v>
      </c>
      <c r="I7" s="19">
        <v>98</v>
      </c>
      <c r="J7" s="22" t="s">
        <v>615</v>
      </c>
    </row>
    <row r="8" spans="2:10" x14ac:dyDescent="0.2">
      <c r="B8" s="25" t="s">
        <v>580</v>
      </c>
      <c r="C8" s="19">
        <v>446</v>
      </c>
      <c r="D8" s="22" t="s">
        <v>590</v>
      </c>
      <c r="E8" s="19">
        <v>204</v>
      </c>
      <c r="F8" s="22" t="s">
        <v>601</v>
      </c>
      <c r="G8" s="19">
        <v>74</v>
      </c>
      <c r="H8" s="22" t="s">
        <v>609</v>
      </c>
      <c r="I8" s="19">
        <v>168</v>
      </c>
      <c r="J8" s="22" t="s">
        <v>616</v>
      </c>
    </row>
    <row r="9" spans="2:10" x14ac:dyDescent="0.2">
      <c r="B9" s="25" t="s">
        <v>581</v>
      </c>
      <c r="C9" s="19">
        <v>131</v>
      </c>
      <c r="D9" s="22" t="s">
        <v>591</v>
      </c>
      <c r="E9" s="19">
        <v>99</v>
      </c>
      <c r="F9" s="22" t="s">
        <v>276</v>
      </c>
      <c r="G9" s="19">
        <v>32</v>
      </c>
      <c r="H9" s="22" t="s">
        <v>596</v>
      </c>
      <c r="I9" s="19">
        <v>0</v>
      </c>
      <c r="J9" s="22" t="s">
        <v>613</v>
      </c>
    </row>
    <row r="10" spans="2:10" x14ac:dyDescent="0.2">
      <c r="B10" s="25" t="s">
        <v>582</v>
      </c>
      <c r="C10" s="19">
        <v>361</v>
      </c>
      <c r="D10" s="22" t="s">
        <v>592</v>
      </c>
      <c r="E10" s="19">
        <v>258</v>
      </c>
      <c r="F10" s="22" t="s">
        <v>602</v>
      </c>
      <c r="G10" s="19">
        <v>103</v>
      </c>
      <c r="H10" s="22" t="s">
        <v>267</v>
      </c>
      <c r="I10" s="19">
        <v>0</v>
      </c>
      <c r="J10" s="22" t="s">
        <v>613</v>
      </c>
    </row>
    <row r="11" spans="2:10" x14ac:dyDescent="0.2">
      <c r="B11" s="25" t="s">
        <v>583</v>
      </c>
      <c r="C11" s="19">
        <v>102</v>
      </c>
      <c r="D11" s="22" t="s">
        <v>593</v>
      </c>
      <c r="E11" s="19">
        <v>69</v>
      </c>
      <c r="F11" s="22" t="s">
        <v>603</v>
      </c>
      <c r="G11" s="19">
        <v>33</v>
      </c>
      <c r="H11" s="22" t="s">
        <v>610</v>
      </c>
      <c r="I11" s="19">
        <v>0</v>
      </c>
      <c r="J11" s="22" t="s">
        <v>613</v>
      </c>
    </row>
    <row r="12" spans="2:10" x14ac:dyDescent="0.2">
      <c r="B12" s="25" t="s">
        <v>584</v>
      </c>
      <c r="C12" s="19">
        <v>165</v>
      </c>
      <c r="D12" s="22" t="s">
        <v>594</v>
      </c>
      <c r="E12" s="19">
        <v>83</v>
      </c>
      <c r="F12" s="22" t="s">
        <v>604</v>
      </c>
      <c r="G12" s="19">
        <v>81</v>
      </c>
      <c r="H12" s="22" t="s">
        <v>611</v>
      </c>
      <c r="I12" s="19">
        <v>1</v>
      </c>
      <c r="J12" s="22" t="s">
        <v>617</v>
      </c>
    </row>
    <row r="13" spans="2:10" x14ac:dyDescent="0.2">
      <c r="B13" s="25" t="s">
        <v>585</v>
      </c>
      <c r="C13" s="19">
        <v>87</v>
      </c>
      <c r="D13" s="22" t="s">
        <v>595</v>
      </c>
      <c r="E13" s="19">
        <v>82</v>
      </c>
      <c r="F13" s="22" t="s">
        <v>604</v>
      </c>
      <c r="G13" s="19">
        <v>1</v>
      </c>
      <c r="H13" s="22" t="s">
        <v>598</v>
      </c>
      <c r="I13" s="19">
        <v>4</v>
      </c>
      <c r="J13" s="22" t="s">
        <v>618</v>
      </c>
    </row>
    <row r="14" spans="2:10" x14ac:dyDescent="0.2">
      <c r="B14" s="25" t="s">
        <v>586</v>
      </c>
      <c r="C14" s="19">
        <v>115</v>
      </c>
      <c r="D14" s="22" t="s">
        <v>596</v>
      </c>
      <c r="E14" s="19">
        <v>106</v>
      </c>
      <c r="F14" s="22" t="s">
        <v>605</v>
      </c>
      <c r="G14" s="19">
        <v>8</v>
      </c>
      <c r="H14" s="22" t="s">
        <v>612</v>
      </c>
      <c r="I14" s="19">
        <v>1</v>
      </c>
      <c r="J14" s="22" t="s">
        <v>617</v>
      </c>
    </row>
    <row r="15" spans="2:10" x14ac:dyDescent="0.2">
      <c r="B15" s="25" t="s">
        <v>587</v>
      </c>
      <c r="C15" s="19">
        <v>11</v>
      </c>
      <c r="D15" s="22" t="s">
        <v>597</v>
      </c>
      <c r="E15" s="19">
        <v>7</v>
      </c>
      <c r="F15" s="22" t="s">
        <v>606</v>
      </c>
      <c r="G15" s="19">
        <v>3</v>
      </c>
      <c r="H15" s="22" t="s">
        <v>597</v>
      </c>
      <c r="I15" s="19">
        <v>1</v>
      </c>
      <c r="J15" s="22" t="s">
        <v>617</v>
      </c>
    </row>
    <row r="16" spans="2:10" x14ac:dyDescent="0.2">
      <c r="B16" s="25" t="s">
        <v>588</v>
      </c>
      <c r="C16" s="19">
        <v>2</v>
      </c>
      <c r="D16" s="22" t="s">
        <v>598</v>
      </c>
      <c r="E16" s="19">
        <v>1</v>
      </c>
      <c r="F16" s="22" t="s">
        <v>598</v>
      </c>
      <c r="G16" s="19">
        <v>0</v>
      </c>
      <c r="H16" s="22" t="s">
        <v>613</v>
      </c>
      <c r="I16" s="19">
        <v>1</v>
      </c>
      <c r="J16" s="22" t="s">
        <v>617</v>
      </c>
    </row>
    <row r="17" spans="2:10" x14ac:dyDescent="0.2">
      <c r="B17" s="28" t="s">
        <v>46</v>
      </c>
      <c r="C17" s="29">
        <v>2629</v>
      </c>
      <c r="D17" s="31" t="s">
        <v>58</v>
      </c>
      <c r="E17" s="29">
        <v>1448</v>
      </c>
      <c r="F17" s="31" t="s">
        <v>58</v>
      </c>
      <c r="G17" s="29">
        <v>726</v>
      </c>
      <c r="H17" s="31" t="s">
        <v>58</v>
      </c>
      <c r="I17" s="29">
        <v>455</v>
      </c>
      <c r="J17" s="31" t="s">
        <v>58</v>
      </c>
    </row>
    <row r="19" spans="2:10" x14ac:dyDescent="0.2">
      <c r="B19" s="42" t="s">
        <v>619</v>
      </c>
      <c r="C19" s="43"/>
      <c r="D19" s="43"/>
      <c r="E19" s="43"/>
      <c r="F19" s="43"/>
      <c r="G19" s="43"/>
      <c r="H19" s="43"/>
      <c r="I19" s="43"/>
      <c r="J19" s="43"/>
    </row>
  </sheetData>
  <mergeCells count="6">
    <mergeCell ref="B19:J19"/>
    <mergeCell ref="B4:B5"/>
    <mergeCell ref="C4:D4"/>
    <mergeCell ref="E4:F4"/>
    <mergeCell ref="G4:H4"/>
    <mergeCell ref="I4:J4"/>
  </mergeCells>
  <pageMargins left="0.70866141732283472" right="0.70866141732283472" top="0.74803149606299213" bottom="0.74803149606299213" header="0.31496062992125984" footer="0.31496062992125984"/>
  <pageSetup paperSize="9" scale="79" fitToWidth="0" fitToHeight="0" orientation="landscape" horizontalDpi="300" verticalDpi="300" r:id="rId1"/>
  <headerFooter differentFirst="1" scaleWithDoc="0" alignWithMargins="0">
    <firstHeader>&amp;L&amp;C&amp;R&amp;B DEPARTEMENT FINANZEN UND RESSOURCEN
Statistik Aargau</first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8</vt:i4>
      </vt:variant>
    </vt:vector>
  </HeadingPairs>
  <TitlesOfParts>
    <vt:vector size="36" baseType="lpstr">
      <vt:lpstr>Inhaltsverzeichnis</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Begriffe</vt:lpstr>
      <vt:lpstr>Methodische Hinweise</vt:lpstr>
      <vt:lpstr>'T10'!Druckbereich</vt:lpstr>
      <vt:lpstr>'T12'!Druckbereich</vt:lpstr>
      <vt:lpstr>'T13'!Druckbereich</vt:lpstr>
      <vt:lpstr>'T14'!Druckbereich</vt:lpstr>
      <vt:lpstr>'T2'!Druckbereich</vt:lpstr>
      <vt:lpstr>'T20'!Druckbereich</vt:lpstr>
      <vt:lpstr>'T5'!Druckbereich</vt:lpstr>
      <vt:lpstr>'T7'!Druckbereich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ldez</dc:creator>
  <cp:lastModifiedBy>Demarchi Liliana  DFRSTAAG</cp:lastModifiedBy>
  <dcterms:created xsi:type="dcterms:W3CDTF">2026-03-20T16:11:31Z</dcterms:created>
  <dcterms:modified xsi:type="dcterms:W3CDTF">2026-03-22T14:27:57Z</dcterms:modified>
</cp:coreProperties>
</file>