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Publikationen\11_Motorfahrzeugstatistik\02_Tabellen\2023\"/>
    </mc:Choice>
  </mc:AlternateContent>
  <bookViews>
    <workbookView xWindow="0" yWindow="0" windowWidth="13125" windowHeight="6105"/>
  </bookViews>
  <sheets>
    <sheet name="Inhaltsverzeichnis" sheetId="1" r:id="rId1"/>
    <sheet name="T1" sheetId="2" r:id="rId2"/>
    <sheet name="T2" sheetId="3" r:id="rId3"/>
    <sheet name="T3" sheetId="4" r:id="rId4"/>
    <sheet name="T4" sheetId="5" r:id="rId5"/>
    <sheet name="T5" sheetId="6" r:id="rId6"/>
    <sheet name="T6" sheetId="7" r:id="rId7"/>
    <sheet name="T7" sheetId="8" r:id="rId8"/>
    <sheet name="T8" sheetId="9" r:id="rId9"/>
    <sheet name="T9" sheetId="10" r:id="rId10"/>
    <sheet name="T10" sheetId="11" r:id="rId11"/>
    <sheet name="T11" sheetId="12" r:id="rId12"/>
    <sheet name="T12" sheetId="13" r:id="rId13"/>
    <sheet name="T13" sheetId="14" r:id="rId14"/>
    <sheet name="T14" sheetId="15" r:id="rId15"/>
    <sheet name="Glossar" sheetId="16" r:id="rId16"/>
    <sheet name="Datengrundlage" sheetId="17" r:id="rId17"/>
  </sheets>
  <calcPr calcId="162913"/>
</workbook>
</file>

<file path=xl/calcChain.xml><?xml version="1.0" encoding="utf-8"?>
<calcChain xmlns="http://schemas.openxmlformats.org/spreadsheetml/2006/main">
  <c r="D30" i="1" l="1"/>
  <c r="B42" i="1"/>
  <c r="B41" i="1"/>
  <c r="D39" i="1"/>
  <c r="D38" i="1"/>
  <c r="D35" i="1"/>
  <c r="D34" i="1"/>
  <c r="D33" i="1"/>
  <c r="D29" i="1"/>
  <c r="D28" i="1"/>
  <c r="D25" i="1"/>
  <c r="D24" i="1"/>
  <c r="D23" i="1"/>
  <c r="D20" i="1"/>
  <c r="D19" i="1"/>
  <c r="D18" i="1"/>
</calcChain>
</file>

<file path=xl/sharedStrings.xml><?xml version="1.0" encoding="utf-8"?>
<sst xmlns="http://schemas.openxmlformats.org/spreadsheetml/2006/main" count="378" uniqueCount="174">
  <si>
    <t>Führerausweisstatistik 2023</t>
  </si>
  <si>
    <t>Quelle: Strassenverkehrsamt des Kantons Aargau</t>
  </si>
  <si>
    <t>Tabellenverzeichnis</t>
  </si>
  <si>
    <t>Tabelle 1: Führerausweise nach Kategorie und Altersklasse, per 30. September 2023</t>
  </si>
  <si>
    <t>Tabelle 2: Führerausweise nach Kategorie, per 30. September 2023</t>
  </si>
  <si>
    <t>Tabelle 3: Führerausweise nach Altersklasse und Geschlecht, per 30. September 2023</t>
  </si>
  <si>
    <t>Personen mit einem oder mehreren Führerausweisen</t>
  </si>
  <si>
    <t>Führerausweise</t>
  </si>
  <si>
    <t>Tabelle 1:</t>
  </si>
  <si>
    <t/>
  </si>
  <si>
    <t>Tabelle 2:</t>
  </si>
  <si>
    <t>Tabelle 3:</t>
  </si>
  <si>
    <t>Tabelle 4: Lernfahrausweise nach Kategorie und Altersklasse, per 30. September 2023</t>
  </si>
  <si>
    <t>Tabelle 5: Lernfahrausweise nach Kategorie, per 30. September 2023</t>
  </si>
  <si>
    <t>Tabelle 6: Lernfahrausweise nach Altersklasse und Geschlecht, per 30. September 2023</t>
  </si>
  <si>
    <t>Lernfahrausweise</t>
  </si>
  <si>
    <t>Tabelle 4:</t>
  </si>
  <si>
    <t>Tabelle 5:</t>
  </si>
  <si>
    <t>Tabelle 6:</t>
  </si>
  <si>
    <t>Tabelle 7: Ausbildende nach Geschlecht, per 30. September 2023</t>
  </si>
  <si>
    <t>Tabelle 8: Fahrlehrer/-innen nach Geschlecht, per 30. September 2023</t>
  </si>
  <si>
    <t>Ausbildende-/Fahrlehrer/-innen-Ausweise</t>
  </si>
  <si>
    <t>Tabelle 7:</t>
  </si>
  <si>
    <t>Tabelle 8:</t>
  </si>
  <si>
    <t>Tabelle 9:</t>
  </si>
  <si>
    <t>Tabelle 10: Schiffsführerausweise nach Kategorie und Altersklasse, per 30. September 2023</t>
  </si>
  <si>
    <t>Tabelle 11: Schiffsführerausweise nach Kategorie, per 30. September 2023</t>
  </si>
  <si>
    <t>Tabelle 12: Schiffsführerausweise nach Geschlecht, per 30. September 2023</t>
  </si>
  <si>
    <t>Schiffsführerausweise</t>
  </si>
  <si>
    <t>Tabelle 10:</t>
  </si>
  <si>
    <t>Tabelle 11:</t>
  </si>
  <si>
    <t>Tabelle 12:</t>
  </si>
  <si>
    <t>Tabelle 13: Mofa-Führerausweise nach Geschlecht, per 30. September 2023</t>
  </si>
  <si>
    <t>Tabelle 14: Mofa-Führerausweise nach Altersklasse, per 30. September 2023</t>
  </si>
  <si>
    <t>Mofa-Führerausweise</t>
  </si>
  <si>
    <t>Tabelle 13:</t>
  </si>
  <si>
    <t>Tabelle 14:</t>
  </si>
  <si>
    <t>Glossar</t>
  </si>
  <si>
    <t>Datengrundlage</t>
  </si>
  <si>
    <t>Kat.</t>
  </si>
  <si>
    <t>Altersklassen, in Jahren</t>
  </si>
  <si>
    <t>20-29</t>
  </si>
  <si>
    <t>30-39</t>
  </si>
  <si>
    <t>40-49</t>
  </si>
  <si>
    <t>50-59</t>
  </si>
  <si>
    <t>60-69</t>
  </si>
  <si>
    <t>70-74</t>
  </si>
  <si>
    <t>75+</t>
  </si>
  <si>
    <t>A</t>
  </si>
  <si>
    <t>A1</t>
  </si>
  <si>
    <t>A2</t>
  </si>
  <si>
    <t>B</t>
  </si>
  <si>
    <t>B1</t>
  </si>
  <si>
    <t>C</t>
  </si>
  <si>
    <t>C1</t>
  </si>
  <si>
    <t>D</t>
  </si>
  <si>
    <t>D1</t>
  </si>
  <si>
    <t>D2</t>
  </si>
  <si>
    <t>E</t>
  </si>
  <si>
    <t>BE</t>
  </si>
  <si>
    <t>CE</t>
  </si>
  <si>
    <t>C1E</t>
  </si>
  <si>
    <t>DE</t>
  </si>
  <si>
    <t>D1E</t>
  </si>
  <si>
    <t>F</t>
  </si>
  <si>
    <t>G</t>
  </si>
  <si>
    <t>M</t>
  </si>
  <si>
    <t>Total</t>
  </si>
  <si>
    <t>Mit der Einführung von Führerausweisen im Kreditkartenformat (FAK) im Jahr 2003 wurde die Kategorie A2 in die Kategorie B1 überführt.</t>
  </si>
  <si>
    <t>Die bestehenden Ausweise der Kategorie A2 wurden beibehalten.</t>
  </si>
  <si>
    <t>Bezeichnung</t>
  </si>
  <si>
    <t>Anzahl</t>
  </si>
  <si>
    <r>
      <t>Motorräder mit mehr als 125 cm</t>
    </r>
    <r>
      <rPr>
        <vertAlign val="superscript"/>
        <sz val="10"/>
        <rFont val="Arial"/>
      </rPr>
      <t>3</t>
    </r>
    <r>
      <rPr>
        <sz val="10"/>
        <color rgb="FF000000"/>
        <rFont val="Arial"/>
      </rPr>
      <t xml:space="preserve"> Hubraum</t>
    </r>
  </si>
  <si>
    <r>
      <t>Motorräder bis 125 cm</t>
    </r>
    <r>
      <rPr>
        <vertAlign val="superscript"/>
        <sz val="10"/>
        <rFont val="Arial"/>
      </rPr>
      <t>3</t>
    </r>
    <r>
      <rPr>
        <sz val="10"/>
        <color rgb="FF000000"/>
        <rFont val="Arial"/>
      </rPr>
      <t xml:space="preserve"> Hubraum und max. 11 kW</t>
    </r>
  </si>
  <si>
    <t>Dreirädrige Motorfahrzeuge mit einem Leergewicht bis 550 kg</t>
  </si>
  <si>
    <t>Motorwagen bis 3'500 kg Gesamtgewicht und bis max. 8 Sitzplätzen, exkl. Führer</t>
  </si>
  <si>
    <t>Motorwagen zur Güterbeförderung mit mehr als 3'500 kg</t>
  </si>
  <si>
    <t>Motorwagen mit einem Gesamtgewicht grösser 3'500 kg und kleiner 7'500 kg</t>
  </si>
  <si>
    <t>Motorwagen zur Personenbeförderung mit mehr als 8 Sitzplätzen, exkl. Führer</t>
  </si>
  <si>
    <t>Motorwagen zur Personenbeförderung mit &gt;8 und &lt;16 Sitzplätzen, exkl. Führer</t>
  </si>
  <si>
    <t>Motorwagen zur nicht berufsmässigen Personenbeförderung &lt;= 3,5 t</t>
  </si>
  <si>
    <t>Anhänger von mehr als 750 kg Gesamtgewicht an Motorwagen</t>
  </si>
  <si>
    <t>Kombination aus Zugfahrzeug der Kat. B und Anhänger</t>
  </si>
  <si>
    <t>Kombination aus Zugfahrzeug der Kat. C und Anhänger</t>
  </si>
  <si>
    <t>Kombination aus Zugfahrzeug der Kat. C1 und Anhänger</t>
  </si>
  <si>
    <t>Kombination aus Zugfahrzeug der Kat. D und Anhänger</t>
  </si>
  <si>
    <t>Kombination aus Zugfahrzeug der Kat. D1 und Anhänger</t>
  </si>
  <si>
    <t>Motorfahrzeuge bis 45 km/h Höchstgeschwindigkeit</t>
  </si>
  <si>
    <t>Landwirtschaftliche Motorfahrzeuge</t>
  </si>
  <si>
    <t>Motorfahrräder</t>
  </si>
  <si>
    <t>Trolleybus</t>
  </si>
  <si>
    <t>Berufsmässiger Personentransport</t>
  </si>
  <si>
    <t>Schüler-, Arbeiter-, Behindertentransporte</t>
  </si>
  <si>
    <t>Ausbildner von Lastwagenführerlehrlingen</t>
  </si>
  <si>
    <t>Ausbildner von Gehörlosen und Behinderten</t>
  </si>
  <si>
    <t>Alters
klasse</t>
  </si>
  <si>
    <t>Männer</t>
  </si>
  <si>
    <t>Frauen</t>
  </si>
  <si>
    <t>-19 Jahre</t>
  </si>
  <si>
    <t>20-29 Jahre</t>
  </si>
  <si>
    <t>30-39 Jahre</t>
  </si>
  <si>
    <t>40-49 Jahre</t>
  </si>
  <si>
    <t>50-59 Jahre</t>
  </si>
  <si>
    <t>60-69 Jahre</t>
  </si>
  <si>
    <t>70-74 Jahre</t>
  </si>
  <si>
    <t>75+ Jahre</t>
  </si>
  <si>
    <t>Ausbildende</t>
  </si>
  <si>
    <t>Total Ausbildende</t>
  </si>
  <si>
    <t>Fahrlehrer/-innen</t>
  </si>
  <si>
    <t>Total Fahrlehrer/-innen</t>
  </si>
  <si>
    <t>Ausweise</t>
  </si>
  <si>
    <t>Motorrad-Fahrlehrer/-innen</t>
  </si>
  <si>
    <t>Personenwagen-Fahrlehrer/-innen</t>
  </si>
  <si>
    <t>Lastwagen-Fahrlehrer/-innen</t>
  </si>
  <si>
    <t>Schiffe mit Maschinenantrieb</t>
  </si>
  <si>
    <t>Fahrgastschiffe</t>
  </si>
  <si>
    <t>Güterschiffe mit Maschinenantrieb, Schubschiffe und Schlepper</t>
  </si>
  <si>
    <t>Segelschiffe</t>
  </si>
  <si>
    <t>Schiffe besonderer Bauart und solche, die nicht unter eine der Kategorien A bis D fallen</t>
  </si>
  <si>
    <t>Schiffsführerausweisinhaber/-innen</t>
  </si>
  <si>
    <t>Total Schiffsführer/-innen</t>
  </si>
  <si>
    <t>Führerausweisinhaber/-innen</t>
  </si>
  <si>
    <t>Anzahl Mofa-Führer</t>
  </si>
  <si>
    <t>Anzahl Mofa-Führerinnen</t>
  </si>
  <si>
    <t>Total Mofa-Führer/-innen</t>
  </si>
  <si>
    <t>Davon Führerausweisinhaber/-innen</t>
  </si>
  <si>
    <t>Nur Mofa-Führerausweisinhaber/-innen</t>
  </si>
  <si>
    <t>14 Jahre</t>
  </si>
  <si>
    <t>15 Jahre</t>
  </si>
  <si>
    <t>16 Jahre</t>
  </si>
  <si>
    <t>17 Jahre</t>
  </si>
  <si>
    <t>18 Jahre</t>
  </si>
  <si>
    <t>19 Jahre</t>
  </si>
  <si>
    <t>Mit der Einführung von Führerausweisen im Kreditkartenformat (FAK) im Jahr 2003 wurde die Kategorie MO (Mofa) durch die Kategorie M (s. T1, T2) ersetzt. Die bestehenden Ausweise der Kategorie MO wurden beibehalten und sind in der obenstehenden Tabelle aufgeführt.</t>
  </si>
  <si>
    <r>
      <rPr>
        <b/>
        <sz val="10"/>
        <rFont val="Arial"/>
      </rPr>
      <t>Ausbildende</t>
    </r>
    <r>
      <rPr>
        <sz val="10"/>
        <color rgb="FF000000"/>
        <rFont val="Arial"/>
      </rPr>
      <t/>
    </r>
  </si>
  <si>
    <t>Personen, welche nur Lastwagenführer-Lehrlinge ausbilden. Dies sind Lehrmeister oder Betriebsanghörige mit Erfahrung im Chauffeurberuf und einer mindestens dreijährigen Fahrpraxis auf Lastwagen ohne verkehrsgefährdender Verletzung von Verkehrsvorschriften sowie mit einem guten Leumund. Wer die Ausbildungsbewilligung erwerben will, hat einen Instruktionskurs zu besuchen und sich über die erforderlichen Verkehrskenntnisse auszuweisen. Das ASTRA erlässt Richtlinien über die Instruktionskurse. Die Ausbildungsbewilligung wird für sechs Jahre erteilt. Sie kann um je weitere sechs Jahre verlängert werden, wenn der Inhaber nachweist, dass er seit der Ausstellung oder der letzten Verlängerung einen Wiederholungskurs absolviert hat und mindestens ein Lehrling, den er regelmässig begleitet hat, die Führerprüfung auf Lastwagen bestanden hat.</t>
  </si>
  <si>
    <r>
      <rPr>
        <b/>
        <sz val="10"/>
        <rFont val="Arial"/>
      </rPr>
      <t>Fahrlehrer/-innen</t>
    </r>
    <r>
      <rPr>
        <sz val="10"/>
        <color rgb="FF000000"/>
        <rFont val="Arial"/>
      </rPr>
      <t/>
    </r>
  </si>
  <si>
    <t>Personen, welche mehr als einen Fahrschüler pro Jahr ausbilden und in der Regel berufsmässige Fahrlehrer/-innen sind. Voraussetzung ist der eidgenössische Fachausweis mit dem entsprechenden Modulabschluss "Fahrlehrer/Fahrlehrerin" oder "Motorradfahrlehrer/Motorradfahrlehrerin" oder "Lastwagenfahrlehrer/Lastwagenfahrlehrerin".</t>
  </si>
  <si>
    <r>
      <rPr>
        <b/>
        <sz val="10"/>
        <rFont val="Arial"/>
      </rPr>
      <t>Führerausweis, Kategorie A</t>
    </r>
    <r>
      <rPr>
        <sz val="10"/>
        <color rgb="FF000000"/>
        <rFont val="Arial"/>
      </rPr>
      <t/>
    </r>
  </si>
  <si>
    <t>Motorräder</t>
  </si>
  <si>
    <r>
      <rPr>
        <b/>
        <sz val="10"/>
        <rFont val="Arial"/>
      </rPr>
      <t>Führerausweis, Kategorie B</t>
    </r>
    <r>
      <rPr>
        <sz val="10"/>
        <color rgb="FF000000"/>
        <rFont val="Arial"/>
      </rPr>
      <t/>
    </r>
  </si>
  <si>
    <t>Motorwagen und dreirädrige Motorfahrzeuge mit einem Gesamtgewicht von nicht mehr als 3'500 kg und nicht mehr als acht Sitzplätzen ausser dem Führersitz; mit einem Fahrzeug dieser Kategorie darf ein Anhänger mit einem Gesamtgewicht von nicht mehr als 750 kg mitgeführt werden;
Fahrzeugkombinationen aus einem Zugfahrzeug der Kategorie B und einem Anhänger von mehr als 750 kg, sofern das Gesamtzugsgewicht 3'500 kg und das Gesamtgewicht des Anhängers das Leergewicht des Zugfahrzeuges nicht über-steigen.</t>
  </si>
  <si>
    <r>
      <rPr>
        <b/>
        <sz val="10"/>
        <rFont val="Arial"/>
      </rPr>
      <t>Führerausweis, Kategorie C</t>
    </r>
    <r>
      <rPr>
        <sz val="10"/>
        <color rgb="FF000000"/>
        <rFont val="Arial"/>
      </rPr>
      <t/>
    </r>
  </si>
  <si>
    <t>Motorwagen – ausgenommen jene der Kategorie D – mit einem zulässigen Gesamtgewicht von mehr als 3'500 kg; mit einem Motorwagen dieser Kategorie darf ein Anhänger mit einem Gesamtgewicht von nicht mehr als 750 kg mitgeführt werden.</t>
  </si>
  <si>
    <r>
      <rPr>
        <b/>
        <sz val="10"/>
        <rFont val="Arial"/>
      </rPr>
      <t>Führerausweis, Kategorie D</t>
    </r>
    <r>
      <rPr>
        <sz val="10"/>
        <color rgb="FF000000"/>
        <rFont val="Arial"/>
      </rPr>
      <t/>
    </r>
  </si>
  <si>
    <t>Motorwagen zum Personentransport mit mehr als acht Sitzplätzen ausser dem Führersitz; mit einem Motorwagen dieser Kategorie darf ein Anhänger mit einem Gesamtgewicht von nicht mehr als 750 kg mitgeführt werden.</t>
  </si>
  <si>
    <r>
      <rPr>
        <b/>
        <sz val="10"/>
        <rFont val="Arial"/>
      </rPr>
      <t>Führerausweis, Kategorie BE</t>
    </r>
    <r>
      <rPr>
        <sz val="10"/>
        <color rgb="FF000000"/>
        <rFont val="Arial"/>
      </rPr>
      <t/>
    </r>
  </si>
  <si>
    <t>Fahrzeugkombinationen aus einem Zugfahrzeug der Kategorie B und einem Anhänger, die als Kombination nicht unter die Kategorie B fallen.</t>
  </si>
  <si>
    <r>
      <rPr>
        <b/>
        <sz val="10"/>
        <rFont val="Arial"/>
      </rPr>
      <t>Führerausweis, Kategorie CE</t>
    </r>
    <r>
      <rPr>
        <sz val="10"/>
        <color rgb="FF000000"/>
        <rFont val="Arial"/>
      </rPr>
      <t/>
    </r>
  </si>
  <si>
    <t>Fahrzeugkombinationen aus einem Zugfahrzeug der Kategorie C und einem Anhänger mit einem Gesamtgewicht von mehr als 750 kg.</t>
  </si>
  <si>
    <r>
      <rPr>
        <b/>
        <sz val="10"/>
        <rFont val="Arial"/>
      </rPr>
      <t>Führerausweis, Kategorie DE</t>
    </r>
    <r>
      <rPr>
        <sz val="10"/>
        <color rgb="FF000000"/>
        <rFont val="Arial"/>
      </rPr>
      <t/>
    </r>
  </si>
  <si>
    <t>Fahrzeugkombinationen aus einem Zugfahrzeug der Kategorie D und einem Anhänger mit einem Gesamtgewicht von mehr als 750 kg.</t>
  </si>
  <si>
    <r>
      <rPr>
        <b/>
        <sz val="10"/>
        <rFont val="Arial"/>
      </rPr>
      <t>Führerausweis, Unterkategorie A1</t>
    </r>
    <r>
      <rPr>
        <sz val="10"/>
        <color rgb="FF000000"/>
        <rFont val="Arial"/>
      </rPr>
      <t/>
    </r>
  </si>
  <si>
    <t>Motorräder mit einem Hubraum von nicht mehr als 125 cm³ und einer Motorleistung von höchstens 11 kW.</t>
  </si>
  <si>
    <r>
      <rPr>
        <b/>
        <sz val="10"/>
        <rFont val="Arial"/>
      </rPr>
      <t>Führerausweis, Unterkategorie B1</t>
    </r>
    <r>
      <rPr>
        <sz val="10"/>
        <color rgb="FF000000"/>
        <rFont val="Arial"/>
      </rPr>
      <t/>
    </r>
  </si>
  <si>
    <t>Klein- und dreirädrige Motorfahrzeuge mit einem Leergewicht von nicht mehr als 550 kg.</t>
  </si>
  <si>
    <r>
      <rPr>
        <b/>
        <sz val="10"/>
        <rFont val="Arial"/>
      </rPr>
      <t>Führerausweis, Unterkategorie C1</t>
    </r>
    <r>
      <rPr>
        <sz val="10"/>
        <color rgb="FF000000"/>
        <rFont val="Arial"/>
      </rPr>
      <t/>
    </r>
  </si>
  <si>
    <t>Motorwagen – ausgenommen jene der Kategorie D – mit einem Gesamtgewicht von mehr als 3'500 kg, aber nicht mehr als 7'500 kg; mit einem Motorwagen dieser Unterkategorie darf ein Anhänger mit einem Gesamtgewicht von nicht mehr als 750 kg mitgeführt werden.</t>
  </si>
  <si>
    <r>
      <rPr>
        <b/>
        <sz val="10"/>
        <rFont val="Arial"/>
      </rPr>
      <t>Führerausweis, Unterkategorie D1</t>
    </r>
    <r>
      <rPr>
        <sz val="10"/>
        <color rgb="FF000000"/>
        <rFont val="Arial"/>
      </rPr>
      <t/>
    </r>
  </si>
  <si>
    <t>Motorwagen zum Personentransport mit mehr als acht, aber nicht mehr als 16 Sitzplätzen ausser dem Führersitz; mit einem Motorwagen dieser Unterkategorie darf ein Anhänger mit einem Gesamtgewicht von nicht mehr als 750 kg mitgeführt werden.</t>
  </si>
  <si>
    <r>
      <rPr>
        <b/>
        <sz val="10"/>
        <rFont val="Arial"/>
      </rPr>
      <t>Führerausweis, Unterkategorie C1E</t>
    </r>
    <r>
      <rPr>
        <sz val="10"/>
        <color rgb="FF000000"/>
        <rFont val="Arial"/>
      </rPr>
      <t/>
    </r>
  </si>
  <si>
    <t>Fahrzeugkombinationen aus einem Zugfahrzeug der Unterkategorie C1 und einem Anhänger mit einem Gesamtgewicht von mehr als 750 kg, sofern das Gesamtzugsgewicht 12'000 kg und das Gesamtgewicht des Anhängers das Leergewicht des Zugfahrzeugs nicht übersteigen.</t>
  </si>
  <si>
    <r>
      <rPr>
        <b/>
        <sz val="10"/>
        <rFont val="Arial"/>
      </rPr>
      <t>Führerausweis, Unterkategorie D1E</t>
    </r>
    <r>
      <rPr>
        <sz val="10"/>
        <color rgb="FF000000"/>
        <rFont val="Arial"/>
      </rPr>
      <t/>
    </r>
  </si>
  <si>
    <t>Fahrzeugkombinationen aus einem Zugfahrzeug der Unterkategorie D1 und einem Anhänger mit einem Gesamtgewicht von mehr als 750 kg, sofern das Gesamtzugsgewicht 12'000 kg und das Gesamtgewicht des Anhängers das Leergewicht des Zugfahrzeugs nicht übersteigen und der Anhänger nicht zum Personentransport verwendet wird.</t>
  </si>
  <si>
    <r>
      <rPr>
        <b/>
        <sz val="10"/>
        <rFont val="Arial"/>
      </rPr>
      <t>Führerausweis, Spezialkategorie F</t>
    </r>
    <r>
      <rPr>
        <sz val="10"/>
        <color rgb="FF000000"/>
        <rFont val="Arial"/>
      </rPr>
      <t/>
    </r>
  </si>
  <si>
    <t>Motorfahrzeuge, ausgenommen Motorräder, mit einer Höchstgeschwindigkeit bis 45 km/h.</t>
  </si>
  <si>
    <r>
      <rPr>
        <b/>
        <sz val="10"/>
        <rFont val="Arial"/>
      </rPr>
      <t>Führerausweis, Spezialkategorie G</t>
    </r>
    <r>
      <rPr>
        <sz val="10"/>
        <color rgb="FF000000"/>
        <rFont val="Arial"/>
      </rPr>
      <t/>
    </r>
  </si>
  <si>
    <t>Landwirtschaftliche Motorfahrzeuge mit einer Höchstgeschwindigkeit bis 30 km/h sowie gewerblich immatrikulierte Arbeitskarren, Motorkarren und Traktoren mit einer Höchstgeschwindigkeit bis 30 km/h auf landwirtschaftlichen Fahrten, unter Ausschluss der Ausnahmefahrzeuge.</t>
  </si>
  <si>
    <r>
      <rPr>
        <b/>
        <sz val="10"/>
        <rFont val="Arial"/>
      </rPr>
      <t>Führerausweis, Spezialkategorie M</t>
    </r>
    <r>
      <rPr>
        <sz val="10"/>
        <color rgb="FF000000"/>
        <rFont val="Arial"/>
      </rPr>
      <t/>
    </r>
  </si>
  <si>
    <t>Die Daten der vorliegenden Statistik wurden dem Viacar-System entnommen. VIACAR ist eine ausgelagerte Software für die Erfassung und Verwaltung von Motorfahrzeugen und Führerausweisinhabern für die Strassenverkehrsämter der Kantone Aargau, Luzern, Schaffhausen, Waadt, Zug und Zürich. Stichtag ist der 30. September 2023.</t>
  </si>
  <si>
    <t>Seit dem 14.06.2019 ist das Viacar-System im Kanton AG mit GERES (Kantonale Datenplattform) verbunden. Seither werden die in den Gemeinden vorgenommenen Mutationen automatisch übernommen. Zuvor mussten sich zu-, um- oder wegziehende Personen selber beim Strassenverkehrsamt melden. Die Zahlen der Führerausweisstatistik enthalten daher gewisse Ungenauigkeiten, welche aus den Jahren von vor 2019 resultieren, insbesondere von Personen mit Führerausweisen und ohne Fahrzeugbesitz (Personen, welche sich nie angemeldet sowie Personen welche sich an-, jedoch nicht abgemeldet haben).</t>
  </si>
  <si>
    <t>© Statistik Aargau, 16.11.2023</t>
  </si>
  <si>
    <t>Reihe stat.kurzinfo Nr. 136 | Nov. 2023</t>
  </si>
  <si>
    <t>Tabelle 9: Fahrlehrer/-innen-Ausweise nach Kategorie, per 30.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</si>
</sst>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font>
    <font>
      <b/>
      <sz val="16"/>
      <color rgb="FFFFFFFF"/>
      <name val="Arial"/>
    </font>
    <font>
      <b/>
      <sz val="12"/>
      <color rgb="FF000000"/>
      <name val="Arial"/>
    </font>
    <font>
      <b/>
      <sz val="14"/>
      <color rgb="FF000000"/>
      <name val="Arial"/>
    </font>
    <font>
      <i/>
      <sz val="10"/>
      <color rgb="FF000000"/>
      <name val="Arial"/>
    </font>
    <font>
      <u/>
      <sz val="10"/>
      <color rgb="FF0096DF"/>
      <name val="Arial"/>
    </font>
    <font>
      <u/>
      <sz val="10"/>
      <color rgb="FF0072AB"/>
      <name val="Arial"/>
    </font>
    <font>
      <u/>
      <sz val="10"/>
      <color rgb="FF005078"/>
      <name val="Arial"/>
    </font>
    <font>
      <u/>
      <sz val="10"/>
      <color rgb="FFFF5C1F"/>
      <name val="Arial"/>
    </font>
    <font>
      <u/>
      <sz val="10"/>
      <color rgb="FFCC4918"/>
      <name val="Arial"/>
    </font>
    <font>
      <u/>
      <sz val="10"/>
      <color rgb="FF993712"/>
      <name val="Arial"/>
    </font>
    <font>
      <b/>
      <sz val="10"/>
      <color rgb="FF000000"/>
      <name val="Arial"/>
    </font>
    <font>
      <vertAlign val="superscript"/>
      <sz val="10"/>
      <name val="Arial"/>
    </font>
    <font>
      <b/>
      <sz val="10"/>
      <name val="Arial"/>
    </font>
  </fonts>
  <fills count="3">
    <fill>
      <patternFill patternType="none"/>
    </fill>
    <fill>
      <patternFill patternType="gray125"/>
    </fill>
    <fill>
      <patternFill patternType="solid">
        <fgColor rgb="FF00B0F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s>
  <cellStyleXfs count="1">
    <xf numFmtId="0" fontId="0" fillId="0" borderId="0"/>
  </cellStyleXfs>
  <cellXfs count="102">
    <xf numFmtId="0" fontId="0" fillId="0" borderId="0" xfId="0"/>
    <xf numFmtId="0" fontId="1" fillId="2" borderId="0" xfId="0" applyFont="1" applyFill="1" applyAlignment="1">
      <alignment horizontal="left" wrapText="1"/>
    </xf>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1" xfId="0" applyFont="1" applyBorder="1" applyAlignment="1">
      <alignment horizontal="left" vertical="top" wrapText="1"/>
    </xf>
    <xf numFmtId="0" fontId="11" fillId="0" borderId="1" xfId="0" applyFont="1" applyBorder="1" applyAlignment="1">
      <alignment horizontal="right" vertical="top" wrapText="1"/>
    </xf>
    <xf numFmtId="0" fontId="0" fillId="0" borderId="0" xfId="0" applyFont="1" applyAlignment="1">
      <alignment horizontal="lef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0" fontId="11" fillId="0" borderId="2" xfId="0" applyFont="1" applyBorder="1" applyAlignment="1">
      <alignment horizontal="lef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0" fillId="0" borderId="0" xfId="0" applyNumberFormat="1" applyFont="1" applyAlignment="1">
      <alignment horizontal="right" vertical="center"/>
    </xf>
    <xf numFmtId="0" fontId="0" fillId="0" borderId="2" xfId="0" applyFont="1" applyBorder="1" applyAlignment="1">
      <alignment horizontal="left" vertical="center"/>
    </xf>
    <xf numFmtId="3" fontId="0" fillId="0" borderId="2" xfId="0" applyNumberFormat="1" applyFont="1" applyBorder="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11" fillId="0" borderId="0" xfId="0" applyNumberFormat="1" applyFont="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0" fillId="0" borderId="0" xfId="0" applyNumberFormat="1" applyFont="1" applyAlignment="1">
      <alignment horizontal="right" vertical="center"/>
    </xf>
    <xf numFmtId="3" fontId="0" fillId="0" borderId="2" xfId="0" applyNumberFormat="1" applyFont="1" applyBorder="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11" fillId="0" borderId="0" xfId="0" applyNumberFormat="1" applyFont="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0" fillId="0" borderId="0" xfId="0" applyNumberFormat="1" applyFont="1" applyAlignment="1">
      <alignment horizontal="right" vertical="center"/>
    </xf>
    <xf numFmtId="3" fontId="11" fillId="0" borderId="2" xfId="0" applyNumberFormat="1" applyFont="1" applyBorder="1" applyAlignment="1">
      <alignment horizontal="right" vertical="center"/>
    </xf>
    <xf numFmtId="3" fontId="0" fillId="0" borderId="0" xfId="0" applyNumberFormat="1" applyFont="1" applyAlignment="1">
      <alignment horizontal="right" vertical="center"/>
    </xf>
    <xf numFmtId="3" fontId="11" fillId="0" borderId="2" xfId="0" applyNumberFormat="1" applyFont="1" applyBorder="1" applyAlignment="1">
      <alignment horizontal="right" vertical="center"/>
    </xf>
    <xf numFmtId="3" fontId="0" fillId="0" borderId="0" xfId="0" applyNumberFormat="1" applyFont="1" applyAlignment="1">
      <alignment horizontal="right" vertical="center"/>
    </xf>
    <xf numFmtId="3" fontId="0" fillId="0" borderId="2" xfId="0" applyNumberFormat="1" applyFont="1" applyBorder="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0" fillId="0" borderId="0" xfId="0" applyNumberFormat="1" applyFont="1" applyAlignment="1">
      <alignment horizontal="right" vertical="center"/>
    </xf>
    <xf numFmtId="3" fontId="0" fillId="0" borderId="2" xfId="0" applyNumberFormat="1" applyFont="1" applyBorder="1" applyAlignment="1">
      <alignment horizontal="right" vertical="center"/>
    </xf>
    <xf numFmtId="3" fontId="0" fillId="0" borderId="0" xfId="0" applyNumberFormat="1" applyFont="1" applyAlignment="1">
      <alignment horizontal="right" vertical="center"/>
    </xf>
    <xf numFmtId="3" fontId="11" fillId="0" borderId="2" xfId="0" applyNumberFormat="1" applyFont="1" applyBorder="1" applyAlignment="1">
      <alignment horizontal="right" vertical="center"/>
    </xf>
    <xf numFmtId="3" fontId="0" fillId="0" borderId="0" xfId="0" applyNumberFormat="1" applyFont="1" applyAlignment="1">
      <alignment horizontal="right" vertical="center"/>
    </xf>
    <xf numFmtId="0" fontId="11" fillId="0" borderId="0" xfId="0" applyFont="1" applyAlignment="1">
      <alignment horizontal="left" vertical="center"/>
    </xf>
    <xf numFmtId="3" fontId="11" fillId="0" borderId="0" xfId="0" applyNumberFormat="1" applyFont="1" applyAlignment="1">
      <alignment horizontal="right" vertical="center"/>
    </xf>
    <xf numFmtId="3" fontId="0" fillId="0" borderId="2" xfId="0" applyNumberFormat="1" applyFont="1" applyBorder="1" applyAlignment="1">
      <alignment horizontal="right" vertical="center"/>
    </xf>
    <xf numFmtId="3" fontId="0" fillId="0" borderId="0" xfId="0" applyNumberFormat="1" applyFont="1" applyAlignment="1">
      <alignment horizontal="right" vertical="center"/>
    </xf>
    <xf numFmtId="3" fontId="11" fillId="0" borderId="2" xfId="0" applyNumberFormat="1" applyFont="1" applyBorder="1" applyAlignment="1">
      <alignment horizontal="right" vertical="center"/>
    </xf>
    <xf numFmtId="0" fontId="0" fillId="0" borderId="0" xfId="0" applyFont="1" applyAlignment="1">
      <alignment horizontal="left" vertical="top" wrapText="1"/>
    </xf>
    <xf numFmtId="0" fontId="1" fillId="2" borderId="0" xfId="0" applyFont="1" applyFill="1" applyAlignment="1">
      <alignment horizontal="left" wrapTex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0" fillId="0" borderId="0" xfId="0" applyFont="1" applyAlignment="1">
      <alignment horizontal="left" vertical="center" wrapText="1"/>
    </xf>
    <xf numFmtId="0" fontId="0" fillId="0" borderId="0" xfId="0"/>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D43"/>
  <sheetViews>
    <sheetView showGridLines="0" tabSelected="1" workbookViewId="0">
      <selection activeCell="A3" sqref="A3"/>
    </sheetView>
  </sheetViews>
  <sheetFormatPr baseColWidth="10" defaultRowHeight="12.75" x14ac:dyDescent="0.2"/>
  <cols>
    <col min="1" max="1" width="2.5703125" customWidth="1"/>
    <col min="2" max="2" width="15.7109375" customWidth="1"/>
    <col min="3" max="3" width="3.5703125" customWidth="1"/>
    <col min="4" max="4" width="105.5703125" customWidth="1"/>
  </cols>
  <sheetData>
    <row r="4" spans="2:4" ht="14.45" customHeight="1" x14ac:dyDescent="0.3">
      <c r="B4" s="1"/>
      <c r="C4" s="1"/>
      <c r="D4" s="1"/>
    </row>
    <row r="5" spans="2:4" ht="14.45" customHeight="1" x14ac:dyDescent="0.3">
      <c r="B5" s="1"/>
      <c r="C5" s="1"/>
      <c r="D5" s="1"/>
    </row>
    <row r="6" spans="2:4" ht="21" customHeight="1" x14ac:dyDescent="0.3">
      <c r="B6" s="97" t="s">
        <v>0</v>
      </c>
      <c r="C6" s="97"/>
      <c r="D6" s="97"/>
    </row>
    <row r="7" spans="2:4" ht="6" customHeight="1" x14ac:dyDescent="0.2"/>
    <row r="8" spans="2:4" x14ac:dyDescent="0.2">
      <c r="B8" t="s">
        <v>172</v>
      </c>
    </row>
    <row r="9" spans="2:4" x14ac:dyDescent="0.2">
      <c r="B9" t="s">
        <v>1</v>
      </c>
    </row>
    <row r="10" spans="2:4" x14ac:dyDescent="0.2">
      <c r="B10" t="s">
        <v>171</v>
      </c>
    </row>
    <row r="15" spans="2:4" ht="15.75" x14ac:dyDescent="0.25">
      <c r="B15" s="2" t="s">
        <v>2</v>
      </c>
    </row>
    <row r="17" spans="2:4" x14ac:dyDescent="0.2">
      <c r="B17" s="4" t="s">
        <v>7</v>
      </c>
    </row>
    <row r="18" spans="2:4" x14ac:dyDescent="0.2">
      <c r="B18" t="s">
        <v>8</v>
      </c>
      <c r="C18" t="s">
        <v>9</v>
      </c>
      <c r="D18" s="5" t="str">
        <f>HYPERLINK("#'T1'!A1", "Führerausweise nach Kategorie und Altersklasse, per 30. September 2023")</f>
        <v>Führerausweise nach Kategorie und Altersklasse, per 30. September 2023</v>
      </c>
    </row>
    <row r="19" spans="2:4" x14ac:dyDescent="0.2">
      <c r="B19" t="s">
        <v>10</v>
      </c>
      <c r="C19" t="s">
        <v>9</v>
      </c>
      <c r="D19" s="5" t="str">
        <f>HYPERLINK("#'T2'!A1", "Führerausweise nach Kategorie, per 30. September 2023")</f>
        <v>Führerausweise nach Kategorie, per 30. September 2023</v>
      </c>
    </row>
    <row r="20" spans="2:4" x14ac:dyDescent="0.2">
      <c r="B20" t="s">
        <v>11</v>
      </c>
      <c r="C20" t="s">
        <v>9</v>
      </c>
      <c r="D20" s="5" t="str">
        <f>HYPERLINK("#'T3'!A1", "Führerausweise nach Altersklasse und Geschlecht, per 30. September 2023")</f>
        <v>Führerausweise nach Altersklasse und Geschlecht, per 30. September 2023</v>
      </c>
    </row>
    <row r="21" spans="2:4" x14ac:dyDescent="0.2">
      <c r="D21" s="5"/>
    </row>
    <row r="22" spans="2:4" x14ac:dyDescent="0.2">
      <c r="B22" s="4" t="s">
        <v>15</v>
      </c>
    </row>
    <row r="23" spans="2:4" x14ac:dyDescent="0.2">
      <c r="B23" t="s">
        <v>16</v>
      </c>
      <c r="C23" t="s">
        <v>9</v>
      </c>
      <c r="D23" s="6" t="str">
        <f>HYPERLINK("#'T4'!A1", "Lernfahrausweise nach Kategorie und Altersklasse, per 30. September 2023")</f>
        <v>Lernfahrausweise nach Kategorie und Altersklasse, per 30. September 2023</v>
      </c>
    </row>
    <row r="24" spans="2:4" x14ac:dyDescent="0.2">
      <c r="B24" t="s">
        <v>17</v>
      </c>
      <c r="C24" t="s">
        <v>9</v>
      </c>
      <c r="D24" s="6" t="str">
        <f>HYPERLINK("#'T5'!A1", "Lernfahrausweise nach Kategorie, per 30. September 2023")</f>
        <v>Lernfahrausweise nach Kategorie, per 30. September 2023</v>
      </c>
    </row>
    <row r="25" spans="2:4" x14ac:dyDescent="0.2">
      <c r="B25" t="s">
        <v>18</v>
      </c>
      <c r="C25" t="s">
        <v>9</v>
      </c>
      <c r="D25" s="6" t="str">
        <f>HYPERLINK("#'T6'!A1", "Lernfahrausweise nach Altersklasse und Geschlecht, per 30. September 2023")</f>
        <v>Lernfahrausweise nach Altersklasse und Geschlecht, per 30. September 2023</v>
      </c>
    </row>
    <row r="26" spans="2:4" x14ac:dyDescent="0.2">
      <c r="D26" s="6"/>
    </row>
    <row r="27" spans="2:4" x14ac:dyDescent="0.2">
      <c r="B27" s="4" t="s">
        <v>21</v>
      </c>
    </row>
    <row r="28" spans="2:4" x14ac:dyDescent="0.2">
      <c r="B28" t="s">
        <v>22</v>
      </c>
      <c r="C28" t="s">
        <v>9</v>
      </c>
      <c r="D28" s="7" t="str">
        <f>HYPERLINK("#'T7'!A1", "Ausbildende nach Geschlecht, per 30. September 2023")</f>
        <v>Ausbildende nach Geschlecht, per 30. September 2023</v>
      </c>
    </row>
    <row r="29" spans="2:4" x14ac:dyDescent="0.2">
      <c r="B29" t="s">
        <v>23</v>
      </c>
      <c r="C29" t="s">
        <v>9</v>
      </c>
      <c r="D29" s="7" t="str">
        <f>HYPERLINK("#'T8'!A1", "Fahrlehrer/-innen nach Geschlecht, per 30. September 2023")</f>
        <v>Fahrlehrer/-innen nach Geschlecht, per 30. September 2023</v>
      </c>
    </row>
    <row r="30" spans="2:4" x14ac:dyDescent="0.2">
      <c r="B30" t="s">
        <v>24</v>
      </c>
      <c r="C30" t="s">
        <v>9</v>
      </c>
      <c r="D30" s="7" t="str">
        <f>HYPERLINK("#'T9'!A1", "Fahrlehrer/-innen-Ausweise nach Kategorie, per 30. September 2023")</f>
        <v>Fahrlehrer/-innen-Ausweise nach Kategorie, per 30. September 2023</v>
      </c>
    </row>
    <row r="31" spans="2:4" x14ac:dyDescent="0.2">
      <c r="D31" s="7"/>
    </row>
    <row r="32" spans="2:4" x14ac:dyDescent="0.2">
      <c r="B32" s="4" t="s">
        <v>28</v>
      </c>
    </row>
    <row r="33" spans="2:4" x14ac:dyDescent="0.2">
      <c r="B33" t="s">
        <v>29</v>
      </c>
      <c r="C33" t="s">
        <v>9</v>
      </c>
      <c r="D33" s="8" t="str">
        <f>HYPERLINK("#'T10'!A1", "Schiffsführerausweise nach Kategorie und Altersklasse, per 30. September 2023")</f>
        <v>Schiffsführerausweise nach Kategorie und Altersklasse, per 30. September 2023</v>
      </c>
    </row>
    <row r="34" spans="2:4" x14ac:dyDescent="0.2">
      <c r="B34" t="s">
        <v>30</v>
      </c>
      <c r="C34" t="s">
        <v>9</v>
      </c>
      <c r="D34" s="8" t="str">
        <f>HYPERLINK("#'T11'!A1", "Schiffsführerausweise nach Kategorie, per 30. September 2023")</f>
        <v>Schiffsführerausweise nach Kategorie, per 30. September 2023</v>
      </c>
    </row>
    <row r="35" spans="2:4" x14ac:dyDescent="0.2">
      <c r="B35" t="s">
        <v>31</v>
      </c>
      <c r="C35" t="s">
        <v>9</v>
      </c>
      <c r="D35" s="8" t="str">
        <f>HYPERLINK("#'T12'!A1", "Schiffsführerausweise nach Geschlecht, per 30. September 2023")</f>
        <v>Schiffsführerausweise nach Geschlecht, per 30. September 2023</v>
      </c>
    </row>
    <row r="36" spans="2:4" x14ac:dyDescent="0.2">
      <c r="D36" s="8"/>
    </row>
    <row r="37" spans="2:4" x14ac:dyDescent="0.2">
      <c r="B37" s="4" t="s">
        <v>34</v>
      </c>
    </row>
    <row r="38" spans="2:4" x14ac:dyDescent="0.2">
      <c r="B38" t="s">
        <v>35</v>
      </c>
      <c r="C38" t="s">
        <v>9</v>
      </c>
      <c r="D38" s="9" t="str">
        <f>HYPERLINK("#'T13'!A1", "Mofa-Führerausweise nach Geschlecht, per 30. September 2023")</f>
        <v>Mofa-Führerausweise nach Geschlecht, per 30. September 2023</v>
      </c>
    </row>
    <row r="39" spans="2:4" x14ac:dyDescent="0.2">
      <c r="B39" t="s">
        <v>36</v>
      </c>
      <c r="C39" t="s">
        <v>9</v>
      </c>
      <c r="D39" s="9" t="str">
        <f>HYPERLINK("#'T14'!A1", "Mofa-Führerausweise nach Altersklasse, per 30. September 2023")</f>
        <v>Mofa-Führerausweise nach Altersklasse, per 30. September 2023</v>
      </c>
    </row>
    <row r="40" spans="2:4" x14ac:dyDescent="0.2">
      <c r="D40" s="9"/>
    </row>
    <row r="41" spans="2:4" x14ac:dyDescent="0.2">
      <c r="B41" s="10" t="str">
        <f>HYPERLINK("#'Glossar'!A1", "Glossar")</f>
        <v>Glossar</v>
      </c>
    </row>
    <row r="42" spans="2:4" x14ac:dyDescent="0.2">
      <c r="B42" s="10" t="str">
        <f>HYPERLINK("#'Datengrundlage'!A1", "Datengrundlage")</f>
        <v>Datengrundlage</v>
      </c>
    </row>
    <row r="43" spans="2:4" x14ac:dyDescent="0.2">
      <c r="B43" s="10"/>
    </row>
  </sheetData>
  <mergeCells count="1">
    <mergeCell ref="B6:D6"/>
  </mergeCells>
  <pageMargins left="0.7" right="0.7" top="0.75" bottom="0.75" header="0.3" footer="0.3"/>
  <pageSetup paperSize="9" fitToHeight="0" orientation="portrait" horizontalDpi="300" verticalDpi="300"/>
  <headerFooter differentFirst="1" scaleWithDoc="0" alignWithMargins="0">
    <firstHeader>&amp;L&amp;C&amp;R&amp;B DEPARTEMENT FINANZEN UND RESSOURCEN
Statistik Aargau</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078"/>
  </sheetPr>
  <dimension ref="B1:C7"/>
  <sheetViews>
    <sheetView showGridLines="0" workbookViewId="0">
      <pane ySplit="4" topLeftCell="A5" activePane="bottomLeft" state="frozen"/>
      <selection activeCell="A3" sqref="A3"/>
      <selection pane="bottomLeft" activeCell="A3" sqref="A3"/>
    </sheetView>
  </sheetViews>
  <sheetFormatPr baseColWidth="10" defaultRowHeight="12.75" x14ac:dyDescent="0.2"/>
  <cols>
    <col min="1" max="1" width="2.5703125" customWidth="1"/>
    <col min="2" max="2" width="30.85546875" customWidth="1"/>
    <col min="3" max="3" width="10.140625" customWidth="1"/>
  </cols>
  <sheetData>
    <row r="1" spans="2:3" ht="18" x14ac:dyDescent="0.25">
      <c r="B1" s="3" t="s">
        <v>173</v>
      </c>
    </row>
    <row r="4" spans="2:3" x14ac:dyDescent="0.2">
      <c r="B4" s="11" t="s">
        <v>110</v>
      </c>
      <c r="C4" s="12" t="s">
        <v>71</v>
      </c>
    </row>
    <row r="5" spans="2:3" x14ac:dyDescent="0.2">
      <c r="B5" s="13" t="s">
        <v>111</v>
      </c>
      <c r="C5" s="68">
        <v>111</v>
      </c>
    </row>
    <row r="6" spans="2:3" x14ac:dyDescent="0.2">
      <c r="B6" s="13" t="s">
        <v>112</v>
      </c>
      <c r="C6" s="68">
        <v>459</v>
      </c>
    </row>
    <row r="7" spans="2:3" x14ac:dyDescent="0.2">
      <c r="B7" s="32" t="s">
        <v>113</v>
      </c>
      <c r="C7" s="69">
        <v>47</v>
      </c>
    </row>
  </sheetData>
  <pageMargins left="0.7" right="0.7" top="0.75" bottom="0.75" header="0.3" footer="0.3"/>
  <pageSetup paperSize="9" scale="50" fitToWidth="0" fitToHeight="0"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C1F"/>
  </sheetPr>
  <dimension ref="B1:J11"/>
  <sheetViews>
    <sheetView showGridLines="0" workbookViewId="0">
      <pane ySplit="5" topLeftCell="A6" activePane="bottomLeft" state="frozen"/>
      <selection activeCell="A3" sqref="A3"/>
      <selection pane="bottomLeft" activeCell="A3" sqref="A3"/>
    </sheetView>
  </sheetViews>
  <sheetFormatPr baseColWidth="10" defaultRowHeight="12.75" x14ac:dyDescent="0.2"/>
  <cols>
    <col min="1" max="1" width="2.5703125" customWidth="1"/>
    <col min="2" max="10" width="10.140625" customWidth="1"/>
  </cols>
  <sheetData>
    <row r="1" spans="2:10" ht="18" x14ac:dyDescent="0.25">
      <c r="B1" s="3" t="s">
        <v>25</v>
      </c>
    </row>
    <row r="4" spans="2:10" x14ac:dyDescent="0.2">
      <c r="B4" s="98" t="s">
        <v>39</v>
      </c>
      <c r="C4" s="99" t="s">
        <v>40</v>
      </c>
      <c r="D4" s="99" t="s">
        <v>40</v>
      </c>
      <c r="E4" s="99" t="s">
        <v>40</v>
      </c>
      <c r="F4" s="99" t="s">
        <v>40</v>
      </c>
      <c r="G4" s="99" t="s">
        <v>40</v>
      </c>
      <c r="H4" s="99" t="s">
        <v>40</v>
      </c>
      <c r="I4" s="99" t="s">
        <v>40</v>
      </c>
      <c r="J4" s="99" t="s">
        <v>40</v>
      </c>
    </row>
    <row r="5" spans="2:10" x14ac:dyDescent="0.2">
      <c r="B5" s="98" t="s">
        <v>39</v>
      </c>
      <c r="C5" s="12">
        <v>-19</v>
      </c>
      <c r="D5" s="12" t="s">
        <v>41</v>
      </c>
      <c r="E5" s="12" t="s">
        <v>42</v>
      </c>
      <c r="F5" s="12" t="s">
        <v>43</v>
      </c>
      <c r="G5" s="12" t="s">
        <v>44</v>
      </c>
      <c r="H5" s="12" t="s">
        <v>45</v>
      </c>
      <c r="I5" s="12" t="s">
        <v>46</v>
      </c>
      <c r="J5" s="12" t="s">
        <v>47</v>
      </c>
    </row>
    <row r="6" spans="2:10" x14ac:dyDescent="0.2">
      <c r="B6" s="13" t="s">
        <v>48</v>
      </c>
      <c r="C6" s="70">
        <v>6</v>
      </c>
      <c r="D6" s="71">
        <v>615</v>
      </c>
      <c r="E6" s="72">
        <v>1533</v>
      </c>
      <c r="F6" s="73">
        <v>2242</v>
      </c>
      <c r="G6" s="74">
        <v>3870</v>
      </c>
      <c r="H6" s="75">
        <v>3763</v>
      </c>
      <c r="I6" s="76">
        <v>1394</v>
      </c>
      <c r="J6" s="77">
        <v>1629</v>
      </c>
    </row>
    <row r="7" spans="2:10" x14ac:dyDescent="0.2">
      <c r="B7" s="13" t="s">
        <v>51</v>
      </c>
      <c r="C7" s="70">
        <v>0</v>
      </c>
      <c r="D7" s="71">
        <v>0</v>
      </c>
      <c r="E7" s="72">
        <v>2</v>
      </c>
      <c r="F7" s="73">
        <v>6</v>
      </c>
      <c r="G7" s="74">
        <v>17</v>
      </c>
      <c r="H7" s="75">
        <v>13</v>
      </c>
      <c r="I7" s="76">
        <v>6</v>
      </c>
      <c r="J7" s="77">
        <v>3</v>
      </c>
    </row>
    <row r="8" spans="2:10" x14ac:dyDescent="0.2">
      <c r="B8" s="13" t="s">
        <v>53</v>
      </c>
      <c r="C8" s="70">
        <v>0</v>
      </c>
      <c r="D8" s="71">
        <v>0</v>
      </c>
      <c r="E8" s="72">
        <v>1</v>
      </c>
      <c r="F8" s="73">
        <v>1</v>
      </c>
      <c r="G8" s="74">
        <v>3</v>
      </c>
      <c r="H8" s="75">
        <v>2</v>
      </c>
      <c r="I8" s="76">
        <v>0</v>
      </c>
      <c r="J8" s="77">
        <v>1</v>
      </c>
    </row>
    <row r="9" spans="2:10" x14ac:dyDescent="0.2">
      <c r="B9" s="13" t="s">
        <v>55</v>
      </c>
      <c r="C9" s="70">
        <v>32</v>
      </c>
      <c r="D9" s="71">
        <v>233</v>
      </c>
      <c r="E9" s="72">
        <v>553</v>
      </c>
      <c r="F9" s="73">
        <v>1016</v>
      </c>
      <c r="G9" s="74">
        <v>1901</v>
      </c>
      <c r="H9" s="75">
        <v>2073</v>
      </c>
      <c r="I9" s="76">
        <v>722</v>
      </c>
      <c r="J9" s="77">
        <v>922</v>
      </c>
    </row>
    <row r="10" spans="2:10" x14ac:dyDescent="0.2">
      <c r="B10" s="13" t="s">
        <v>58</v>
      </c>
      <c r="C10" s="70">
        <v>0</v>
      </c>
      <c r="D10" s="71">
        <v>1</v>
      </c>
      <c r="E10" s="72">
        <v>10</v>
      </c>
      <c r="F10" s="73">
        <v>5</v>
      </c>
      <c r="G10" s="74">
        <v>4</v>
      </c>
      <c r="H10" s="75">
        <v>8</v>
      </c>
      <c r="I10" s="76">
        <v>2</v>
      </c>
      <c r="J10" s="77">
        <v>4</v>
      </c>
    </row>
    <row r="11" spans="2:10" x14ac:dyDescent="0.2">
      <c r="B11" s="22" t="s">
        <v>67</v>
      </c>
      <c r="C11" s="78">
        <v>38</v>
      </c>
      <c r="D11" s="79">
        <v>849</v>
      </c>
      <c r="E11" s="80">
        <v>2099</v>
      </c>
      <c r="F11" s="81">
        <v>3270</v>
      </c>
      <c r="G11" s="82">
        <v>5795</v>
      </c>
      <c r="H11" s="83">
        <v>5859</v>
      </c>
      <c r="I11" s="84">
        <v>2124</v>
      </c>
      <c r="J11" s="85">
        <v>2559</v>
      </c>
    </row>
  </sheetData>
  <mergeCells count="2">
    <mergeCell ref="B4:B5"/>
    <mergeCell ref="C4:J4"/>
  </mergeCells>
  <pageMargins left="0.7" right="0.7" top="0.75" bottom="0.75" header="0.3" footer="0.3"/>
  <pageSetup paperSize="9" scale="50" fitToWidth="0" fitToHeight="0"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C1F"/>
  </sheetPr>
  <dimension ref="B1:D9"/>
  <sheetViews>
    <sheetView showGridLines="0" workbookViewId="0">
      <pane ySplit="4" topLeftCell="A5" activePane="bottomLeft" state="frozen"/>
      <selection activeCell="A3" sqref="A3"/>
      <selection pane="bottomLeft" activeCell="A3" sqref="A3"/>
    </sheetView>
  </sheetViews>
  <sheetFormatPr baseColWidth="10" defaultRowHeight="12.75" x14ac:dyDescent="0.2"/>
  <cols>
    <col min="1" max="1" width="2.5703125" customWidth="1"/>
    <col min="2" max="2" width="10.140625" customWidth="1"/>
    <col min="3" max="3" width="78" customWidth="1"/>
    <col min="4" max="4" width="10.140625" customWidth="1"/>
  </cols>
  <sheetData>
    <row r="1" spans="2:4" ht="18" x14ac:dyDescent="0.25">
      <c r="B1" s="3" t="s">
        <v>26</v>
      </c>
    </row>
    <row r="4" spans="2:4" x14ac:dyDescent="0.2">
      <c r="B4" s="11" t="s">
        <v>39</v>
      </c>
      <c r="C4" s="11" t="s">
        <v>70</v>
      </c>
      <c r="D4" s="12" t="s">
        <v>71</v>
      </c>
    </row>
    <row r="5" spans="2:4" x14ac:dyDescent="0.2">
      <c r="B5" s="13" t="s">
        <v>48</v>
      </c>
      <c r="C5" s="13" t="s">
        <v>114</v>
      </c>
      <c r="D5" s="86">
        <v>15052</v>
      </c>
    </row>
    <row r="6" spans="2:4" x14ac:dyDescent="0.2">
      <c r="B6" s="13" t="s">
        <v>51</v>
      </c>
      <c r="C6" s="13" t="s">
        <v>115</v>
      </c>
      <c r="D6" s="86">
        <v>47</v>
      </c>
    </row>
    <row r="7" spans="2:4" x14ac:dyDescent="0.2">
      <c r="B7" s="13" t="s">
        <v>53</v>
      </c>
      <c r="C7" s="13" t="s">
        <v>116</v>
      </c>
      <c r="D7" s="86">
        <v>8</v>
      </c>
    </row>
    <row r="8" spans="2:4" x14ac:dyDescent="0.2">
      <c r="B8" s="13" t="s">
        <v>55</v>
      </c>
      <c r="C8" s="13" t="s">
        <v>117</v>
      </c>
      <c r="D8" s="86">
        <v>7452</v>
      </c>
    </row>
    <row r="9" spans="2:4" x14ac:dyDescent="0.2">
      <c r="B9" s="32" t="s">
        <v>58</v>
      </c>
      <c r="C9" s="32" t="s">
        <v>118</v>
      </c>
      <c r="D9" s="87">
        <v>34</v>
      </c>
    </row>
  </sheetData>
  <pageMargins left="0.7" right="0.7" top="0.75" bottom="0.75" header="0.3" footer="0.3"/>
  <pageSetup paperSize="9" scale="50" fitToWidth="0" fitToHeight="0"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C1F"/>
  </sheetPr>
  <dimension ref="B1:C7"/>
  <sheetViews>
    <sheetView showGridLines="0" workbookViewId="0">
      <pane ySplit="4" topLeftCell="A5" activePane="bottomLeft" state="frozen"/>
      <selection activeCell="A3" sqref="A3"/>
      <selection pane="bottomLeft" activeCell="A3" sqref="A3"/>
    </sheetView>
  </sheetViews>
  <sheetFormatPr baseColWidth="10" defaultRowHeight="12.75" x14ac:dyDescent="0.2"/>
  <cols>
    <col min="1" max="1" width="2.5703125" customWidth="1"/>
    <col min="2" max="2" width="37.140625" customWidth="1"/>
    <col min="3" max="3" width="10.140625" customWidth="1"/>
  </cols>
  <sheetData>
    <row r="1" spans="2:3" ht="18" x14ac:dyDescent="0.25">
      <c r="B1" s="3" t="s">
        <v>27</v>
      </c>
    </row>
    <row r="4" spans="2:3" x14ac:dyDescent="0.2">
      <c r="B4" s="11" t="s">
        <v>119</v>
      </c>
      <c r="C4" s="12" t="s">
        <v>71</v>
      </c>
    </row>
    <row r="5" spans="2:3" x14ac:dyDescent="0.2">
      <c r="B5" s="13" t="s">
        <v>96</v>
      </c>
      <c r="C5" s="88">
        <v>14748</v>
      </c>
    </row>
    <row r="6" spans="2:3" x14ac:dyDescent="0.2">
      <c r="B6" s="13" t="s">
        <v>97</v>
      </c>
      <c r="C6" s="88">
        <v>4207</v>
      </c>
    </row>
    <row r="7" spans="2:3" x14ac:dyDescent="0.2">
      <c r="B7" s="22" t="s">
        <v>120</v>
      </c>
      <c r="C7" s="89">
        <v>18955</v>
      </c>
    </row>
  </sheetData>
  <pageMargins left="0.7" right="0.7" top="0.75" bottom="0.75" header="0.3" footer="0.3"/>
  <pageSetup paperSize="9" scale="50" fitToWidth="0" fitToHeight="0" orientation="landscape"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4918"/>
  </sheetPr>
  <dimension ref="B1:C9"/>
  <sheetViews>
    <sheetView showGridLines="0" workbookViewId="0">
      <pane ySplit="4" topLeftCell="A5" activePane="bottomLeft" state="frozen"/>
      <selection activeCell="A3" sqref="A3"/>
      <selection pane="bottomLeft" activeCell="A3" sqref="A3"/>
    </sheetView>
  </sheetViews>
  <sheetFormatPr baseColWidth="10" defaultRowHeight="12.75" x14ac:dyDescent="0.2"/>
  <cols>
    <col min="1" max="1" width="2.5703125" customWidth="1"/>
    <col min="2" max="2" width="35.28515625" customWidth="1"/>
    <col min="3" max="3" width="10.140625" customWidth="1"/>
  </cols>
  <sheetData>
    <row r="1" spans="2:3" ht="18" x14ac:dyDescent="0.25">
      <c r="B1" s="3" t="s">
        <v>32</v>
      </c>
    </row>
    <row r="4" spans="2:3" x14ac:dyDescent="0.2">
      <c r="B4" s="11" t="s">
        <v>121</v>
      </c>
      <c r="C4" s="12" t="s">
        <v>71</v>
      </c>
    </row>
    <row r="5" spans="2:3" x14ac:dyDescent="0.2">
      <c r="B5" s="13" t="s">
        <v>122</v>
      </c>
      <c r="C5" s="90">
        <v>8521</v>
      </c>
    </row>
    <row r="6" spans="2:3" x14ac:dyDescent="0.2">
      <c r="B6" s="13" t="s">
        <v>123</v>
      </c>
      <c r="C6" s="90">
        <v>10302</v>
      </c>
    </row>
    <row r="7" spans="2:3" x14ac:dyDescent="0.2">
      <c r="B7" s="91" t="s">
        <v>124</v>
      </c>
      <c r="C7" s="92">
        <v>18823</v>
      </c>
    </row>
    <row r="8" spans="2:3" x14ac:dyDescent="0.2">
      <c r="B8" s="13" t="s">
        <v>125</v>
      </c>
      <c r="C8" s="90">
        <v>6452</v>
      </c>
    </row>
    <row r="9" spans="2:3" x14ac:dyDescent="0.2">
      <c r="B9" s="32" t="s">
        <v>126</v>
      </c>
      <c r="C9" s="93">
        <v>12371</v>
      </c>
    </row>
  </sheetData>
  <pageMargins left="0.7" right="0.7" top="0.75" bottom="0.75" header="0.3" footer="0.3"/>
  <pageSetup paperSize="9" scale="50" fitToWidth="0" fitToHeight="0" orientation="landscape"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4918"/>
  </sheetPr>
  <dimension ref="B1:C20"/>
  <sheetViews>
    <sheetView showGridLines="0" workbookViewId="0">
      <pane ySplit="4" topLeftCell="A5" activePane="bottomLeft" state="frozen"/>
      <selection activeCell="A3" sqref="A3"/>
      <selection pane="bottomLeft" activeCell="A3" sqref="A3"/>
    </sheetView>
  </sheetViews>
  <sheetFormatPr baseColWidth="10" defaultRowHeight="12.75" x14ac:dyDescent="0.2"/>
  <cols>
    <col min="1" max="1" width="2.5703125" customWidth="1"/>
    <col min="2" max="2" width="11.28515625" customWidth="1"/>
    <col min="3" max="3" width="10.140625" customWidth="1"/>
  </cols>
  <sheetData>
    <row r="1" spans="2:3" ht="18" x14ac:dyDescent="0.25">
      <c r="B1" s="3" t="s">
        <v>33</v>
      </c>
    </row>
    <row r="4" spans="2:3" ht="25.5" x14ac:dyDescent="0.2">
      <c r="B4" s="11" t="s">
        <v>95</v>
      </c>
      <c r="C4" s="12" t="s">
        <v>71</v>
      </c>
    </row>
    <row r="5" spans="2:3" x14ac:dyDescent="0.2">
      <c r="B5" s="13" t="s">
        <v>127</v>
      </c>
      <c r="C5" s="94">
        <v>0</v>
      </c>
    </row>
    <row r="6" spans="2:3" x14ac:dyDescent="0.2">
      <c r="B6" s="13" t="s">
        <v>128</v>
      </c>
      <c r="C6" s="94">
        <v>0</v>
      </c>
    </row>
    <row r="7" spans="2:3" x14ac:dyDescent="0.2">
      <c r="B7" s="13" t="s">
        <v>129</v>
      </c>
      <c r="C7" s="94">
        <v>0</v>
      </c>
    </row>
    <row r="8" spans="2:3" x14ac:dyDescent="0.2">
      <c r="B8" s="13" t="s">
        <v>130</v>
      </c>
      <c r="C8" s="94">
        <v>0</v>
      </c>
    </row>
    <row r="9" spans="2:3" x14ac:dyDescent="0.2">
      <c r="B9" s="13" t="s">
        <v>131</v>
      </c>
      <c r="C9" s="94">
        <v>0</v>
      </c>
    </row>
    <row r="10" spans="2:3" x14ac:dyDescent="0.2">
      <c r="B10" s="13" t="s">
        <v>132</v>
      </c>
      <c r="C10" s="94">
        <v>0</v>
      </c>
    </row>
    <row r="11" spans="2:3" x14ac:dyDescent="0.2">
      <c r="B11" s="13" t="s">
        <v>99</v>
      </c>
      <c r="C11" s="94">
        <v>0</v>
      </c>
    </row>
    <row r="12" spans="2:3" x14ac:dyDescent="0.2">
      <c r="B12" s="13" t="s">
        <v>100</v>
      </c>
      <c r="C12" s="94">
        <v>539</v>
      </c>
    </row>
    <row r="13" spans="2:3" x14ac:dyDescent="0.2">
      <c r="B13" s="13" t="s">
        <v>101</v>
      </c>
      <c r="C13" s="94">
        <v>2655</v>
      </c>
    </row>
    <row r="14" spans="2:3" x14ac:dyDescent="0.2">
      <c r="B14" s="13" t="s">
        <v>102</v>
      </c>
      <c r="C14" s="94">
        <v>6191</v>
      </c>
    </row>
    <row r="15" spans="2:3" x14ac:dyDescent="0.2">
      <c r="B15" s="13" t="s">
        <v>103</v>
      </c>
      <c r="C15" s="94">
        <v>3680</v>
      </c>
    </row>
    <row r="16" spans="2:3" x14ac:dyDescent="0.2">
      <c r="B16" s="13" t="s">
        <v>104</v>
      </c>
      <c r="C16" s="94">
        <v>587</v>
      </c>
    </row>
    <row r="17" spans="2:3" x14ac:dyDescent="0.2">
      <c r="B17" s="13" t="s">
        <v>105</v>
      </c>
      <c r="C17" s="94">
        <v>5171</v>
      </c>
    </row>
    <row r="18" spans="2:3" x14ac:dyDescent="0.2">
      <c r="B18" s="22" t="s">
        <v>67</v>
      </c>
      <c r="C18" s="95">
        <v>18823</v>
      </c>
    </row>
    <row r="20" spans="2:3" ht="209.1" customHeight="1" x14ac:dyDescent="0.2">
      <c r="B20" s="100" t="s">
        <v>133</v>
      </c>
      <c r="C20" s="101"/>
    </row>
  </sheetData>
  <mergeCells count="1">
    <mergeCell ref="B20:C20"/>
  </mergeCells>
  <pageMargins left="0.7" right="0.7" top="0.75" bottom="0.75" header="0.3" footer="0.3"/>
  <pageSetup paperSize="9" scale="50" fitToWidth="0" fitToHeight="0" orientation="landscape"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712"/>
  </sheetPr>
  <dimension ref="B1:B56"/>
  <sheetViews>
    <sheetView showGridLines="0" workbookViewId="0">
      <selection activeCell="A3" sqref="A3"/>
    </sheetView>
  </sheetViews>
  <sheetFormatPr baseColWidth="10" defaultRowHeight="12.75" x14ac:dyDescent="0.2"/>
  <cols>
    <col min="1" max="1" width="2.5703125" customWidth="1"/>
    <col min="2" max="2" width="100.7109375" customWidth="1"/>
  </cols>
  <sheetData>
    <row r="1" spans="2:2" ht="18" x14ac:dyDescent="0.25">
      <c r="B1" s="3" t="s">
        <v>37</v>
      </c>
    </row>
    <row r="4" spans="2:2" x14ac:dyDescent="0.2">
      <c r="B4" s="96" t="s">
        <v>134</v>
      </c>
    </row>
    <row r="5" spans="2:2" ht="102" x14ac:dyDescent="0.2">
      <c r="B5" s="96" t="s">
        <v>135</v>
      </c>
    </row>
    <row r="6" spans="2:2" x14ac:dyDescent="0.2">
      <c r="B6" s="96" t="s">
        <v>9</v>
      </c>
    </row>
    <row r="7" spans="2:2" x14ac:dyDescent="0.2">
      <c r="B7" s="96" t="s">
        <v>136</v>
      </c>
    </row>
    <row r="8" spans="2:2" ht="51" x14ac:dyDescent="0.2">
      <c r="B8" s="96" t="s">
        <v>137</v>
      </c>
    </row>
    <row r="9" spans="2:2" x14ac:dyDescent="0.2">
      <c r="B9" s="96" t="s">
        <v>9</v>
      </c>
    </row>
    <row r="10" spans="2:2" x14ac:dyDescent="0.2">
      <c r="B10" s="96" t="s">
        <v>138</v>
      </c>
    </row>
    <row r="11" spans="2:2" x14ac:dyDescent="0.2">
      <c r="B11" s="96" t="s">
        <v>139</v>
      </c>
    </row>
    <row r="12" spans="2:2" x14ac:dyDescent="0.2">
      <c r="B12" s="96" t="s">
        <v>9</v>
      </c>
    </row>
    <row r="13" spans="2:2" x14ac:dyDescent="0.2">
      <c r="B13" s="96" t="s">
        <v>140</v>
      </c>
    </row>
    <row r="14" spans="2:2" ht="76.5" x14ac:dyDescent="0.2">
      <c r="B14" s="96" t="s">
        <v>141</v>
      </c>
    </row>
    <row r="15" spans="2:2" x14ac:dyDescent="0.2">
      <c r="B15" s="96" t="s">
        <v>9</v>
      </c>
    </row>
    <row r="16" spans="2:2" x14ac:dyDescent="0.2">
      <c r="B16" s="96" t="s">
        <v>142</v>
      </c>
    </row>
    <row r="17" spans="2:2" ht="38.25" x14ac:dyDescent="0.2">
      <c r="B17" s="96" t="s">
        <v>143</v>
      </c>
    </row>
    <row r="18" spans="2:2" x14ac:dyDescent="0.2">
      <c r="B18" s="96" t="s">
        <v>9</v>
      </c>
    </row>
    <row r="19" spans="2:2" x14ac:dyDescent="0.2">
      <c r="B19" s="96" t="s">
        <v>144</v>
      </c>
    </row>
    <row r="20" spans="2:2" ht="25.5" x14ac:dyDescent="0.2">
      <c r="B20" s="96" t="s">
        <v>145</v>
      </c>
    </row>
    <row r="21" spans="2:2" x14ac:dyDescent="0.2">
      <c r="B21" s="96" t="s">
        <v>9</v>
      </c>
    </row>
    <row r="22" spans="2:2" x14ac:dyDescent="0.2">
      <c r="B22" s="96" t="s">
        <v>146</v>
      </c>
    </row>
    <row r="23" spans="2:2" ht="25.5" x14ac:dyDescent="0.2">
      <c r="B23" s="96" t="s">
        <v>147</v>
      </c>
    </row>
    <row r="24" spans="2:2" x14ac:dyDescent="0.2">
      <c r="B24" s="96" t="s">
        <v>9</v>
      </c>
    </row>
    <row r="25" spans="2:2" x14ac:dyDescent="0.2">
      <c r="B25" s="96" t="s">
        <v>148</v>
      </c>
    </row>
    <row r="26" spans="2:2" ht="25.5" x14ac:dyDescent="0.2">
      <c r="B26" s="96" t="s">
        <v>149</v>
      </c>
    </row>
    <row r="27" spans="2:2" x14ac:dyDescent="0.2">
      <c r="B27" s="96" t="s">
        <v>9</v>
      </c>
    </row>
    <row r="28" spans="2:2" x14ac:dyDescent="0.2">
      <c r="B28" s="96" t="s">
        <v>150</v>
      </c>
    </row>
    <row r="29" spans="2:2" ht="25.5" x14ac:dyDescent="0.2">
      <c r="B29" s="96" t="s">
        <v>151</v>
      </c>
    </row>
    <row r="30" spans="2:2" x14ac:dyDescent="0.2">
      <c r="B30" s="96" t="s">
        <v>9</v>
      </c>
    </row>
    <row r="31" spans="2:2" x14ac:dyDescent="0.2">
      <c r="B31" s="96" t="s">
        <v>152</v>
      </c>
    </row>
    <row r="32" spans="2:2" x14ac:dyDescent="0.2">
      <c r="B32" s="96" t="s">
        <v>153</v>
      </c>
    </row>
    <row r="33" spans="2:2" x14ac:dyDescent="0.2">
      <c r="B33" s="96" t="s">
        <v>9</v>
      </c>
    </row>
    <row r="34" spans="2:2" x14ac:dyDescent="0.2">
      <c r="B34" s="96" t="s">
        <v>154</v>
      </c>
    </row>
    <row r="35" spans="2:2" x14ac:dyDescent="0.2">
      <c r="B35" s="96" t="s">
        <v>155</v>
      </c>
    </row>
    <row r="36" spans="2:2" x14ac:dyDescent="0.2">
      <c r="B36" s="96" t="s">
        <v>9</v>
      </c>
    </row>
    <row r="37" spans="2:2" x14ac:dyDescent="0.2">
      <c r="B37" s="96" t="s">
        <v>156</v>
      </c>
    </row>
    <row r="38" spans="2:2" ht="38.25" x14ac:dyDescent="0.2">
      <c r="B38" s="96" t="s">
        <v>157</v>
      </c>
    </row>
    <row r="39" spans="2:2" x14ac:dyDescent="0.2">
      <c r="B39" s="96" t="s">
        <v>9</v>
      </c>
    </row>
    <row r="40" spans="2:2" x14ac:dyDescent="0.2">
      <c r="B40" s="96" t="s">
        <v>158</v>
      </c>
    </row>
    <row r="41" spans="2:2" ht="38.25" x14ac:dyDescent="0.2">
      <c r="B41" s="96" t="s">
        <v>159</v>
      </c>
    </row>
    <row r="42" spans="2:2" x14ac:dyDescent="0.2">
      <c r="B42" s="96" t="s">
        <v>9</v>
      </c>
    </row>
    <row r="43" spans="2:2" x14ac:dyDescent="0.2">
      <c r="B43" s="96" t="s">
        <v>160</v>
      </c>
    </row>
    <row r="44" spans="2:2" ht="38.25" x14ac:dyDescent="0.2">
      <c r="B44" s="96" t="s">
        <v>161</v>
      </c>
    </row>
    <row r="45" spans="2:2" x14ac:dyDescent="0.2">
      <c r="B45" s="96" t="s">
        <v>9</v>
      </c>
    </row>
    <row r="46" spans="2:2" x14ac:dyDescent="0.2">
      <c r="B46" s="96" t="s">
        <v>162</v>
      </c>
    </row>
    <row r="47" spans="2:2" ht="51" x14ac:dyDescent="0.2">
      <c r="B47" s="96" t="s">
        <v>163</v>
      </c>
    </row>
    <row r="48" spans="2:2" x14ac:dyDescent="0.2">
      <c r="B48" s="96" t="s">
        <v>9</v>
      </c>
    </row>
    <row r="49" spans="2:2" x14ac:dyDescent="0.2">
      <c r="B49" s="96" t="s">
        <v>164</v>
      </c>
    </row>
    <row r="50" spans="2:2" x14ac:dyDescent="0.2">
      <c r="B50" s="96" t="s">
        <v>165</v>
      </c>
    </row>
    <row r="51" spans="2:2" x14ac:dyDescent="0.2">
      <c r="B51" s="96" t="s">
        <v>9</v>
      </c>
    </row>
    <row r="52" spans="2:2" x14ac:dyDescent="0.2">
      <c r="B52" s="96" t="s">
        <v>166</v>
      </c>
    </row>
    <row r="53" spans="2:2" ht="38.25" x14ac:dyDescent="0.2">
      <c r="B53" s="96" t="s">
        <v>167</v>
      </c>
    </row>
    <row r="54" spans="2:2" x14ac:dyDescent="0.2">
      <c r="B54" s="96" t="s">
        <v>9</v>
      </c>
    </row>
    <row r="55" spans="2:2" x14ac:dyDescent="0.2">
      <c r="B55" s="96" t="s">
        <v>168</v>
      </c>
    </row>
    <row r="56" spans="2:2" x14ac:dyDescent="0.2">
      <c r="B56" s="96" t="s">
        <v>89</v>
      </c>
    </row>
  </sheetData>
  <pageMargins left="0.7" right="0.7" top="0.75" bottom="0.75" header="0.3" footer="0.3"/>
  <pageSetup paperSize="9" scale="50" fitToWidth="0" fitToHeight="0" orientation="landscape"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712"/>
  </sheetPr>
  <dimension ref="B1:B6"/>
  <sheetViews>
    <sheetView showGridLines="0" workbookViewId="0">
      <selection activeCell="A3" sqref="A3"/>
    </sheetView>
  </sheetViews>
  <sheetFormatPr baseColWidth="10" defaultRowHeight="12.75" x14ac:dyDescent="0.2"/>
  <cols>
    <col min="1" max="1" width="2.5703125" customWidth="1"/>
    <col min="2" max="2" width="100.7109375" customWidth="1"/>
  </cols>
  <sheetData>
    <row r="1" spans="2:2" ht="18" x14ac:dyDescent="0.25">
      <c r="B1" s="3" t="s">
        <v>38</v>
      </c>
    </row>
    <row r="4" spans="2:2" ht="38.25" x14ac:dyDescent="0.2">
      <c r="B4" s="96" t="s">
        <v>169</v>
      </c>
    </row>
    <row r="5" spans="2:2" x14ac:dyDescent="0.2">
      <c r="B5" s="96" t="s">
        <v>9</v>
      </c>
    </row>
    <row r="6" spans="2:2" ht="76.5" x14ac:dyDescent="0.2">
      <c r="B6" s="96" t="s">
        <v>170</v>
      </c>
    </row>
  </sheetData>
  <pageMargins left="0.7" right="0.7" top="0.75" bottom="0.75" header="0.3" footer="0.3"/>
  <pageSetup paperSize="9" scale="50" fitToWidth="0" fitToHeight="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sheetPr>
  <dimension ref="B1:J34"/>
  <sheetViews>
    <sheetView showGridLines="0" workbookViewId="0">
      <pane ySplit="5" topLeftCell="A6" activePane="bottomLeft" state="frozen"/>
      <selection activeCell="A3" sqref="A3"/>
      <selection pane="bottomLeft" activeCell="A3" sqref="A3"/>
    </sheetView>
  </sheetViews>
  <sheetFormatPr baseColWidth="10" defaultRowHeight="12.75" x14ac:dyDescent="0.2"/>
  <cols>
    <col min="1" max="1" width="2.5703125" customWidth="1"/>
    <col min="2" max="10" width="10.140625" customWidth="1"/>
  </cols>
  <sheetData>
    <row r="1" spans="2:10" ht="18" x14ac:dyDescent="0.25">
      <c r="B1" s="3" t="s">
        <v>3</v>
      </c>
    </row>
    <row r="4" spans="2:10" x14ac:dyDescent="0.2">
      <c r="B4" s="98" t="s">
        <v>39</v>
      </c>
      <c r="C4" s="99" t="s">
        <v>40</v>
      </c>
      <c r="D4" s="99" t="s">
        <v>40</v>
      </c>
      <c r="E4" s="99" t="s">
        <v>40</v>
      </c>
      <c r="F4" s="99" t="s">
        <v>40</v>
      </c>
      <c r="G4" s="99" t="s">
        <v>40</v>
      </c>
      <c r="H4" s="99" t="s">
        <v>40</v>
      </c>
      <c r="I4" s="99" t="s">
        <v>40</v>
      </c>
      <c r="J4" s="99" t="s">
        <v>40</v>
      </c>
    </row>
    <row r="5" spans="2:10" x14ac:dyDescent="0.2">
      <c r="B5" s="98" t="s">
        <v>39</v>
      </c>
      <c r="C5" s="12">
        <v>-19</v>
      </c>
      <c r="D5" s="12" t="s">
        <v>41</v>
      </c>
      <c r="E5" s="12" t="s">
        <v>42</v>
      </c>
      <c r="F5" s="12" t="s">
        <v>43</v>
      </c>
      <c r="G5" s="12" t="s">
        <v>44</v>
      </c>
      <c r="H5" s="12" t="s">
        <v>45</v>
      </c>
      <c r="I5" s="12" t="s">
        <v>46</v>
      </c>
      <c r="J5" s="12" t="s">
        <v>47</v>
      </c>
    </row>
    <row r="6" spans="2:10" x14ac:dyDescent="0.2">
      <c r="B6" s="13" t="s">
        <v>48</v>
      </c>
      <c r="C6" s="14">
        <v>141</v>
      </c>
      <c r="D6" s="15">
        <v>6146</v>
      </c>
      <c r="E6" s="16">
        <v>15265</v>
      </c>
      <c r="F6" s="17">
        <v>22535</v>
      </c>
      <c r="G6" s="18">
        <v>37226</v>
      </c>
      <c r="H6" s="19">
        <v>43948</v>
      </c>
      <c r="I6" s="20">
        <v>22812</v>
      </c>
      <c r="J6" s="21">
        <v>37013</v>
      </c>
    </row>
    <row r="7" spans="2:10" x14ac:dyDescent="0.2">
      <c r="B7" s="13" t="s">
        <v>49</v>
      </c>
      <c r="C7" s="14">
        <v>1912</v>
      </c>
      <c r="D7" s="15">
        <v>17316</v>
      </c>
      <c r="E7" s="16">
        <v>46922</v>
      </c>
      <c r="F7" s="17">
        <v>91723</v>
      </c>
      <c r="G7" s="18">
        <v>102563</v>
      </c>
      <c r="H7" s="19">
        <v>88331</v>
      </c>
      <c r="I7" s="20">
        <v>33830</v>
      </c>
      <c r="J7" s="21">
        <v>48625</v>
      </c>
    </row>
    <row r="8" spans="2:10" x14ac:dyDescent="0.2">
      <c r="B8" s="13" t="s">
        <v>50</v>
      </c>
      <c r="C8" s="14">
        <v>0</v>
      </c>
      <c r="D8" s="15">
        <v>0</v>
      </c>
      <c r="E8" s="16">
        <v>76</v>
      </c>
      <c r="F8" s="17">
        <v>3354</v>
      </c>
      <c r="G8" s="18">
        <v>11476</v>
      </c>
      <c r="H8" s="19">
        <v>19072</v>
      </c>
      <c r="I8" s="20">
        <v>9584</v>
      </c>
      <c r="J8" s="21">
        <v>12097</v>
      </c>
    </row>
    <row r="9" spans="2:10" x14ac:dyDescent="0.2">
      <c r="B9" s="13" t="s">
        <v>51</v>
      </c>
      <c r="C9" s="14">
        <v>4452</v>
      </c>
      <c r="D9" s="15">
        <v>71614</v>
      </c>
      <c r="E9" s="16">
        <v>122690</v>
      </c>
      <c r="F9" s="17">
        <v>120121</v>
      </c>
      <c r="G9" s="18">
        <v>120684</v>
      </c>
      <c r="H9" s="19">
        <v>100948</v>
      </c>
      <c r="I9" s="20">
        <v>36000</v>
      </c>
      <c r="J9" s="21">
        <v>50285</v>
      </c>
    </row>
    <row r="10" spans="2:10" x14ac:dyDescent="0.2">
      <c r="B10" s="13" t="s">
        <v>52</v>
      </c>
      <c r="C10" s="14">
        <v>4488</v>
      </c>
      <c r="D10" s="15">
        <v>71691</v>
      </c>
      <c r="E10" s="16">
        <v>122592</v>
      </c>
      <c r="F10" s="17">
        <v>116679</v>
      </c>
      <c r="G10" s="18">
        <v>109143</v>
      </c>
      <c r="H10" s="19">
        <v>81818</v>
      </c>
      <c r="I10" s="20">
        <v>26374</v>
      </c>
      <c r="J10" s="21">
        <v>38149</v>
      </c>
    </row>
    <row r="11" spans="2:10" x14ac:dyDescent="0.2">
      <c r="B11" s="13" t="s">
        <v>53</v>
      </c>
      <c r="C11" s="14">
        <v>43</v>
      </c>
      <c r="D11" s="15">
        <v>2089</v>
      </c>
      <c r="E11" s="16">
        <v>5139</v>
      </c>
      <c r="F11" s="17">
        <v>6304</v>
      </c>
      <c r="G11" s="18">
        <v>7640</v>
      </c>
      <c r="H11" s="19">
        <v>4857</v>
      </c>
      <c r="I11" s="20">
        <v>857</v>
      </c>
      <c r="J11" s="21">
        <v>581</v>
      </c>
    </row>
    <row r="12" spans="2:10" x14ac:dyDescent="0.2">
      <c r="B12" s="13" t="s">
        <v>54</v>
      </c>
      <c r="C12" s="14">
        <v>62</v>
      </c>
      <c r="D12" s="15">
        <v>5051</v>
      </c>
      <c r="E12" s="16">
        <v>9368</v>
      </c>
      <c r="F12" s="17">
        <v>11032</v>
      </c>
      <c r="G12" s="18">
        <v>11955</v>
      </c>
      <c r="H12" s="19">
        <v>6874</v>
      </c>
      <c r="I12" s="20">
        <v>1213</v>
      </c>
      <c r="J12" s="21">
        <v>844</v>
      </c>
    </row>
    <row r="13" spans="2:10" x14ac:dyDescent="0.2">
      <c r="B13" s="13" t="s">
        <v>55</v>
      </c>
      <c r="C13" s="14">
        <v>0</v>
      </c>
      <c r="D13" s="15">
        <v>66</v>
      </c>
      <c r="E13" s="16">
        <v>562</v>
      </c>
      <c r="F13" s="17">
        <v>1242</v>
      </c>
      <c r="G13" s="18">
        <v>1782</v>
      </c>
      <c r="H13" s="19">
        <v>1315</v>
      </c>
      <c r="I13" s="20">
        <v>258</v>
      </c>
      <c r="J13" s="21">
        <v>164</v>
      </c>
    </row>
    <row r="14" spans="2:10" x14ac:dyDescent="0.2">
      <c r="B14" s="13" t="s">
        <v>56</v>
      </c>
      <c r="C14" s="14">
        <v>0</v>
      </c>
      <c r="D14" s="15">
        <v>3663</v>
      </c>
      <c r="E14" s="16">
        <v>15088</v>
      </c>
      <c r="F14" s="17">
        <v>72327</v>
      </c>
      <c r="G14" s="18">
        <v>88607</v>
      </c>
      <c r="H14" s="19">
        <v>75112</v>
      </c>
      <c r="I14" s="20">
        <v>25594</v>
      </c>
      <c r="J14" s="21">
        <v>37764</v>
      </c>
    </row>
    <row r="15" spans="2:10" x14ac:dyDescent="0.2">
      <c r="B15" s="13" t="s">
        <v>57</v>
      </c>
      <c r="C15" s="14">
        <v>0</v>
      </c>
      <c r="D15" s="15">
        <v>0</v>
      </c>
      <c r="E15" s="16">
        <v>76</v>
      </c>
      <c r="F15" s="17">
        <v>3350</v>
      </c>
      <c r="G15" s="18">
        <v>11398</v>
      </c>
      <c r="H15" s="19">
        <v>18981</v>
      </c>
      <c r="I15" s="20">
        <v>9564</v>
      </c>
      <c r="J15" s="21">
        <v>12036</v>
      </c>
    </row>
    <row r="16" spans="2:10" x14ac:dyDescent="0.2">
      <c r="B16" s="13" t="s">
        <v>58</v>
      </c>
      <c r="C16" s="14">
        <v>0</v>
      </c>
      <c r="D16" s="15">
        <v>0</v>
      </c>
      <c r="E16" s="16">
        <v>76</v>
      </c>
      <c r="F16" s="17">
        <v>3350</v>
      </c>
      <c r="G16" s="18">
        <v>11408</v>
      </c>
      <c r="H16" s="19">
        <v>18999</v>
      </c>
      <c r="I16" s="20">
        <v>9568</v>
      </c>
      <c r="J16" s="21">
        <v>12049</v>
      </c>
    </row>
    <row r="17" spans="2:10" x14ac:dyDescent="0.2">
      <c r="B17" s="13" t="s">
        <v>59</v>
      </c>
      <c r="C17" s="14">
        <v>61</v>
      </c>
      <c r="D17" s="15">
        <v>7050</v>
      </c>
      <c r="E17" s="16">
        <v>20914</v>
      </c>
      <c r="F17" s="17">
        <v>81503</v>
      </c>
      <c r="G17" s="18">
        <v>97486</v>
      </c>
      <c r="H17" s="19">
        <v>79075</v>
      </c>
      <c r="I17" s="20">
        <v>26117</v>
      </c>
      <c r="J17" s="21">
        <v>38025</v>
      </c>
    </row>
    <row r="18" spans="2:10" x14ac:dyDescent="0.2">
      <c r="B18" s="13" t="s">
        <v>60</v>
      </c>
      <c r="C18" s="14">
        <v>20</v>
      </c>
      <c r="D18" s="15">
        <v>1568</v>
      </c>
      <c r="E18" s="16">
        <v>3588</v>
      </c>
      <c r="F18" s="17">
        <v>4945</v>
      </c>
      <c r="G18" s="18">
        <v>6013</v>
      </c>
      <c r="H18" s="19">
        <v>3932</v>
      </c>
      <c r="I18" s="20">
        <v>738</v>
      </c>
      <c r="J18" s="21">
        <v>463</v>
      </c>
    </row>
    <row r="19" spans="2:10" x14ac:dyDescent="0.2">
      <c r="B19" s="13" t="s">
        <v>61</v>
      </c>
      <c r="C19" s="14">
        <v>39</v>
      </c>
      <c r="D19" s="15">
        <v>4501</v>
      </c>
      <c r="E19" s="16">
        <v>7730</v>
      </c>
      <c r="F19" s="17">
        <v>9981</v>
      </c>
      <c r="G19" s="18">
        <v>11078</v>
      </c>
      <c r="H19" s="19">
        <v>6473</v>
      </c>
      <c r="I19" s="20">
        <v>1119</v>
      </c>
      <c r="J19" s="21">
        <v>704</v>
      </c>
    </row>
    <row r="20" spans="2:10" x14ac:dyDescent="0.2">
      <c r="B20" s="13" t="s">
        <v>62</v>
      </c>
      <c r="C20" s="14">
        <v>0</v>
      </c>
      <c r="D20" s="15">
        <v>38</v>
      </c>
      <c r="E20" s="16">
        <v>371</v>
      </c>
      <c r="F20" s="17">
        <v>1039</v>
      </c>
      <c r="G20" s="18">
        <v>1665</v>
      </c>
      <c r="H20" s="19">
        <v>1287</v>
      </c>
      <c r="I20" s="20">
        <v>265</v>
      </c>
      <c r="J20" s="21">
        <v>165</v>
      </c>
    </row>
    <row r="21" spans="2:10" x14ac:dyDescent="0.2">
      <c r="B21" s="13" t="s">
        <v>63</v>
      </c>
      <c r="C21" s="14">
        <v>0</v>
      </c>
      <c r="D21" s="15">
        <v>3196</v>
      </c>
      <c r="E21" s="16">
        <v>13567</v>
      </c>
      <c r="F21" s="17">
        <v>71517</v>
      </c>
      <c r="G21" s="18">
        <v>88176</v>
      </c>
      <c r="H21" s="19">
        <v>74965</v>
      </c>
      <c r="I21" s="20">
        <v>25553</v>
      </c>
      <c r="J21" s="21">
        <v>37705</v>
      </c>
    </row>
    <row r="22" spans="2:10" x14ac:dyDescent="0.2">
      <c r="B22" s="13" t="s">
        <v>64</v>
      </c>
      <c r="C22" s="14">
        <v>5254</v>
      </c>
      <c r="D22" s="15">
        <v>71817</v>
      </c>
      <c r="E22" s="16">
        <v>122834</v>
      </c>
      <c r="F22" s="17">
        <v>120204</v>
      </c>
      <c r="G22" s="18">
        <v>120833</v>
      </c>
      <c r="H22" s="19">
        <v>101127</v>
      </c>
      <c r="I22" s="20">
        <v>36034</v>
      </c>
      <c r="J22" s="21">
        <v>50365</v>
      </c>
    </row>
    <row r="23" spans="2:10" x14ac:dyDescent="0.2">
      <c r="B23" s="13" t="s">
        <v>65</v>
      </c>
      <c r="C23" s="14">
        <v>6846</v>
      </c>
      <c r="D23" s="15">
        <v>72017</v>
      </c>
      <c r="E23" s="16">
        <v>123060</v>
      </c>
      <c r="F23" s="17">
        <v>120332</v>
      </c>
      <c r="G23" s="18">
        <v>120824</v>
      </c>
      <c r="H23" s="19">
        <v>101037</v>
      </c>
      <c r="I23" s="20">
        <v>36012</v>
      </c>
      <c r="J23" s="21">
        <v>50299</v>
      </c>
    </row>
    <row r="24" spans="2:10" x14ac:dyDescent="0.2">
      <c r="B24" s="13" t="s">
        <v>66</v>
      </c>
      <c r="C24" s="14">
        <v>13005</v>
      </c>
      <c r="D24" s="15">
        <v>73280</v>
      </c>
      <c r="E24" s="16">
        <v>123566</v>
      </c>
      <c r="F24" s="17">
        <v>116974</v>
      </c>
      <c r="G24" s="18">
        <v>109445</v>
      </c>
      <c r="H24" s="19">
        <v>82073</v>
      </c>
      <c r="I24" s="20">
        <v>26477</v>
      </c>
      <c r="J24" s="21">
        <v>38316</v>
      </c>
    </row>
    <row r="25" spans="2:10" x14ac:dyDescent="0.2">
      <c r="B25" s="13">
        <v>110</v>
      </c>
      <c r="C25" s="14">
        <v>0</v>
      </c>
      <c r="D25" s="15">
        <v>3</v>
      </c>
      <c r="E25" s="16">
        <v>34</v>
      </c>
      <c r="F25" s="17">
        <v>71</v>
      </c>
      <c r="G25" s="18">
        <v>105</v>
      </c>
      <c r="H25" s="19">
        <v>80</v>
      </c>
      <c r="I25" s="20">
        <v>11</v>
      </c>
      <c r="J25" s="21">
        <v>6</v>
      </c>
    </row>
    <row r="26" spans="2:10" x14ac:dyDescent="0.2">
      <c r="B26" s="13">
        <v>121</v>
      </c>
      <c r="C26" s="14">
        <v>13</v>
      </c>
      <c r="D26" s="15">
        <v>4784</v>
      </c>
      <c r="E26" s="16">
        <v>9119</v>
      </c>
      <c r="F26" s="17">
        <v>6872</v>
      </c>
      <c r="G26" s="18">
        <v>7434</v>
      </c>
      <c r="H26" s="19">
        <v>4874</v>
      </c>
      <c r="I26" s="20">
        <v>891</v>
      </c>
      <c r="J26" s="21">
        <v>558</v>
      </c>
    </row>
    <row r="27" spans="2:10" x14ac:dyDescent="0.2">
      <c r="B27" s="13">
        <v>122</v>
      </c>
      <c r="C27" s="14">
        <v>0</v>
      </c>
      <c r="D27" s="15">
        <v>13</v>
      </c>
      <c r="E27" s="16">
        <v>38</v>
      </c>
      <c r="F27" s="17">
        <v>105</v>
      </c>
      <c r="G27" s="18">
        <v>103</v>
      </c>
      <c r="H27" s="19">
        <v>59</v>
      </c>
      <c r="I27" s="20">
        <v>15</v>
      </c>
      <c r="J27" s="21">
        <v>9</v>
      </c>
    </row>
    <row r="28" spans="2:10" x14ac:dyDescent="0.2">
      <c r="B28" s="13">
        <v>210</v>
      </c>
      <c r="C28" s="14">
        <v>0</v>
      </c>
      <c r="D28" s="15">
        <v>17</v>
      </c>
      <c r="E28" s="16">
        <v>74</v>
      </c>
      <c r="F28" s="17">
        <v>100</v>
      </c>
      <c r="G28" s="18">
        <v>158</v>
      </c>
      <c r="H28" s="19">
        <v>97</v>
      </c>
      <c r="I28" s="20">
        <v>23</v>
      </c>
      <c r="J28" s="21">
        <v>5</v>
      </c>
    </row>
    <row r="29" spans="2:10" x14ac:dyDescent="0.2">
      <c r="B29" s="13">
        <v>211</v>
      </c>
      <c r="C29" s="14">
        <v>0</v>
      </c>
      <c r="D29" s="15">
        <v>0</v>
      </c>
      <c r="E29" s="16">
        <v>2</v>
      </c>
      <c r="F29" s="17">
        <v>2</v>
      </c>
      <c r="G29" s="18">
        <v>1</v>
      </c>
      <c r="H29" s="19">
        <v>1</v>
      </c>
      <c r="I29" s="20">
        <v>0</v>
      </c>
      <c r="J29" s="21">
        <v>0</v>
      </c>
    </row>
    <row r="30" spans="2:10" x14ac:dyDescent="0.2">
      <c r="B30" s="22" t="s">
        <v>67</v>
      </c>
      <c r="C30" s="23">
        <v>36336</v>
      </c>
      <c r="D30" s="24">
        <v>415920</v>
      </c>
      <c r="E30" s="25">
        <v>762751</v>
      </c>
      <c r="F30" s="26">
        <v>985662</v>
      </c>
      <c r="G30" s="27">
        <v>1077203</v>
      </c>
      <c r="H30" s="28">
        <v>915335</v>
      </c>
      <c r="I30" s="29">
        <v>328909</v>
      </c>
      <c r="J30" s="30">
        <v>466227</v>
      </c>
    </row>
    <row r="32" spans="2:10" ht="24.95" customHeight="1" x14ac:dyDescent="0.2">
      <c r="B32" s="100" t="s">
        <v>68</v>
      </c>
      <c r="C32" s="101"/>
      <c r="D32" s="101"/>
      <c r="E32" s="101"/>
      <c r="F32" s="101"/>
      <c r="G32" s="101"/>
      <c r="H32" s="101"/>
      <c r="I32" s="101"/>
      <c r="J32" s="101"/>
    </row>
    <row r="33" spans="2:10" x14ac:dyDescent="0.2">
      <c r="B33" s="100" t="s">
        <v>9</v>
      </c>
      <c r="C33" s="101"/>
      <c r="D33" s="101"/>
      <c r="E33" s="101"/>
      <c r="F33" s="101"/>
      <c r="G33" s="101"/>
      <c r="H33" s="101"/>
      <c r="I33" s="101"/>
      <c r="J33" s="101"/>
    </row>
    <row r="34" spans="2:10" x14ac:dyDescent="0.2">
      <c r="B34" s="100" t="s">
        <v>69</v>
      </c>
      <c r="C34" s="101"/>
      <c r="D34" s="101"/>
      <c r="E34" s="101"/>
      <c r="F34" s="101"/>
      <c r="G34" s="101"/>
      <c r="H34" s="101"/>
      <c r="I34" s="101"/>
      <c r="J34" s="101"/>
    </row>
  </sheetData>
  <mergeCells count="5">
    <mergeCell ref="B4:B5"/>
    <mergeCell ref="C4:J4"/>
    <mergeCell ref="B32:J32"/>
    <mergeCell ref="B33:J33"/>
    <mergeCell ref="B34:J34"/>
  </mergeCells>
  <pageMargins left="0.7" right="0.7" top="0.75" bottom="0.75" header="0.3" footer="0.3"/>
  <pageSetup paperSize="9" scale="50" fitToWidth="0"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sheetPr>
  <dimension ref="B1:D32"/>
  <sheetViews>
    <sheetView showGridLines="0" workbookViewId="0">
      <pane ySplit="4" topLeftCell="A5" activePane="bottomLeft" state="frozen"/>
      <selection activeCell="A3" sqref="A3"/>
      <selection pane="bottomLeft" activeCell="A3" sqref="A3"/>
    </sheetView>
  </sheetViews>
  <sheetFormatPr baseColWidth="10" defaultRowHeight="12.75" x14ac:dyDescent="0.2"/>
  <cols>
    <col min="1" max="1" width="2.5703125" customWidth="1"/>
    <col min="2" max="2" width="10.140625" customWidth="1"/>
    <col min="3" max="3" width="72.42578125" customWidth="1"/>
    <col min="4" max="4" width="10.140625" customWidth="1"/>
  </cols>
  <sheetData>
    <row r="1" spans="2:4" ht="18" x14ac:dyDescent="0.25">
      <c r="B1" s="3" t="s">
        <v>4</v>
      </c>
    </row>
    <row r="4" spans="2:4" x14ac:dyDescent="0.2">
      <c r="B4" s="11" t="s">
        <v>39</v>
      </c>
      <c r="C4" s="11" t="s">
        <v>70</v>
      </c>
      <c r="D4" s="12" t="s">
        <v>71</v>
      </c>
    </row>
    <row r="5" spans="2:4" ht="14.25" x14ac:dyDescent="0.2">
      <c r="B5" s="13" t="s">
        <v>48</v>
      </c>
      <c r="C5" s="13" t="s">
        <v>72</v>
      </c>
      <c r="D5" s="31">
        <v>185086</v>
      </c>
    </row>
    <row r="6" spans="2:4" ht="14.25" x14ac:dyDescent="0.2">
      <c r="B6" s="13" t="s">
        <v>49</v>
      </c>
      <c r="C6" s="13" t="s">
        <v>73</v>
      </c>
      <c r="D6" s="31">
        <v>431222</v>
      </c>
    </row>
    <row r="7" spans="2:4" x14ac:dyDescent="0.2">
      <c r="B7" s="13" t="s">
        <v>50</v>
      </c>
      <c r="C7" s="13" t="s">
        <v>74</v>
      </c>
      <c r="D7" s="31">
        <v>55659</v>
      </c>
    </row>
    <row r="8" spans="2:4" x14ac:dyDescent="0.2">
      <c r="B8" s="13" t="s">
        <v>51</v>
      </c>
      <c r="C8" s="13" t="s">
        <v>75</v>
      </c>
      <c r="D8" s="31">
        <v>626794</v>
      </c>
    </row>
    <row r="9" spans="2:4" x14ac:dyDescent="0.2">
      <c r="B9" s="13" t="s">
        <v>52</v>
      </c>
      <c r="C9" s="13" t="s">
        <v>74</v>
      </c>
      <c r="D9" s="31">
        <v>570934</v>
      </c>
    </row>
    <row r="10" spans="2:4" x14ac:dyDescent="0.2">
      <c r="B10" s="13" t="s">
        <v>53</v>
      </c>
      <c r="C10" s="13" t="s">
        <v>76</v>
      </c>
      <c r="D10" s="31">
        <v>27510</v>
      </c>
    </row>
    <row r="11" spans="2:4" x14ac:dyDescent="0.2">
      <c r="B11" s="13" t="s">
        <v>54</v>
      </c>
      <c r="C11" s="13" t="s">
        <v>77</v>
      </c>
      <c r="D11" s="31">
        <v>46399</v>
      </c>
    </row>
    <row r="12" spans="2:4" x14ac:dyDescent="0.2">
      <c r="B12" s="13" t="s">
        <v>55</v>
      </c>
      <c r="C12" s="13" t="s">
        <v>78</v>
      </c>
      <c r="D12" s="31">
        <v>5389</v>
      </c>
    </row>
    <row r="13" spans="2:4" x14ac:dyDescent="0.2">
      <c r="B13" s="13" t="s">
        <v>56</v>
      </c>
      <c r="C13" s="13" t="s">
        <v>79</v>
      </c>
      <c r="D13" s="31">
        <v>318155</v>
      </c>
    </row>
    <row r="14" spans="2:4" x14ac:dyDescent="0.2">
      <c r="B14" s="13" t="s">
        <v>57</v>
      </c>
      <c r="C14" s="13" t="s">
        <v>80</v>
      </c>
      <c r="D14" s="31">
        <v>55405</v>
      </c>
    </row>
    <row r="15" spans="2:4" x14ac:dyDescent="0.2">
      <c r="B15" s="13" t="s">
        <v>58</v>
      </c>
      <c r="C15" s="13" t="s">
        <v>81</v>
      </c>
      <c r="D15" s="31">
        <v>55450</v>
      </c>
    </row>
    <row r="16" spans="2:4" x14ac:dyDescent="0.2">
      <c r="B16" s="13" t="s">
        <v>59</v>
      </c>
      <c r="C16" s="13" t="s">
        <v>82</v>
      </c>
      <c r="D16" s="31">
        <v>350231</v>
      </c>
    </row>
    <row r="17" spans="2:4" x14ac:dyDescent="0.2">
      <c r="B17" s="13" t="s">
        <v>60</v>
      </c>
      <c r="C17" s="13" t="s">
        <v>83</v>
      </c>
      <c r="D17" s="31">
        <v>21267</v>
      </c>
    </row>
    <row r="18" spans="2:4" x14ac:dyDescent="0.2">
      <c r="B18" s="13" t="s">
        <v>61</v>
      </c>
      <c r="C18" s="13" t="s">
        <v>84</v>
      </c>
      <c r="D18" s="31">
        <v>41625</v>
      </c>
    </row>
    <row r="19" spans="2:4" x14ac:dyDescent="0.2">
      <c r="B19" s="13" t="s">
        <v>62</v>
      </c>
      <c r="C19" s="13" t="s">
        <v>85</v>
      </c>
      <c r="D19" s="31">
        <v>4830</v>
      </c>
    </row>
    <row r="20" spans="2:4" x14ac:dyDescent="0.2">
      <c r="B20" s="13" t="s">
        <v>63</v>
      </c>
      <c r="C20" s="13" t="s">
        <v>86</v>
      </c>
      <c r="D20" s="31">
        <v>314679</v>
      </c>
    </row>
    <row r="21" spans="2:4" x14ac:dyDescent="0.2">
      <c r="B21" s="13" t="s">
        <v>64</v>
      </c>
      <c r="C21" s="13" t="s">
        <v>87</v>
      </c>
      <c r="D21" s="31">
        <v>628468</v>
      </c>
    </row>
    <row r="22" spans="2:4" x14ac:dyDescent="0.2">
      <c r="B22" s="13" t="s">
        <v>65</v>
      </c>
      <c r="C22" s="13" t="s">
        <v>88</v>
      </c>
      <c r="D22" s="31">
        <v>630427</v>
      </c>
    </row>
    <row r="23" spans="2:4" x14ac:dyDescent="0.2">
      <c r="B23" s="13" t="s">
        <v>66</v>
      </c>
      <c r="C23" s="13" t="s">
        <v>89</v>
      </c>
      <c r="D23" s="31">
        <v>583136</v>
      </c>
    </row>
    <row r="24" spans="2:4" x14ac:dyDescent="0.2">
      <c r="B24" s="13">
        <v>110</v>
      </c>
      <c r="C24" s="13" t="s">
        <v>90</v>
      </c>
      <c r="D24" s="31">
        <v>310</v>
      </c>
    </row>
    <row r="25" spans="2:4" x14ac:dyDescent="0.2">
      <c r="B25" s="13">
        <v>121</v>
      </c>
      <c r="C25" s="13" t="s">
        <v>91</v>
      </c>
      <c r="D25" s="31">
        <v>34545</v>
      </c>
    </row>
    <row r="26" spans="2:4" x14ac:dyDescent="0.2">
      <c r="B26" s="13">
        <v>122</v>
      </c>
      <c r="C26" s="13" t="s">
        <v>92</v>
      </c>
      <c r="D26" s="31">
        <v>342</v>
      </c>
    </row>
    <row r="27" spans="2:4" x14ac:dyDescent="0.2">
      <c r="B27" s="13">
        <v>210</v>
      </c>
      <c r="C27" s="13" t="s">
        <v>93</v>
      </c>
      <c r="D27" s="31">
        <v>474</v>
      </c>
    </row>
    <row r="28" spans="2:4" x14ac:dyDescent="0.2">
      <c r="B28" s="32">
        <v>211</v>
      </c>
      <c r="C28" s="32" t="s">
        <v>94</v>
      </c>
      <c r="D28" s="33">
        <v>6</v>
      </c>
    </row>
    <row r="30" spans="2:4" ht="23.45" customHeight="1" x14ac:dyDescent="0.2">
      <c r="B30" s="100" t="s">
        <v>68</v>
      </c>
      <c r="C30" s="101"/>
      <c r="D30" s="101"/>
    </row>
    <row r="31" spans="2:4" x14ac:dyDescent="0.2">
      <c r="B31" s="100" t="s">
        <v>9</v>
      </c>
      <c r="C31" s="101"/>
      <c r="D31" s="101"/>
    </row>
    <row r="32" spans="2:4" x14ac:dyDescent="0.2">
      <c r="B32" s="100" t="s">
        <v>69</v>
      </c>
      <c r="C32" s="101"/>
      <c r="D32" s="101"/>
    </row>
  </sheetData>
  <mergeCells count="3">
    <mergeCell ref="B30:D30"/>
    <mergeCell ref="B31:D31"/>
    <mergeCell ref="B32:D32"/>
  </mergeCells>
  <pageMargins left="0.7" right="0.7" top="0.75" bottom="0.75" header="0.3" footer="0.3"/>
  <pageSetup paperSize="9" scale="50" fitToWidth="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sheetPr>
  <dimension ref="B1:E14"/>
  <sheetViews>
    <sheetView showGridLines="0" workbookViewId="0">
      <pane ySplit="5" topLeftCell="A6" activePane="bottomLeft" state="frozen"/>
      <selection activeCell="A3" sqref="A3"/>
      <selection pane="bottomLeft" activeCell="A3" sqref="A3"/>
    </sheetView>
  </sheetViews>
  <sheetFormatPr baseColWidth="10" defaultRowHeight="12.75" x14ac:dyDescent="0.2"/>
  <cols>
    <col min="1" max="1" width="2.5703125" customWidth="1"/>
    <col min="2" max="2" width="11.28515625" customWidth="1"/>
    <col min="3" max="5" width="10.140625" customWidth="1"/>
  </cols>
  <sheetData>
    <row r="1" spans="2:5" ht="18" x14ac:dyDescent="0.25">
      <c r="B1" s="3" t="s">
        <v>5</v>
      </c>
    </row>
    <row r="2" spans="2:5" x14ac:dyDescent="0.2">
      <c r="B2" t="s">
        <v>6</v>
      </c>
    </row>
    <row r="5" spans="2:5" ht="25.5" x14ac:dyDescent="0.2">
      <c r="B5" s="11" t="s">
        <v>95</v>
      </c>
      <c r="C5" s="12" t="s">
        <v>96</v>
      </c>
      <c r="D5" s="12" t="s">
        <v>97</v>
      </c>
      <c r="E5" s="12" t="s">
        <v>67</v>
      </c>
    </row>
    <row r="6" spans="2:5" x14ac:dyDescent="0.2">
      <c r="B6" s="13" t="s">
        <v>98</v>
      </c>
      <c r="C6" s="34">
        <v>8236</v>
      </c>
      <c r="D6" s="35">
        <v>4770</v>
      </c>
      <c r="E6" s="36">
        <v>13006</v>
      </c>
    </row>
    <row r="7" spans="2:5" x14ac:dyDescent="0.2">
      <c r="B7" s="13" t="s">
        <v>99</v>
      </c>
      <c r="C7" s="34">
        <v>38081</v>
      </c>
      <c r="D7" s="35">
        <v>35308</v>
      </c>
      <c r="E7" s="36">
        <v>73389</v>
      </c>
    </row>
    <row r="8" spans="2:5" x14ac:dyDescent="0.2">
      <c r="B8" s="13" t="s">
        <v>100</v>
      </c>
      <c r="C8" s="34">
        <v>65782</v>
      </c>
      <c r="D8" s="35">
        <v>58453</v>
      </c>
      <c r="E8" s="36">
        <v>124235</v>
      </c>
    </row>
    <row r="9" spans="2:5" x14ac:dyDescent="0.2">
      <c r="B9" s="13" t="s">
        <v>101</v>
      </c>
      <c r="C9" s="34">
        <v>66819</v>
      </c>
      <c r="D9" s="35">
        <v>54587</v>
      </c>
      <c r="E9" s="36">
        <v>121406</v>
      </c>
    </row>
    <row r="10" spans="2:5" x14ac:dyDescent="0.2">
      <c r="B10" s="13" t="s">
        <v>102</v>
      </c>
      <c r="C10" s="34">
        <v>66926</v>
      </c>
      <c r="D10" s="35">
        <v>55341</v>
      </c>
      <c r="E10" s="36">
        <v>122267</v>
      </c>
    </row>
    <row r="11" spans="2:5" x14ac:dyDescent="0.2">
      <c r="B11" s="13" t="s">
        <v>103</v>
      </c>
      <c r="C11" s="34">
        <v>55482</v>
      </c>
      <c r="D11" s="35">
        <v>46638</v>
      </c>
      <c r="E11" s="36">
        <v>102120</v>
      </c>
    </row>
    <row r="12" spans="2:5" x14ac:dyDescent="0.2">
      <c r="B12" s="13" t="s">
        <v>104</v>
      </c>
      <c r="C12" s="34">
        <v>19852</v>
      </c>
      <c r="D12" s="35">
        <v>16455</v>
      </c>
      <c r="E12" s="36">
        <v>36307</v>
      </c>
    </row>
    <row r="13" spans="2:5" x14ac:dyDescent="0.2">
      <c r="B13" s="13" t="s">
        <v>105</v>
      </c>
      <c r="C13" s="34">
        <v>30475</v>
      </c>
      <c r="D13" s="35">
        <v>20190</v>
      </c>
      <c r="E13" s="36">
        <v>50665</v>
      </c>
    </row>
    <row r="14" spans="2:5" x14ac:dyDescent="0.2">
      <c r="B14" s="22" t="s">
        <v>67</v>
      </c>
      <c r="C14" s="37">
        <v>351653</v>
      </c>
      <c r="D14" s="38">
        <v>291742</v>
      </c>
      <c r="E14" s="39">
        <v>643395</v>
      </c>
    </row>
  </sheetData>
  <pageMargins left="0.7" right="0.7" top="0.75" bottom="0.75" header="0.3" footer="0.3"/>
  <pageSetup paperSize="9" scale="50" fitToWidth="0" fitToHeight="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J25"/>
  <sheetViews>
    <sheetView showGridLines="0" workbookViewId="0">
      <pane ySplit="5" topLeftCell="A6" activePane="bottomLeft" state="frozen"/>
      <selection activeCell="A3" sqref="A3"/>
      <selection pane="bottomLeft" activeCell="A3" sqref="A3"/>
    </sheetView>
  </sheetViews>
  <sheetFormatPr baseColWidth="10" defaultRowHeight="12.75" x14ac:dyDescent="0.2"/>
  <cols>
    <col min="1" max="1" width="2.5703125" customWidth="1"/>
    <col min="2" max="10" width="10.140625" customWidth="1"/>
  </cols>
  <sheetData>
    <row r="1" spans="2:10" ht="18" x14ac:dyDescent="0.25">
      <c r="B1" s="3" t="s">
        <v>12</v>
      </c>
    </row>
    <row r="4" spans="2:10" x14ac:dyDescent="0.2">
      <c r="B4" s="98" t="s">
        <v>39</v>
      </c>
      <c r="C4" s="99" t="s">
        <v>40</v>
      </c>
      <c r="D4" s="99" t="s">
        <v>40</v>
      </c>
      <c r="E4" s="99" t="s">
        <v>40</v>
      </c>
      <c r="F4" s="99" t="s">
        <v>40</v>
      </c>
      <c r="G4" s="99" t="s">
        <v>40</v>
      </c>
      <c r="H4" s="99" t="s">
        <v>40</v>
      </c>
      <c r="I4" s="99" t="s">
        <v>40</v>
      </c>
      <c r="J4" s="99" t="s">
        <v>40</v>
      </c>
    </row>
    <row r="5" spans="2:10" x14ac:dyDescent="0.2">
      <c r="B5" s="98" t="s">
        <v>39</v>
      </c>
      <c r="C5" s="12">
        <v>-19</v>
      </c>
      <c r="D5" s="12" t="s">
        <v>41</v>
      </c>
      <c r="E5" s="12" t="s">
        <v>42</v>
      </c>
      <c r="F5" s="12" t="s">
        <v>43</v>
      </c>
      <c r="G5" s="12" t="s">
        <v>44</v>
      </c>
      <c r="H5" s="12" t="s">
        <v>45</v>
      </c>
      <c r="I5" s="12" t="s">
        <v>46</v>
      </c>
      <c r="J5" s="12" t="s">
        <v>47</v>
      </c>
    </row>
    <row r="6" spans="2:10" x14ac:dyDescent="0.2">
      <c r="B6" s="13" t="s">
        <v>48</v>
      </c>
      <c r="C6" s="40">
        <v>444</v>
      </c>
      <c r="D6" s="41">
        <v>1455</v>
      </c>
      <c r="E6" s="42">
        <v>645</v>
      </c>
      <c r="F6" s="43">
        <v>330</v>
      </c>
      <c r="G6" s="44">
        <v>190</v>
      </c>
      <c r="H6" s="45">
        <v>32</v>
      </c>
      <c r="I6" s="46">
        <v>0</v>
      </c>
      <c r="J6" s="47">
        <v>0</v>
      </c>
    </row>
    <row r="7" spans="2:10" x14ac:dyDescent="0.2">
      <c r="B7" s="13" t="s">
        <v>49</v>
      </c>
      <c r="C7" s="40">
        <v>1949</v>
      </c>
      <c r="D7" s="41">
        <v>189</v>
      </c>
      <c r="E7" s="42">
        <v>136</v>
      </c>
      <c r="F7" s="43">
        <v>81</v>
      </c>
      <c r="G7" s="44">
        <v>78</v>
      </c>
      <c r="H7" s="45">
        <v>8</v>
      </c>
      <c r="I7" s="46">
        <v>1</v>
      </c>
      <c r="J7" s="47">
        <v>0</v>
      </c>
    </row>
    <row r="8" spans="2:10" x14ac:dyDescent="0.2">
      <c r="B8" s="13" t="s">
        <v>51</v>
      </c>
      <c r="C8" s="40">
        <v>8006</v>
      </c>
      <c r="D8" s="41">
        <v>3360</v>
      </c>
      <c r="E8" s="42">
        <v>1327</v>
      </c>
      <c r="F8" s="43">
        <v>686</v>
      </c>
      <c r="G8" s="44">
        <v>157</v>
      </c>
      <c r="H8" s="45">
        <v>28</v>
      </c>
      <c r="I8" s="46">
        <v>5</v>
      </c>
      <c r="J8" s="47">
        <v>18</v>
      </c>
    </row>
    <row r="9" spans="2:10" x14ac:dyDescent="0.2">
      <c r="B9" s="13" t="s">
        <v>52</v>
      </c>
      <c r="C9" s="40">
        <v>0</v>
      </c>
      <c r="D9" s="41">
        <v>1</v>
      </c>
      <c r="E9" s="42">
        <v>0</v>
      </c>
      <c r="F9" s="43">
        <v>0</v>
      </c>
      <c r="G9" s="44">
        <v>0</v>
      </c>
      <c r="H9" s="45">
        <v>0</v>
      </c>
      <c r="I9" s="46">
        <v>0</v>
      </c>
      <c r="J9" s="47">
        <v>0</v>
      </c>
    </row>
    <row r="10" spans="2:10" x14ac:dyDescent="0.2">
      <c r="B10" s="13" t="s">
        <v>53</v>
      </c>
      <c r="C10" s="40">
        <v>45</v>
      </c>
      <c r="D10" s="41">
        <v>132</v>
      </c>
      <c r="E10" s="42">
        <v>132</v>
      </c>
      <c r="F10" s="43">
        <v>76</v>
      </c>
      <c r="G10" s="44">
        <v>26</v>
      </c>
      <c r="H10" s="45">
        <v>4</v>
      </c>
      <c r="I10" s="46">
        <v>1</v>
      </c>
      <c r="J10" s="47">
        <v>0</v>
      </c>
    </row>
    <row r="11" spans="2:10" x14ac:dyDescent="0.2">
      <c r="B11" s="13" t="s">
        <v>54</v>
      </c>
      <c r="C11" s="40">
        <v>1</v>
      </c>
      <c r="D11" s="41">
        <v>52</v>
      </c>
      <c r="E11" s="42">
        <v>50</v>
      </c>
      <c r="F11" s="43">
        <v>21</v>
      </c>
      <c r="G11" s="44">
        <v>17</v>
      </c>
      <c r="H11" s="45">
        <v>13</v>
      </c>
      <c r="I11" s="46">
        <v>0</v>
      </c>
      <c r="J11" s="47">
        <v>0</v>
      </c>
    </row>
    <row r="12" spans="2:10" x14ac:dyDescent="0.2">
      <c r="B12" s="13" t="s">
        <v>55</v>
      </c>
      <c r="C12" s="40">
        <v>0</v>
      </c>
      <c r="D12" s="41">
        <v>13</v>
      </c>
      <c r="E12" s="42">
        <v>33</v>
      </c>
      <c r="F12" s="43">
        <v>38</v>
      </c>
      <c r="G12" s="44">
        <v>19</v>
      </c>
      <c r="H12" s="45">
        <v>1</v>
      </c>
      <c r="I12" s="46">
        <v>0</v>
      </c>
      <c r="J12" s="47">
        <v>0</v>
      </c>
    </row>
    <row r="13" spans="2:10" x14ac:dyDescent="0.2">
      <c r="B13" s="13" t="s">
        <v>56</v>
      </c>
      <c r="C13" s="40">
        <v>0</v>
      </c>
      <c r="D13" s="41">
        <v>22</v>
      </c>
      <c r="E13" s="42">
        <v>19</v>
      </c>
      <c r="F13" s="43">
        <v>13</v>
      </c>
      <c r="G13" s="44">
        <v>17</v>
      </c>
      <c r="H13" s="45">
        <v>14</v>
      </c>
      <c r="I13" s="46">
        <v>0</v>
      </c>
      <c r="J13" s="47">
        <v>0</v>
      </c>
    </row>
    <row r="14" spans="2:10" x14ac:dyDescent="0.2">
      <c r="B14" s="13" t="s">
        <v>59</v>
      </c>
      <c r="C14" s="40">
        <v>152</v>
      </c>
      <c r="D14" s="41">
        <v>1086</v>
      </c>
      <c r="E14" s="42">
        <v>1152</v>
      </c>
      <c r="F14" s="43">
        <v>344</v>
      </c>
      <c r="G14" s="44">
        <v>87</v>
      </c>
      <c r="H14" s="45">
        <v>7</v>
      </c>
      <c r="I14" s="46">
        <v>0</v>
      </c>
      <c r="J14" s="47">
        <v>0</v>
      </c>
    </row>
    <row r="15" spans="2:10" x14ac:dyDescent="0.2">
      <c r="B15" s="13" t="s">
        <v>60</v>
      </c>
      <c r="C15" s="40">
        <v>42</v>
      </c>
      <c r="D15" s="41">
        <v>146</v>
      </c>
      <c r="E15" s="42">
        <v>146</v>
      </c>
      <c r="F15" s="43">
        <v>71</v>
      </c>
      <c r="G15" s="44">
        <v>41</v>
      </c>
      <c r="H15" s="45">
        <v>3</v>
      </c>
      <c r="I15" s="46">
        <v>1</v>
      </c>
      <c r="J15" s="47">
        <v>0</v>
      </c>
    </row>
    <row r="16" spans="2:10" x14ac:dyDescent="0.2">
      <c r="B16" s="13" t="s">
        <v>61</v>
      </c>
      <c r="C16" s="40">
        <v>0</v>
      </c>
      <c r="D16" s="41">
        <v>3</v>
      </c>
      <c r="E16" s="42">
        <v>4</v>
      </c>
      <c r="F16" s="43">
        <v>1</v>
      </c>
      <c r="G16" s="44">
        <v>0</v>
      </c>
      <c r="H16" s="45">
        <v>1</v>
      </c>
      <c r="I16" s="46">
        <v>0</v>
      </c>
      <c r="J16" s="47">
        <v>0</v>
      </c>
    </row>
    <row r="17" spans="2:10" x14ac:dyDescent="0.2">
      <c r="B17" s="13" t="s">
        <v>62</v>
      </c>
      <c r="C17" s="40">
        <v>0</v>
      </c>
      <c r="D17" s="41">
        <v>0</v>
      </c>
      <c r="E17" s="42">
        <v>0</v>
      </c>
      <c r="F17" s="43">
        <v>2</v>
      </c>
      <c r="G17" s="44">
        <v>0</v>
      </c>
      <c r="H17" s="45">
        <v>0</v>
      </c>
      <c r="I17" s="46">
        <v>0</v>
      </c>
      <c r="J17" s="47">
        <v>0</v>
      </c>
    </row>
    <row r="18" spans="2:10" x14ac:dyDescent="0.2">
      <c r="B18" s="13" t="s">
        <v>63</v>
      </c>
      <c r="C18" s="40">
        <v>0</v>
      </c>
      <c r="D18" s="41">
        <v>1</v>
      </c>
      <c r="E18" s="42">
        <v>0</v>
      </c>
      <c r="F18" s="43">
        <v>0</v>
      </c>
      <c r="G18" s="44">
        <v>0</v>
      </c>
      <c r="H18" s="45">
        <v>0</v>
      </c>
      <c r="I18" s="46">
        <v>0</v>
      </c>
      <c r="J18" s="47">
        <v>0</v>
      </c>
    </row>
    <row r="19" spans="2:10" x14ac:dyDescent="0.2">
      <c r="B19" s="13" t="s">
        <v>64</v>
      </c>
      <c r="C19" s="40">
        <v>17</v>
      </c>
      <c r="D19" s="41">
        <v>1</v>
      </c>
      <c r="E19" s="42">
        <v>6</v>
      </c>
      <c r="F19" s="43">
        <v>3</v>
      </c>
      <c r="G19" s="44">
        <v>2</v>
      </c>
      <c r="H19" s="45">
        <v>0</v>
      </c>
      <c r="I19" s="46">
        <v>0</v>
      </c>
      <c r="J19" s="47">
        <v>0</v>
      </c>
    </row>
    <row r="20" spans="2:10" x14ac:dyDescent="0.2">
      <c r="B20" s="13" t="s">
        <v>65</v>
      </c>
      <c r="C20" s="40">
        <v>149</v>
      </c>
      <c r="D20" s="41">
        <v>1</v>
      </c>
      <c r="E20" s="42">
        <v>4</v>
      </c>
      <c r="F20" s="43">
        <v>0</v>
      </c>
      <c r="G20" s="44">
        <v>0</v>
      </c>
      <c r="H20" s="45">
        <v>0</v>
      </c>
      <c r="I20" s="46">
        <v>0</v>
      </c>
      <c r="J20" s="47">
        <v>0</v>
      </c>
    </row>
    <row r="21" spans="2:10" x14ac:dyDescent="0.2">
      <c r="B21" s="13" t="s">
        <v>66</v>
      </c>
      <c r="C21" s="40">
        <v>606</v>
      </c>
      <c r="D21" s="41">
        <v>3</v>
      </c>
      <c r="E21" s="42">
        <v>13</v>
      </c>
      <c r="F21" s="43">
        <v>2</v>
      </c>
      <c r="G21" s="44">
        <v>2</v>
      </c>
      <c r="H21" s="45">
        <v>0</v>
      </c>
      <c r="I21" s="46">
        <v>0</v>
      </c>
      <c r="J21" s="47">
        <v>0</v>
      </c>
    </row>
    <row r="22" spans="2:10" x14ac:dyDescent="0.2">
      <c r="B22" s="13">
        <v>110</v>
      </c>
      <c r="C22" s="40">
        <v>0</v>
      </c>
      <c r="D22" s="41">
        <v>0</v>
      </c>
      <c r="E22" s="42">
        <v>0</v>
      </c>
      <c r="F22" s="43">
        <v>3</v>
      </c>
      <c r="G22" s="44">
        <v>1</v>
      </c>
      <c r="H22" s="45">
        <v>0</v>
      </c>
      <c r="I22" s="46">
        <v>0</v>
      </c>
      <c r="J22" s="47">
        <v>0</v>
      </c>
    </row>
    <row r="23" spans="2:10" x14ac:dyDescent="0.2">
      <c r="B23" s="13">
        <v>121</v>
      </c>
      <c r="C23" s="40">
        <v>0</v>
      </c>
      <c r="D23" s="41">
        <v>33</v>
      </c>
      <c r="E23" s="42">
        <v>62</v>
      </c>
      <c r="F23" s="43">
        <v>50</v>
      </c>
      <c r="G23" s="44">
        <v>44</v>
      </c>
      <c r="H23" s="45">
        <v>12</v>
      </c>
      <c r="I23" s="46">
        <v>0</v>
      </c>
      <c r="J23" s="47">
        <v>0</v>
      </c>
    </row>
    <row r="24" spans="2:10" x14ac:dyDescent="0.2">
      <c r="B24" s="13">
        <v>122</v>
      </c>
      <c r="C24" s="40">
        <v>0</v>
      </c>
      <c r="D24" s="41">
        <v>0</v>
      </c>
      <c r="E24" s="42">
        <v>0</v>
      </c>
      <c r="F24" s="43">
        <v>0</v>
      </c>
      <c r="G24" s="44">
        <v>0</v>
      </c>
      <c r="H24" s="45">
        <v>0</v>
      </c>
      <c r="I24" s="46">
        <v>0</v>
      </c>
      <c r="J24" s="47">
        <v>0</v>
      </c>
    </row>
    <row r="25" spans="2:10" x14ac:dyDescent="0.2">
      <c r="B25" s="22" t="s">
        <v>67</v>
      </c>
      <c r="C25" s="48">
        <v>11411</v>
      </c>
      <c r="D25" s="49">
        <v>6498</v>
      </c>
      <c r="E25" s="50">
        <v>3729</v>
      </c>
      <c r="F25" s="51">
        <v>1721</v>
      </c>
      <c r="G25" s="52">
        <v>681</v>
      </c>
      <c r="H25" s="53">
        <v>123</v>
      </c>
      <c r="I25" s="54">
        <v>8</v>
      </c>
      <c r="J25" s="55">
        <v>18</v>
      </c>
    </row>
  </sheetData>
  <mergeCells count="2">
    <mergeCell ref="B4:B5"/>
    <mergeCell ref="C4:J4"/>
  </mergeCells>
  <pageMargins left="0.7" right="0.7" top="0.75" bottom="0.75" header="0.3" footer="0.3"/>
  <pageSetup paperSize="9" scale="50" fitToWidth="0" fitToHeight="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D23"/>
  <sheetViews>
    <sheetView showGridLines="0" workbookViewId="0">
      <pane ySplit="4" topLeftCell="A5" activePane="bottomLeft" state="frozen"/>
      <selection activeCell="A3" sqref="A3"/>
      <selection pane="bottomLeft" activeCell="A3" sqref="A3"/>
    </sheetView>
  </sheetViews>
  <sheetFormatPr baseColWidth="10" defaultRowHeight="12.75" x14ac:dyDescent="0.2"/>
  <cols>
    <col min="1" max="1" width="2.5703125" customWidth="1"/>
    <col min="2" max="2" width="10.140625" customWidth="1"/>
    <col min="3" max="3" width="72.42578125" customWidth="1"/>
    <col min="4" max="4" width="10.140625" customWidth="1"/>
  </cols>
  <sheetData>
    <row r="1" spans="2:4" ht="18" x14ac:dyDescent="0.25">
      <c r="B1" s="3" t="s">
        <v>13</v>
      </c>
    </row>
    <row r="4" spans="2:4" x14ac:dyDescent="0.2">
      <c r="B4" s="11" t="s">
        <v>39</v>
      </c>
      <c r="C4" s="11" t="s">
        <v>70</v>
      </c>
      <c r="D4" s="12" t="s">
        <v>71</v>
      </c>
    </row>
    <row r="5" spans="2:4" ht="14.25" x14ac:dyDescent="0.2">
      <c r="B5" s="13" t="s">
        <v>48</v>
      </c>
      <c r="C5" s="13" t="s">
        <v>72</v>
      </c>
      <c r="D5" s="56">
        <v>3096</v>
      </c>
    </row>
    <row r="6" spans="2:4" ht="14.25" x14ac:dyDescent="0.2">
      <c r="B6" s="13" t="s">
        <v>49</v>
      </c>
      <c r="C6" s="13" t="s">
        <v>73</v>
      </c>
      <c r="D6" s="56">
        <v>2442</v>
      </c>
    </row>
    <row r="7" spans="2:4" x14ac:dyDescent="0.2">
      <c r="B7" s="13" t="s">
        <v>51</v>
      </c>
      <c r="C7" s="13" t="s">
        <v>75</v>
      </c>
      <c r="D7" s="56">
        <v>13587</v>
      </c>
    </row>
    <row r="8" spans="2:4" x14ac:dyDescent="0.2">
      <c r="B8" s="13" t="s">
        <v>52</v>
      </c>
      <c r="C8" s="13" t="s">
        <v>74</v>
      </c>
      <c r="D8" s="56">
        <v>1</v>
      </c>
    </row>
    <row r="9" spans="2:4" x14ac:dyDescent="0.2">
      <c r="B9" s="13" t="s">
        <v>53</v>
      </c>
      <c r="C9" s="13" t="s">
        <v>76</v>
      </c>
      <c r="D9" s="56">
        <v>416</v>
      </c>
    </row>
    <row r="10" spans="2:4" x14ac:dyDescent="0.2">
      <c r="B10" s="13" t="s">
        <v>54</v>
      </c>
      <c r="C10" s="13" t="s">
        <v>77</v>
      </c>
      <c r="D10" s="56">
        <v>154</v>
      </c>
    </row>
    <row r="11" spans="2:4" x14ac:dyDescent="0.2">
      <c r="B11" s="13" t="s">
        <v>55</v>
      </c>
      <c r="C11" s="13" t="s">
        <v>78</v>
      </c>
      <c r="D11" s="56">
        <v>104</v>
      </c>
    </row>
    <row r="12" spans="2:4" x14ac:dyDescent="0.2">
      <c r="B12" s="13" t="s">
        <v>56</v>
      </c>
      <c r="C12" s="13" t="s">
        <v>79</v>
      </c>
      <c r="D12" s="56">
        <v>85</v>
      </c>
    </row>
    <row r="13" spans="2:4" x14ac:dyDescent="0.2">
      <c r="B13" s="13" t="s">
        <v>59</v>
      </c>
      <c r="C13" s="13" t="s">
        <v>82</v>
      </c>
      <c r="D13" s="56">
        <v>2828</v>
      </c>
    </row>
    <row r="14" spans="2:4" x14ac:dyDescent="0.2">
      <c r="B14" s="13" t="s">
        <v>60</v>
      </c>
      <c r="C14" s="13" t="s">
        <v>83</v>
      </c>
      <c r="D14" s="56">
        <v>450</v>
      </c>
    </row>
    <row r="15" spans="2:4" x14ac:dyDescent="0.2">
      <c r="B15" s="13" t="s">
        <v>61</v>
      </c>
      <c r="C15" s="13" t="s">
        <v>84</v>
      </c>
      <c r="D15" s="56">
        <v>9</v>
      </c>
    </row>
    <row r="16" spans="2:4" x14ac:dyDescent="0.2">
      <c r="B16" s="13" t="s">
        <v>62</v>
      </c>
      <c r="C16" s="13" t="s">
        <v>85</v>
      </c>
      <c r="D16" s="56">
        <v>2</v>
      </c>
    </row>
    <row r="17" spans="2:4" x14ac:dyDescent="0.2">
      <c r="B17" s="13" t="s">
        <v>63</v>
      </c>
      <c r="C17" s="13" t="s">
        <v>86</v>
      </c>
      <c r="D17" s="56">
        <v>1</v>
      </c>
    </row>
    <row r="18" spans="2:4" x14ac:dyDescent="0.2">
      <c r="B18" s="13" t="s">
        <v>64</v>
      </c>
      <c r="C18" s="13" t="s">
        <v>87</v>
      </c>
      <c r="D18" s="56">
        <v>29</v>
      </c>
    </row>
    <row r="19" spans="2:4" x14ac:dyDescent="0.2">
      <c r="B19" s="13" t="s">
        <v>65</v>
      </c>
      <c r="C19" s="13" t="s">
        <v>88</v>
      </c>
      <c r="D19" s="56">
        <v>154</v>
      </c>
    </row>
    <row r="20" spans="2:4" x14ac:dyDescent="0.2">
      <c r="B20" s="13" t="s">
        <v>66</v>
      </c>
      <c r="C20" s="13" t="s">
        <v>89</v>
      </c>
      <c r="D20" s="56">
        <v>626</v>
      </c>
    </row>
    <row r="21" spans="2:4" x14ac:dyDescent="0.2">
      <c r="B21" s="13">
        <v>110</v>
      </c>
      <c r="C21" s="13" t="s">
        <v>90</v>
      </c>
      <c r="D21" s="56">
        <v>4</v>
      </c>
    </row>
    <row r="22" spans="2:4" x14ac:dyDescent="0.2">
      <c r="B22" s="13">
        <v>121</v>
      </c>
      <c r="C22" s="13" t="s">
        <v>91</v>
      </c>
      <c r="D22" s="56">
        <v>201</v>
      </c>
    </row>
    <row r="23" spans="2:4" x14ac:dyDescent="0.2">
      <c r="B23" s="32">
        <v>122</v>
      </c>
      <c r="C23" s="32" t="s">
        <v>92</v>
      </c>
      <c r="D23" s="57">
        <v>0</v>
      </c>
    </row>
  </sheetData>
  <pageMargins left="0.7" right="0.7" top="0.75" bottom="0.75" header="0.3" footer="0.3"/>
  <pageSetup paperSize="9" scale="50" fitToWidth="0" fitToHeight="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E13"/>
  <sheetViews>
    <sheetView showGridLines="0" workbookViewId="0">
      <pane ySplit="4" topLeftCell="A5" activePane="bottomLeft" state="frozen"/>
      <selection activeCell="A3" sqref="A3"/>
      <selection pane="bottomLeft" activeCell="A3" sqref="A3"/>
    </sheetView>
  </sheetViews>
  <sheetFormatPr baseColWidth="10" defaultRowHeight="12.75" x14ac:dyDescent="0.2"/>
  <cols>
    <col min="1" max="1" width="2.5703125" customWidth="1"/>
    <col min="2" max="2" width="11.28515625" customWidth="1"/>
    <col min="3" max="5" width="10.140625" customWidth="1"/>
  </cols>
  <sheetData>
    <row r="1" spans="2:5" ht="18" x14ac:dyDescent="0.25">
      <c r="B1" s="3" t="s">
        <v>14</v>
      </c>
    </row>
    <row r="4" spans="2:5" ht="25.5" x14ac:dyDescent="0.2">
      <c r="B4" s="11" t="s">
        <v>95</v>
      </c>
      <c r="C4" s="12" t="s">
        <v>96</v>
      </c>
      <c r="D4" s="12" t="s">
        <v>97</v>
      </c>
      <c r="E4" s="12" t="s">
        <v>67</v>
      </c>
    </row>
    <row r="5" spans="2:5" x14ac:dyDescent="0.2">
      <c r="B5" s="13" t="s">
        <v>98</v>
      </c>
      <c r="C5" s="58">
        <v>6644</v>
      </c>
      <c r="D5" s="59">
        <v>4767</v>
      </c>
      <c r="E5" s="60">
        <v>11411</v>
      </c>
    </row>
    <row r="6" spans="2:5" x14ac:dyDescent="0.2">
      <c r="B6" s="13" t="s">
        <v>99</v>
      </c>
      <c r="C6" s="58">
        <v>4077</v>
      </c>
      <c r="D6" s="59">
        <v>2421</v>
      </c>
      <c r="E6" s="60">
        <v>6498</v>
      </c>
    </row>
    <row r="7" spans="2:5" x14ac:dyDescent="0.2">
      <c r="B7" s="13" t="s">
        <v>100</v>
      </c>
      <c r="C7" s="58">
        <v>2485</v>
      </c>
      <c r="D7" s="59">
        <v>1244</v>
      </c>
      <c r="E7" s="60">
        <v>3729</v>
      </c>
    </row>
    <row r="8" spans="2:5" x14ac:dyDescent="0.2">
      <c r="B8" s="13" t="s">
        <v>101</v>
      </c>
      <c r="C8" s="58">
        <v>1103</v>
      </c>
      <c r="D8" s="59">
        <v>618</v>
      </c>
      <c r="E8" s="60">
        <v>1721</v>
      </c>
    </row>
    <row r="9" spans="2:5" x14ac:dyDescent="0.2">
      <c r="B9" s="13" t="s">
        <v>102</v>
      </c>
      <c r="C9" s="58">
        <v>441</v>
      </c>
      <c r="D9" s="59">
        <v>240</v>
      </c>
      <c r="E9" s="60">
        <v>681</v>
      </c>
    </row>
    <row r="10" spans="2:5" x14ac:dyDescent="0.2">
      <c r="B10" s="13" t="s">
        <v>103</v>
      </c>
      <c r="C10" s="58">
        <v>92</v>
      </c>
      <c r="D10" s="59">
        <v>31</v>
      </c>
      <c r="E10" s="60">
        <v>123</v>
      </c>
    </row>
    <row r="11" spans="2:5" x14ac:dyDescent="0.2">
      <c r="B11" s="13" t="s">
        <v>104</v>
      </c>
      <c r="C11" s="58">
        <v>3</v>
      </c>
      <c r="D11" s="59">
        <v>5</v>
      </c>
      <c r="E11" s="60">
        <v>8</v>
      </c>
    </row>
    <row r="12" spans="2:5" x14ac:dyDescent="0.2">
      <c r="B12" s="13" t="s">
        <v>105</v>
      </c>
      <c r="C12" s="58">
        <v>13</v>
      </c>
      <c r="D12" s="59">
        <v>5</v>
      </c>
      <c r="E12" s="60">
        <v>18</v>
      </c>
    </row>
    <row r="13" spans="2:5" x14ac:dyDescent="0.2">
      <c r="B13" s="22" t="s">
        <v>67</v>
      </c>
      <c r="C13" s="61">
        <v>14858</v>
      </c>
      <c r="D13" s="62">
        <v>9331</v>
      </c>
      <c r="E13" s="63">
        <v>24189</v>
      </c>
    </row>
  </sheetData>
  <pageMargins left="0.7" right="0.7" top="0.75" bottom="0.75" header="0.3" footer="0.3"/>
  <pageSetup paperSize="9" scale="50" fitToWidth="0" fitToHeight="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078"/>
  </sheetPr>
  <dimension ref="B1:C7"/>
  <sheetViews>
    <sheetView showGridLines="0" workbookViewId="0">
      <pane ySplit="4" topLeftCell="A5" activePane="bottomLeft" state="frozen"/>
      <selection activeCell="A3" sqref="A3"/>
      <selection pane="bottomLeft" activeCell="A3" sqref="A3"/>
    </sheetView>
  </sheetViews>
  <sheetFormatPr baseColWidth="10" defaultRowHeight="12.75" x14ac:dyDescent="0.2"/>
  <cols>
    <col min="1" max="1" width="2.5703125" customWidth="1"/>
    <col min="2" max="2" width="22.7109375" customWidth="1"/>
    <col min="3" max="3" width="10.7109375" customWidth="1"/>
  </cols>
  <sheetData>
    <row r="1" spans="2:3" ht="18" x14ac:dyDescent="0.25">
      <c r="B1" s="3" t="s">
        <v>19</v>
      </c>
    </row>
    <row r="4" spans="2:3" x14ac:dyDescent="0.2">
      <c r="B4" s="11" t="s">
        <v>106</v>
      </c>
      <c r="C4" s="12" t="s">
        <v>71</v>
      </c>
    </row>
    <row r="5" spans="2:3" x14ac:dyDescent="0.2">
      <c r="B5" s="13" t="s">
        <v>96</v>
      </c>
      <c r="C5" s="64">
        <v>458</v>
      </c>
    </row>
    <row r="6" spans="2:3" x14ac:dyDescent="0.2">
      <c r="B6" s="13" t="s">
        <v>97</v>
      </c>
      <c r="C6" s="64">
        <v>22</v>
      </c>
    </row>
    <row r="7" spans="2:3" x14ac:dyDescent="0.2">
      <c r="B7" s="22" t="s">
        <v>107</v>
      </c>
      <c r="C7" s="65">
        <v>480</v>
      </c>
    </row>
  </sheetData>
  <pageMargins left="0.7" right="0.7" top="0.75" bottom="0.75" header="0.3" footer="0.3"/>
  <pageSetup paperSize="9" scale="50" fitToWidth="0" fitToHeight="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078"/>
  </sheetPr>
  <dimension ref="B1:C7"/>
  <sheetViews>
    <sheetView showGridLines="0" workbookViewId="0">
      <pane ySplit="4" topLeftCell="A5" activePane="bottomLeft" state="frozen"/>
      <selection activeCell="A3" sqref="A3"/>
      <selection pane="bottomLeft"/>
    </sheetView>
  </sheetViews>
  <sheetFormatPr baseColWidth="10" defaultRowHeight="12.75" x14ac:dyDescent="0.2"/>
  <cols>
    <col min="1" max="1" width="2.5703125" customWidth="1"/>
    <col min="2" max="2" width="22.7109375" customWidth="1"/>
    <col min="3" max="3" width="10.7109375" customWidth="1"/>
  </cols>
  <sheetData>
    <row r="1" spans="2:3" ht="18" x14ac:dyDescent="0.25">
      <c r="B1" s="3" t="s">
        <v>20</v>
      </c>
    </row>
    <row r="4" spans="2:3" x14ac:dyDescent="0.2">
      <c r="B4" s="11" t="s">
        <v>108</v>
      </c>
      <c r="C4" s="12" t="s">
        <v>71</v>
      </c>
    </row>
    <row r="5" spans="2:3" x14ac:dyDescent="0.2">
      <c r="B5" s="13" t="s">
        <v>96</v>
      </c>
      <c r="C5" s="66">
        <v>376</v>
      </c>
    </row>
    <row r="6" spans="2:3" x14ac:dyDescent="0.2">
      <c r="B6" s="13" t="s">
        <v>97</v>
      </c>
      <c r="C6" s="66">
        <v>83</v>
      </c>
    </row>
    <row r="7" spans="2:3" x14ac:dyDescent="0.2">
      <c r="B7" s="22" t="s">
        <v>109</v>
      </c>
      <c r="C7" s="67">
        <v>459</v>
      </c>
    </row>
  </sheetData>
  <pageMargins left="0.7" right="0.7" top="0.75" bottom="0.75" header="0.3" footer="0.3"/>
  <pageSetup paperSize="9" scale="50" fitToWidth="0"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Inhaltsverzeichnis</vt:lpstr>
      <vt:lpstr>T1</vt:lpstr>
      <vt:lpstr>T2</vt:lpstr>
      <vt:lpstr>T3</vt:lpstr>
      <vt:lpstr>T4</vt:lpstr>
      <vt:lpstr>T5</vt:lpstr>
      <vt:lpstr>T6</vt:lpstr>
      <vt:lpstr>T7</vt:lpstr>
      <vt:lpstr>T8</vt:lpstr>
      <vt:lpstr>T9</vt:lpstr>
      <vt:lpstr>T10</vt:lpstr>
      <vt:lpstr>T11</vt:lpstr>
      <vt:lpstr>T12</vt:lpstr>
      <vt:lpstr>T13</vt:lpstr>
      <vt:lpstr>T14</vt:lpstr>
      <vt:lpstr>Glossar</vt:lpstr>
      <vt:lpstr>Datengrundlage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bmab</dc:creator>
  <cp:lastModifiedBy>Marti Benjamin</cp:lastModifiedBy>
  <dcterms:created xsi:type="dcterms:W3CDTF">2023-10-09T09:57:23Z</dcterms:created>
  <dcterms:modified xsi:type="dcterms:W3CDTF">2023-10-18T10:03:34Z</dcterms:modified>
</cp:coreProperties>
</file>