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DieseArbeitsmappe" defaultThemeVersion="202300"/>
  <mc:AlternateContent xmlns:mc="http://schemas.openxmlformats.org/markup-compatibility/2006">
    <mc:Choice Requires="x15">
      <x15ac:absPath xmlns:x15ac="http://schemas.microsoft.com/office/spreadsheetml/2010/11/ac" url="O:\Root\11\7\5\1556\Modul Wiederbewaldung\Formulare\2025-2028\Originale\"/>
    </mc:Choice>
  </mc:AlternateContent>
  <xr:revisionPtr revIDLastSave="0" documentId="13_ncr:1_{7C194FC1-65F1-4FD0-8E74-688FE3F4FA93}" xr6:coauthVersionLast="47" xr6:coauthVersionMax="47" xr10:uidLastSave="{00000000-0000-0000-0000-000000000000}"/>
  <workbookProtection workbookAlgorithmName="SHA-512" workbookHashValue="7Opxa89Rc62ctWgwrTZ7ulFwiTGufuzINMZbO4goI1c48MG6atO4dKc49wN0+A1vfT14shgWUnWXB7Y4LehpRw==" workbookSaltValue="PzOIFDbtdFllufvVCJkITg==" workbookSpinCount="100000" lockStructure="1"/>
  <bookViews>
    <workbookView xWindow="-28920" yWindow="-120" windowWidth="29040" windowHeight="15720" xr2:uid="{CCD8D5DE-9618-443C-AE9D-B3457EBF8608}"/>
  </bookViews>
  <sheets>
    <sheet name="Formular" sheetId="1" r:id="rId1"/>
    <sheet name="Variablen" sheetId="3" state="hidden" r:id="rId2"/>
  </sheets>
  <definedNames>
    <definedName name="_ftnref1" localSheetId="0">Variablen!$K$5</definedName>
    <definedName name="_xlnm.Print_Area" localSheetId="0">Formular!$A$1:$H$95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87" i="1" l="1"/>
  <c r="G88" i="1"/>
  <c r="G89" i="1"/>
  <c r="G86" i="1"/>
  <c r="G30" i="1"/>
  <c r="M5" i="3"/>
  <c r="B33" i="3"/>
  <c r="G38" i="1"/>
  <c r="G34" i="1"/>
  <c r="C37" i="1"/>
  <c r="C49" i="1" s="1" a="1"/>
  <c r="C49" i="1" s="1"/>
  <c r="G48" i="1" l="1"/>
  <c r="G49" i="1" s="1"/>
  <c r="C91" i="1"/>
  <c r="C92" i="1"/>
  <c r="C93" i="1"/>
  <c r="C94" i="1"/>
  <c r="C90" i="1"/>
  <c r="H8" i="3" l="1"/>
  <c r="F69" i="1"/>
  <c r="J5" i="3"/>
  <c r="G5" i="3" s="1"/>
  <c r="F70" i="1"/>
  <c r="F71" i="1"/>
  <c r="F72" i="1"/>
  <c r="F73" i="1"/>
  <c r="M9" i="3"/>
  <c r="J9" i="3" s="1"/>
  <c r="G9" i="3" s="1"/>
  <c r="M8" i="3"/>
  <c r="J8" i="3" s="1"/>
  <c r="M7" i="3"/>
  <c r="J7" i="3" s="1"/>
  <c r="G7" i="3" s="1"/>
  <c r="M6" i="3"/>
  <c r="J6" i="3" s="1"/>
  <c r="G43" i="1" l="1"/>
  <c r="G44" i="1" s="1"/>
  <c r="G46" i="1"/>
  <c r="G47" i="1" s="1"/>
  <c r="G6" i="3"/>
  <c r="G8"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Zürcher Roman Beat</author>
  </authors>
  <commentList>
    <comment ref="M4" authorId="0" shapeId="0" xr:uid="{8EECBB6B-B3C5-4796-8A42-F50EBC2D4C22}">
      <text>
        <r>
          <rPr>
            <b/>
            <sz val="9"/>
            <color indexed="81"/>
            <rFont val="Segoe UI"/>
            <charset val="1"/>
          </rPr>
          <t>Zürcher Roman Beat:</t>
        </r>
        <r>
          <rPr>
            <sz val="9"/>
            <color indexed="81"/>
            <rFont val="Segoe UI"/>
            <charset val="1"/>
          </rPr>
          <t xml:space="preserve">
50% Rehschutz bei Eiche weil nur 50% der minimalen Pflanzenzahl geschützt wird)</t>
        </r>
      </text>
    </comment>
    <comment ref="B19" authorId="0" shapeId="0" xr:uid="{934A54D9-82C0-47DB-BB9A-FABA922F6837}">
      <text>
        <r>
          <rPr>
            <b/>
            <sz val="9"/>
            <color indexed="81"/>
            <rFont val="Segoe UI"/>
            <family val="2"/>
          </rPr>
          <t>Zürcher Roman Beat:</t>
        </r>
        <r>
          <rPr>
            <sz val="9"/>
            <color indexed="81"/>
            <rFont val="Segoe UI"/>
            <family val="2"/>
          </rPr>
          <t xml:space="preserve">
Diese gelten eigentlich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<sst xmlns="http://schemas.openxmlformats.org/spreadsheetml/2006/main" count="141" uniqueCount="106">
  <si>
    <t>Der Gesuchsteller verpflichtet sich den angebrachten Wildschutz zu unterhalten und bei Bedarf zu erneuern.</t>
  </si>
  <si>
    <t>2025-28</t>
  </si>
  <si>
    <t>Gesuch Wildschadenverhütung Rotwild</t>
  </si>
  <si>
    <t>auf Projektflächen</t>
  </si>
  <si>
    <t xml:space="preserve">Departement </t>
  </si>
  <si>
    <t>Bau, Verkehr und Umwelt</t>
  </si>
  <si>
    <t>Abteilung Wald</t>
  </si>
  <si>
    <t>Projektkategorie</t>
  </si>
  <si>
    <t>SKEBA</t>
  </si>
  <si>
    <t>Massnahme</t>
  </si>
  <si>
    <t>Eiche Trupp</t>
  </si>
  <si>
    <t>Sorbus / Wildobst</t>
  </si>
  <si>
    <t>Kleinzaun [Fr./Zaun]</t>
  </si>
  <si>
    <t>Schwarzerle</t>
  </si>
  <si>
    <t>Flächiger Zaun [Fr./Lfm]</t>
  </si>
  <si>
    <t>Eibe</t>
  </si>
  <si>
    <t>Kollin</t>
  </si>
  <si>
    <t>Wiederbewaldung Schadflächen (Massnahmenpaket)</t>
  </si>
  <si>
    <t>Naturverjüngung mit Ergänzungspflanzung</t>
  </si>
  <si>
    <t xml:space="preserve">Ergänzungsplanung mit Gastbaumarten </t>
  </si>
  <si>
    <t>Bedingungen</t>
  </si>
  <si>
    <t>Skeba Beitrag mit Rehschutz</t>
  </si>
  <si>
    <t>Maximalbeitrag WSVM Rotwild</t>
  </si>
  <si>
    <t>Kommentar Florian/ Alex</t>
  </si>
  <si>
    <t xml:space="preserve">Maximalbeitrag WSVM Rotwild CHF pro ha </t>
  </si>
  <si>
    <t>Beilagen:</t>
  </si>
  <si>
    <t>Schutz</t>
  </si>
  <si>
    <t>Einzelschutz Verbiss/Fegen [Stk]</t>
  </si>
  <si>
    <t>Einzelschutz Schälen [Stk]</t>
  </si>
  <si>
    <t>Kleinzaun [Stk]</t>
  </si>
  <si>
    <t>Flächiger Zaun [lfm]</t>
  </si>
  <si>
    <t>Beitrag pro Massnahme Rotwildschutz [CHF/Stück]</t>
  </si>
  <si>
    <t>Flächenbeitrag CHF / ha</t>
  </si>
  <si>
    <t>Beitrag SKEBA + WSVM Rotwild bei neuen Flächen</t>
  </si>
  <si>
    <r>
      <t xml:space="preserve">Skeba Ohne Rehschutz </t>
    </r>
    <r>
      <rPr>
        <sz val="10"/>
        <color theme="1"/>
        <rFont val="Arial"/>
        <family val="2"/>
      </rPr>
      <t>(bei Eiche Trupp zusätzlich 50% Rehschutz)</t>
    </r>
  </si>
  <si>
    <t>Eichetrupp 50 % WSVM Reh. Inflationsbereinigt 4.9%; 70% der Kosten</t>
  </si>
  <si>
    <t>Total</t>
  </si>
  <si>
    <t>Erläuterung Flächenbeitrag neue Projekflächen</t>
  </si>
  <si>
    <t>Auszahlung Rotwild neue Fläche für Projektkategorie XY = Beitrag SKEBA - (Maximal Rotwildschutz XY - Kosten Rehwildschutz bei SKEBA)</t>
  </si>
  <si>
    <t>Bestehende Projektflächen</t>
  </si>
  <si>
    <t>Neue Projektflächen</t>
  </si>
  <si>
    <t>Variablen</t>
  </si>
  <si>
    <t xml:space="preserve">Beitrag </t>
  </si>
  <si>
    <t>Fläche [ha]</t>
  </si>
  <si>
    <t>Massnahme 1</t>
  </si>
  <si>
    <t>Anzahl Massnahme 1</t>
  </si>
  <si>
    <t>Beitrag 1</t>
  </si>
  <si>
    <t>Massnahme 2</t>
  </si>
  <si>
    <t>Anzahl Massnahme 2</t>
  </si>
  <si>
    <t>Beitrag 2</t>
  </si>
  <si>
    <t>Massnahme 3</t>
  </si>
  <si>
    <t xml:space="preserve">Anzahl Massnahme </t>
  </si>
  <si>
    <t>Beitrag 3</t>
  </si>
  <si>
    <t>Kommentar</t>
  </si>
  <si>
    <t>Abteilung Wald, Kreisforstamt</t>
  </si>
  <si>
    <t xml:space="preserve">Ort, Datum: </t>
  </si>
  <si>
    <t>Unterschrift:</t>
  </si>
  <si>
    <r>
      <rPr>
        <b/>
        <sz val="12"/>
        <color theme="1"/>
        <rFont val="Arial"/>
        <family val="2"/>
      </rPr>
      <t>Maximalbeiträge</t>
    </r>
    <r>
      <rPr>
        <b/>
        <sz val="10"/>
        <color theme="1"/>
        <rFont val="Arial"/>
        <family val="2"/>
      </rPr>
      <t xml:space="preserve"> </t>
    </r>
    <r>
      <rPr>
        <sz val="10"/>
        <color theme="1"/>
        <rFont val="Arial"/>
        <family val="2"/>
      </rPr>
      <t>(im Prinzip gültig für neue und bestehende Flächen; für Berechnung aber nur bei bestehenden Flächen benutzt)</t>
    </r>
  </si>
  <si>
    <t>Schälschutz [Fr./EZS]</t>
  </si>
  <si>
    <t>Für die Aufrüstung der Flächen mit Wildschadenverhütungsmassnahmen gegen Rotwild erfolgt die Auszahlung pro erforderlicher bzw. umgesetzter Massnahme. 
Beitrag maximal 15'000.- Fr. pro ha (exkl. Schälschutz)
Schälschutz zusätzlich maximal 3000.- Fr. pro ha</t>
  </si>
  <si>
    <t>Entweder A oder B ausfüllen</t>
  </si>
  <si>
    <t>Übersicht Beitragspauschalen</t>
  </si>
  <si>
    <t>Massnahmenbasiert max. 15'000 pro ha</t>
  </si>
  <si>
    <t xml:space="preserve">Maximalbeitrag WSVM Rotwild Fr. pro ha </t>
  </si>
  <si>
    <t>Bei bestehenden Flächen im Privatwald zusätzlich (falls nicht bereits eingereicht):</t>
  </si>
  <si>
    <t>Beitrag abhängig von Pflanzzahl und Baumart. 
Sowohl Pflanzung als auch Naturverjüngung kann geschützt werden</t>
  </si>
  <si>
    <t>Auszbezahlt bei neuen Flächen: Differenz Rotwild-Rehwildschutz</t>
  </si>
  <si>
    <t>A: Neue Projektflächen (SKEBA + Massnahmenpaket Eiche Trupp)</t>
  </si>
  <si>
    <t xml:space="preserve">B: Bestehende Projektflächen + Massnahmenpaket Naturverjüngung mit Ergänzungspflanzung und Gastbaumarten: </t>
  </si>
  <si>
    <t xml:space="preserve">Der von der Projektkategorie abhängige Maximalbeitrag pro Fläche wird vergütet. Dieser deckt Massnahmen für Verbiss- und Fegeschutz. Die Wahl der Art der Massnahme ist frei. </t>
  </si>
  <si>
    <t>Ältere Projektflächen</t>
  </si>
  <si>
    <t>Seite 2, Übersicht Beitragspauschalen</t>
  </si>
  <si>
    <t>Ältere Projektkategorie</t>
  </si>
  <si>
    <t>Labels Budgetprüfung</t>
  </si>
  <si>
    <t>Beitrag Verbissschutz</t>
  </si>
  <si>
    <t>Beitrag Schälen</t>
  </si>
  <si>
    <t>Beitrag Total</t>
  </si>
  <si>
    <t>Maximalbeitrag Schälschutz / ha</t>
  </si>
  <si>
    <t>überschritten</t>
  </si>
  <si>
    <t>Beitrag pro Massnahme [CHF]</t>
  </si>
  <si>
    <t>Gesuchsnummer</t>
  </si>
  <si>
    <t>(Vergabe durch SWB)</t>
  </si>
  <si>
    <t>Art der Massnahme</t>
  </si>
  <si>
    <r>
      <rPr>
        <b/>
        <sz val="18"/>
        <color theme="1"/>
        <rFont val="Arial"/>
        <family val="2"/>
      </rPr>
      <t>B</t>
    </r>
    <r>
      <rPr>
        <b/>
        <sz val="12"/>
        <color theme="1"/>
        <rFont val="Arial"/>
        <family val="2"/>
      </rPr>
      <t xml:space="preserve"> Bestehende Projektflächen + Neue Projektflächen Massnahmenpaket Naturverjüngung mit Ergänzungspflanzung und neue Flächen Massnahmenpaket Gastbaumarten: </t>
    </r>
  </si>
  <si>
    <r>
      <t xml:space="preserve">Eibe </t>
    </r>
    <r>
      <rPr>
        <vertAlign val="superscript"/>
        <sz val="12"/>
        <color rgb="FF000000"/>
        <rFont val="Arial"/>
        <family val="2"/>
      </rPr>
      <t>1</t>
    </r>
  </si>
  <si>
    <r>
      <rPr>
        <vertAlign val="superscript"/>
        <sz val="12"/>
        <color rgb="FF000000"/>
        <rFont val="Arial"/>
        <family val="2"/>
      </rPr>
      <t>1</t>
    </r>
    <r>
      <rPr>
        <sz val="12"/>
        <color rgb="FF000000"/>
        <rFont val="Arial"/>
        <family val="2"/>
      </rPr>
      <t xml:space="preserve"> Bei der Projektkategorie "Eibe" wird aufgrund der tiefen Pflanzzahl der Beitrag pro Einzelschutz um einen Faktor 1.5 auf CHF 75.- / EZS erhöht. So erhöht sich auch der Maximalbeitrag auf CHF 3800.- /ha.</t>
    </r>
  </si>
  <si>
    <t>Name Waldeigentümer/-in</t>
  </si>
  <si>
    <t>- Gewährleistungserklärung inkl. Zahlungsinformationen</t>
  </si>
  <si>
    <t>Label wenn Budget eingehalten</t>
  </si>
  <si>
    <t>Label wenn Budget überschritten</t>
  </si>
  <si>
    <t>Jahr Ausführung / Abnahme:</t>
  </si>
  <si>
    <t>Bewilligung</t>
  </si>
  <si>
    <t>Gesuch auf Grundlage Erläuterung / Vereinbarung Beiträge Waldbewirtschaftung 2025-2028    </t>
  </si>
  <si>
    <t xml:space="preserve">Ergänzungspflanzung mit Gastbaumarten </t>
  </si>
  <si>
    <t>Korrekturfaktor geringe Pflanzzahl Rotwild bei Eibe</t>
  </si>
  <si>
    <r>
      <t>Kosten Rehwildschutz in SKEBA</t>
    </r>
    <r>
      <rPr>
        <sz val="10"/>
        <color theme="1"/>
        <rFont val="Arial"/>
        <family val="2"/>
      </rPr>
      <t xml:space="preserve"> (bei Eiche nur 50%)</t>
    </r>
  </si>
  <si>
    <r>
      <rPr>
        <b/>
        <sz val="18"/>
        <color theme="1"/>
        <rFont val="Arial"/>
        <family val="2"/>
      </rPr>
      <t xml:space="preserve">A </t>
    </r>
    <r>
      <rPr>
        <b/>
        <sz val="12"/>
        <color theme="1"/>
        <rFont val="Arial"/>
        <family val="2"/>
      </rPr>
      <t>Neue Projektflächen (SKEBA + Massnahmenpaket Eiche Trupp):</t>
    </r>
  </si>
  <si>
    <t xml:space="preserve">Bedingung für Beiträge an Wildschadenverhütungsmassnahmen ist ein Nachweis der Gefährdung des Bestockungsziels durch Rotwild im Gebiet der Projektfläche (inkl. Umgebung). </t>
  </si>
  <si>
    <t>Beiträge an Massnahmen werden grundsätzlich nach Bedarf und zusätzlich zu den Projektbeiträgen (der Kategorien SKEBA und Wiederbewaldung Massnahmenpaket) ausgerichtet. Es wird zwischen den Fällen A und B unterschieden (siehe Beschreibung unten bzw. auf Seite 2).</t>
  </si>
  <si>
    <r>
      <t>Einzelschutz [Fr./EZS]</t>
    </r>
    <r>
      <rPr>
        <vertAlign val="superscript"/>
        <sz val="12"/>
        <color rgb="FF000000"/>
        <rFont val="Arial"/>
        <family val="2"/>
      </rPr>
      <t>1</t>
    </r>
  </si>
  <si>
    <r>
      <t xml:space="preserve">Beitrag effektiv ausbezahlt </t>
    </r>
    <r>
      <rPr>
        <sz val="12"/>
        <color rgb="FF000000"/>
        <rFont val="Arial"/>
        <family val="2"/>
      </rPr>
      <t>zusätzlich zum SKEBA-Beitrag (inkl. Rehwild) bzw. Differenz Beitrag SKEBA Rotwild und SKEBA Rehwild [CHF/ha]</t>
    </r>
  </si>
  <si>
    <t>Prüfung Maximalbeitrag</t>
  </si>
  <si>
    <r>
      <t>Flächennr aus BKOnline</t>
    </r>
    <r>
      <rPr>
        <sz val="12"/>
        <color theme="1"/>
        <rFont val="Arial"/>
        <family val="2"/>
      </rPr>
      <t xml:space="preserve"> (Bsp. 02234_009)</t>
    </r>
  </si>
  <si>
    <r>
      <t xml:space="preserve">F-ID aus BKOnline </t>
    </r>
    <r>
      <rPr>
        <sz val="12"/>
        <color theme="1"/>
        <rFont val="Arial"/>
        <family val="2"/>
      </rPr>
      <t xml:space="preserve">(Bsp. 880) </t>
    </r>
    <r>
      <rPr>
        <b/>
        <sz val="12"/>
        <color theme="1"/>
        <rFont val="Arial"/>
        <family val="2"/>
      </rPr>
      <t>oder Koordinaten</t>
    </r>
    <r>
      <rPr>
        <sz val="12"/>
        <color theme="1"/>
        <rFont val="Arial"/>
        <family val="2"/>
      </rPr>
      <t xml:space="preserve"> (Bsp. 2'645'289/1'250'489)</t>
    </r>
  </si>
  <si>
    <r>
      <rPr>
        <b/>
        <sz val="12"/>
        <color rgb="FF000000"/>
        <rFont val="Arial"/>
        <family val="2"/>
      </rPr>
      <t>Maximalbeitrag</t>
    </r>
    <r>
      <rPr>
        <sz val="12"/>
        <color rgb="FF000000"/>
        <rFont val="Arial"/>
        <family val="2"/>
      </rPr>
      <t xml:space="preserve"> pro ha: 15'000 Fr. bei einer minimalen Pflanzzahl von 600 Pflanzen. Der Beitrag ist abhängig von der minimalen Pflanzzahl. Bei Kategorien mit tieferer Pflanzzahl reduziert sich der Beitrag. Siehe Tabelle unten bzw. auf Seite 2.</t>
    </r>
  </si>
  <si>
    <t>Version 1_2025 RZUE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</si>
</sst>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 #,##0.00_ ;_ * \-#,##0.00_ ;_ * &quot;-&quot;??_ ;_ @_ "/>
    <numFmt numFmtId="164" formatCode="_ * #,##0_ ;_ * \-#,##0_ ;_ * &quot;-&quot;??_ ;_ @_ "/>
  </numFmts>
  <fonts count="31" x14ac:knownFonts="1">
    <font>
      <sz val="11"/>
      <color theme="1"/>
      <name val="Arial"/>
      <family val="2"/>
    </font>
    <font>
      <sz val="10"/>
      <color theme="1"/>
      <name val="Arial"/>
      <family val="2"/>
    </font>
    <font>
      <b/>
      <sz val="10"/>
      <color theme="1"/>
      <name val="Arial"/>
      <family val="2"/>
    </font>
    <font>
      <sz val="10"/>
      <color rgb="FF000000"/>
      <name val="Arial"/>
      <family val="2"/>
    </font>
    <font>
      <b/>
      <sz val="10"/>
      <color rgb="FF000000"/>
      <name val="Arial"/>
      <family val="2"/>
    </font>
    <font>
      <b/>
      <i/>
      <sz val="10"/>
      <color rgb="FF000000"/>
      <name val="Arial"/>
      <family val="2"/>
    </font>
    <font>
      <b/>
      <sz val="12"/>
      <color theme="1"/>
      <name val="Arial"/>
      <family val="2"/>
    </font>
    <font>
      <sz val="14"/>
      <color theme="1"/>
      <name val="Arial"/>
      <family val="2"/>
    </font>
    <font>
      <sz val="16"/>
      <color theme="1"/>
      <name val="Arial"/>
      <family val="2"/>
    </font>
    <font>
      <b/>
      <sz val="16"/>
      <color theme="1"/>
      <name val="Arial"/>
      <family val="2"/>
    </font>
    <font>
      <sz val="9"/>
      <color indexed="81"/>
      <name val="Segoe UI"/>
      <charset val="1"/>
    </font>
    <font>
      <b/>
      <sz val="9"/>
      <color indexed="81"/>
      <name val="Segoe UI"/>
      <charset val="1"/>
    </font>
    <font>
      <sz val="9"/>
      <color indexed="81"/>
      <name val="Segoe UI"/>
      <family val="2"/>
    </font>
    <font>
      <b/>
      <sz val="9"/>
      <color indexed="81"/>
      <name val="Segoe UI"/>
      <family val="2"/>
    </font>
    <font>
      <i/>
      <sz val="10"/>
      <color theme="1"/>
      <name val="Arial"/>
      <family val="2"/>
    </font>
    <font>
      <sz val="11"/>
      <color theme="1"/>
      <name val="Arial"/>
      <family val="2"/>
    </font>
    <font>
      <sz val="12"/>
      <color theme="1"/>
      <name val="Arial"/>
      <family val="2"/>
    </font>
    <font>
      <b/>
      <sz val="14"/>
      <color rgb="FFFF0000"/>
      <name val="Arial"/>
      <family val="2"/>
    </font>
    <font>
      <b/>
      <sz val="18"/>
      <color theme="1"/>
      <name val="Arial"/>
      <family val="2"/>
    </font>
    <font>
      <b/>
      <sz val="18"/>
      <color rgb="FFFF0000"/>
      <name val="Arial"/>
      <family val="2"/>
    </font>
    <font>
      <sz val="12"/>
      <color theme="0"/>
      <name val="Arial"/>
      <family val="2"/>
    </font>
    <font>
      <b/>
      <sz val="12"/>
      <color rgb="FF000000"/>
      <name val="Arial"/>
      <family val="2"/>
    </font>
    <font>
      <sz val="12"/>
      <color theme="1"/>
      <name val="Symbol"/>
      <family val="1"/>
      <charset val="2"/>
    </font>
    <font>
      <b/>
      <i/>
      <sz val="12"/>
      <color rgb="FF000000"/>
      <name val="Arial"/>
      <family val="2"/>
    </font>
    <font>
      <sz val="12"/>
      <color rgb="FF000000"/>
      <name val="Arial"/>
      <family val="2"/>
    </font>
    <font>
      <vertAlign val="superscript"/>
      <sz val="12"/>
      <color rgb="FF000000"/>
      <name val="Arial"/>
      <family val="2"/>
    </font>
    <font>
      <b/>
      <sz val="16"/>
      <color rgb="FF000000"/>
      <name val="Arial"/>
      <family val="2"/>
    </font>
    <font>
      <b/>
      <sz val="11"/>
      <color theme="1"/>
      <name val="Arial"/>
      <family val="2"/>
    </font>
    <font>
      <b/>
      <sz val="12"/>
      <name val="Arial"/>
      <family val="2"/>
    </font>
    <font>
      <b/>
      <sz val="14"/>
      <color theme="1"/>
      <name val="Arial"/>
      <family val="2"/>
    </font>
    <font>
      <i/>
      <sz val="8"/>
      <color theme="1"/>
      <name val="Arial"/>
      <family val="2"/>
    </font>
  </fonts>
  <fills count="8">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0"/>
        <bgColor indexed="64"/>
      </patternFill>
    </fill>
  </fills>
  <borders count="31">
    <border>
      <left/>
      <right/>
      <top/>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diagonal/>
    </border>
    <border>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hair">
        <color auto="1"/>
      </left>
      <right style="hair">
        <color auto="1"/>
      </right>
      <top style="hair">
        <color auto="1"/>
      </top>
      <bottom/>
      <diagonal/>
    </border>
    <border>
      <left style="hair">
        <color auto="1"/>
      </left>
      <right style="hair">
        <color auto="1"/>
      </right>
      <top/>
      <bottom/>
      <diagonal/>
    </border>
    <border>
      <left style="hair">
        <color auto="1"/>
      </left>
      <right style="hair">
        <color auto="1"/>
      </right>
      <top/>
      <bottom style="hair">
        <color auto="1"/>
      </bottom>
      <diagonal/>
    </border>
    <border>
      <left/>
      <right/>
      <top style="thin">
        <color indexed="64"/>
      </top>
      <bottom/>
      <diagonal/>
    </border>
  </borders>
  <cellStyleXfs count="2">
    <xf numFmtId="0" fontId="0" fillId="0" borderId="0"/>
    <xf numFmtId="43" fontId="15" fillId="0" borderId="0" applyFont="0" applyFill="0" applyBorder="0" applyAlignment="0" applyProtection="0"/>
  </cellStyleXfs>
  <cellXfs count="165">
    <xf numFmtId="0" fontId="0" fillId="0" borderId="0" xfId="0"/>
    <xf numFmtId="0" fontId="1" fillId="0" borderId="0" xfId="0" applyFont="1"/>
    <xf numFmtId="0" fontId="3" fillId="0" borderId="0" xfId="0" applyFont="1" applyAlignment="1">
      <alignment vertical="center" wrapText="1"/>
    </xf>
    <xf numFmtId="0" fontId="1" fillId="3" borderId="0" xfId="0" applyFont="1" applyFill="1"/>
    <xf numFmtId="0" fontId="4" fillId="0" borderId="0" xfId="0" applyFont="1" applyAlignment="1">
      <alignment vertical="center" wrapText="1"/>
    </xf>
    <xf numFmtId="0" fontId="3" fillId="0" borderId="0" xfId="0" applyFont="1" applyAlignment="1">
      <alignment horizontal="center" vertical="center"/>
    </xf>
    <xf numFmtId="0" fontId="3" fillId="0" borderId="6" xfId="0" applyFont="1" applyBorder="1" applyAlignment="1">
      <alignment vertical="center" wrapText="1"/>
    </xf>
    <xf numFmtId="0" fontId="2" fillId="0" borderId="0" xfId="0" applyFont="1"/>
    <xf numFmtId="0" fontId="1" fillId="0" borderId="8" xfId="0" applyFont="1" applyBorder="1"/>
    <xf numFmtId="0" fontId="2" fillId="0" borderId="10" xfId="0" applyFont="1" applyBorder="1" applyAlignment="1">
      <alignment wrapText="1"/>
    </xf>
    <xf numFmtId="0" fontId="2" fillId="0" borderId="2" xfId="0" applyFont="1" applyBorder="1" applyAlignment="1">
      <alignment wrapText="1"/>
    </xf>
    <xf numFmtId="0" fontId="1" fillId="0" borderId="4" xfId="0" applyFont="1" applyBorder="1"/>
    <xf numFmtId="0" fontId="1" fillId="0" borderId="5" xfId="0" applyFont="1" applyBorder="1"/>
    <xf numFmtId="0" fontId="1" fillId="0" borderId="3" xfId="0" applyFont="1" applyBorder="1"/>
    <xf numFmtId="0" fontId="1" fillId="3" borderId="5" xfId="0" applyFont="1" applyFill="1" applyBorder="1"/>
    <xf numFmtId="0" fontId="2" fillId="0" borderId="0" xfId="0" applyFont="1" applyAlignment="1">
      <alignment horizontal="center" vertical="center"/>
    </xf>
    <xf numFmtId="0" fontId="2" fillId="3" borderId="10" xfId="0" applyFont="1" applyFill="1" applyBorder="1" applyAlignment="1">
      <alignment wrapText="1"/>
    </xf>
    <xf numFmtId="0" fontId="3" fillId="0" borderId="5" xfId="0" applyFont="1" applyBorder="1" applyAlignment="1">
      <alignment horizontal="center" vertical="center"/>
    </xf>
    <xf numFmtId="0" fontId="3" fillId="0" borderId="7" xfId="0" applyFont="1" applyBorder="1" applyAlignment="1">
      <alignment vertical="center" wrapText="1"/>
    </xf>
    <xf numFmtId="0" fontId="14" fillId="0" borderId="0" xfId="0" applyFont="1"/>
    <xf numFmtId="0" fontId="3" fillId="0" borderId="0" xfId="0" applyFont="1" applyAlignment="1">
      <alignment horizontal="left" vertical="center"/>
    </xf>
    <xf numFmtId="0" fontId="1" fillId="0" borderId="2" xfId="0" applyFont="1" applyBorder="1"/>
    <xf numFmtId="0" fontId="2" fillId="0" borderId="7" xfId="0" applyFont="1" applyBorder="1"/>
    <xf numFmtId="0" fontId="6" fillId="0" borderId="8" xfId="0" applyFont="1" applyBorder="1"/>
    <xf numFmtId="0" fontId="9" fillId="0" borderId="0" xfId="0" applyFont="1"/>
    <xf numFmtId="0" fontId="2" fillId="0" borderId="4" xfId="0" applyFont="1" applyBorder="1"/>
    <xf numFmtId="0" fontId="3" fillId="0" borderId="4" xfId="0" applyFont="1" applyBorder="1" applyAlignment="1">
      <alignment horizontal="right" vertical="center"/>
    </xf>
    <xf numFmtId="0" fontId="3" fillId="0" borderId="3" xfId="0" applyFont="1" applyBorder="1" applyAlignment="1">
      <alignment horizontal="right" vertical="center"/>
    </xf>
    <xf numFmtId="0" fontId="2" fillId="0" borderId="4" xfId="0" applyFont="1" applyBorder="1" applyAlignment="1">
      <alignment wrapText="1"/>
    </xf>
    <xf numFmtId="0" fontId="1" fillId="0" borderId="7" xfId="0" applyFont="1" applyBorder="1"/>
    <xf numFmtId="0" fontId="1" fillId="0" borderId="6" xfId="0" applyFont="1" applyBorder="1"/>
    <xf numFmtId="0" fontId="4" fillId="0" borderId="8" xfId="0" applyFont="1" applyBorder="1" applyAlignment="1">
      <alignment vertical="center" wrapText="1"/>
    </xf>
    <xf numFmtId="0" fontId="3" fillId="0" borderId="2" xfId="0" applyFont="1" applyBorder="1" applyAlignment="1">
      <alignment vertical="center" wrapText="1"/>
    </xf>
    <xf numFmtId="0" fontId="5" fillId="0" borderId="7" xfId="0" applyFont="1" applyBorder="1" applyAlignment="1">
      <alignment vertical="center" wrapText="1"/>
    </xf>
    <xf numFmtId="0" fontId="4" fillId="0" borderId="4" xfId="0" applyFont="1" applyBorder="1" applyAlignment="1">
      <alignment vertical="center" wrapText="1"/>
    </xf>
    <xf numFmtId="43" fontId="16" fillId="4" borderId="0" xfId="1" applyFont="1" applyFill="1"/>
    <xf numFmtId="0" fontId="1" fillId="0" borderId="21" xfId="0" applyFont="1" applyBorder="1"/>
    <xf numFmtId="0" fontId="1" fillId="0" borderId="22" xfId="0" applyFont="1" applyBorder="1"/>
    <xf numFmtId="0" fontId="1" fillId="0" borderId="9" xfId="0" applyFont="1" applyBorder="1"/>
    <xf numFmtId="0" fontId="1" fillId="0" borderId="1" xfId="0" applyFont="1" applyBorder="1"/>
    <xf numFmtId="0" fontId="1" fillId="7" borderId="0" xfId="0" applyFont="1" applyFill="1"/>
    <xf numFmtId="0" fontId="3" fillId="7" borderId="0" xfId="0" applyFont="1" applyFill="1" applyAlignment="1">
      <alignment horizontal="left" vertical="top" wrapText="1"/>
    </xf>
    <xf numFmtId="0" fontId="1" fillId="5" borderId="0" xfId="0" applyFont="1" applyFill="1" applyProtection="1">
      <protection locked="0"/>
    </xf>
    <xf numFmtId="0" fontId="1" fillId="6" borderId="0" xfId="1" applyNumberFormat="1" applyFont="1" applyFill="1" applyProtection="1">
      <protection locked="0"/>
    </xf>
    <xf numFmtId="164" fontId="1" fillId="6" borderId="0" xfId="1" applyNumberFormat="1" applyFont="1" applyFill="1" applyProtection="1">
      <protection locked="0"/>
    </xf>
    <xf numFmtId="0" fontId="16" fillId="6" borderId="0" xfId="0" applyFont="1" applyFill="1" applyAlignment="1" applyProtection="1">
      <alignment horizontal="left" vertical="top"/>
      <protection locked="0"/>
    </xf>
    <xf numFmtId="0" fontId="2" fillId="0" borderId="8" xfId="0" applyFont="1" applyBorder="1"/>
    <xf numFmtId="0" fontId="1" fillId="6" borderId="0" xfId="0" applyFont="1" applyFill="1" applyAlignment="1" applyProtection="1">
      <alignment horizontal="left" vertical="top" wrapText="1"/>
      <protection locked="0"/>
    </xf>
    <xf numFmtId="0" fontId="1" fillId="6" borderId="0" xfId="0" applyFont="1" applyFill="1" applyAlignment="1" applyProtection="1">
      <alignment vertical="top" wrapText="1"/>
      <protection locked="0"/>
    </xf>
    <xf numFmtId="0" fontId="16" fillId="6" borderId="0" xfId="0" applyFont="1" applyFill="1" applyAlignment="1" applyProtection="1">
      <alignment horizontal="left" vertical="top" wrapText="1"/>
      <protection locked="0"/>
    </xf>
    <xf numFmtId="0" fontId="6" fillId="3" borderId="0" xfId="0" applyFont="1" applyFill="1" applyAlignment="1">
      <alignment wrapText="1"/>
    </xf>
    <xf numFmtId="0" fontId="16" fillId="3" borderId="0" xfId="0" applyFont="1" applyFill="1"/>
    <xf numFmtId="0" fontId="16" fillId="6" borderId="28" xfId="0" applyFont="1" applyFill="1" applyBorder="1" applyAlignment="1" applyProtection="1">
      <alignment horizontal="left" vertical="center"/>
      <protection locked="0"/>
    </xf>
    <xf numFmtId="0" fontId="24" fillId="2" borderId="0" xfId="0" applyFont="1" applyFill="1" applyAlignment="1">
      <alignment horizontal="left" vertical="center" wrapText="1"/>
    </xf>
    <xf numFmtId="0" fontId="24" fillId="2" borderId="0" xfId="0" applyFont="1" applyFill="1" applyAlignment="1">
      <alignment horizontal="left" vertical="top" wrapText="1"/>
    </xf>
    <xf numFmtId="0" fontId="16" fillId="6" borderId="0" xfId="0" applyFont="1" applyFill="1" applyAlignment="1" applyProtection="1">
      <alignment horizontal="left" vertical="top" wrapText="1"/>
      <protection locked="0"/>
    </xf>
    <xf numFmtId="0" fontId="2" fillId="0" borderId="9" xfId="0" applyFont="1" applyBorder="1" applyAlignment="1">
      <alignment horizontal="left" wrapText="1"/>
    </xf>
    <xf numFmtId="0" fontId="2" fillId="0" borderId="1" xfId="0" applyFont="1" applyBorder="1" applyAlignment="1">
      <alignment horizontal="left" wrapText="1"/>
    </xf>
    <xf numFmtId="0" fontId="16" fillId="7" borderId="0" xfId="0" applyFont="1" applyFill="1"/>
    <xf numFmtId="0" fontId="1" fillId="7" borderId="11" xfId="0" applyFont="1" applyFill="1" applyBorder="1"/>
    <xf numFmtId="0" fontId="6" fillId="7" borderId="0" xfId="0" applyFont="1" applyFill="1"/>
    <xf numFmtId="164" fontId="1" fillId="7" borderId="0" xfId="1" applyNumberFormat="1" applyFont="1" applyFill="1"/>
    <xf numFmtId="0" fontId="6" fillId="7" borderId="0" xfId="0" applyFont="1" applyFill="1" applyAlignment="1">
      <alignment vertical="top"/>
    </xf>
    <xf numFmtId="0" fontId="0" fillId="7" borderId="0" xfId="0" applyFill="1"/>
    <xf numFmtId="0" fontId="7" fillId="7" borderId="0" xfId="0" applyFont="1" applyFill="1"/>
    <xf numFmtId="0" fontId="16" fillId="7" borderId="11" xfId="0" applyFont="1" applyFill="1" applyBorder="1"/>
    <xf numFmtId="0" fontId="6" fillId="7" borderId="23" xfId="0" applyFont="1" applyFill="1" applyBorder="1"/>
    <xf numFmtId="164" fontId="16" fillId="7" borderId="24" xfId="1" applyNumberFormat="1" applyFont="1" applyFill="1" applyBorder="1"/>
    <xf numFmtId="43" fontId="6" fillId="7" borderId="0" xfId="1" applyFont="1" applyFill="1" applyAlignment="1">
      <alignment wrapText="1"/>
    </xf>
    <xf numFmtId="0" fontId="27" fillId="7" borderId="0" xfId="0" applyFont="1" applyFill="1"/>
    <xf numFmtId="43" fontId="16" fillId="7" borderId="0" xfId="1" applyFont="1" applyFill="1"/>
    <xf numFmtId="0" fontId="1" fillId="7" borderId="25" xfId="0" applyFont="1" applyFill="1" applyBorder="1" applyAlignment="1">
      <alignment wrapText="1"/>
    </xf>
    <xf numFmtId="0" fontId="1" fillId="7" borderId="26" xfId="1" applyNumberFormat="1" applyFont="1" applyFill="1" applyBorder="1" applyAlignment="1">
      <alignment horizontal="center" vertical="center"/>
    </xf>
    <xf numFmtId="0" fontId="2" fillId="7" borderId="0" xfId="0" applyFont="1" applyFill="1" applyAlignment="1">
      <alignment wrapText="1"/>
    </xf>
    <xf numFmtId="0" fontId="16" fillId="7" borderId="0" xfId="1" applyNumberFormat="1" applyFont="1" applyFill="1"/>
    <xf numFmtId="43" fontId="16" fillId="7" borderId="24" xfId="1" applyFont="1" applyFill="1" applyBorder="1"/>
    <xf numFmtId="43" fontId="1" fillId="7" borderId="26" xfId="1" applyFont="1" applyFill="1" applyBorder="1" applyAlignment="1">
      <alignment horizontal="center" vertical="center"/>
    </xf>
    <xf numFmtId="43" fontId="20" fillId="7" borderId="0" xfId="1" applyFont="1" applyFill="1"/>
    <xf numFmtId="0" fontId="6" fillId="7" borderId="16" xfId="0" applyFont="1" applyFill="1" applyBorder="1"/>
    <xf numFmtId="43" fontId="16" fillId="7" borderId="16" xfId="1" applyFont="1" applyFill="1" applyBorder="1"/>
    <xf numFmtId="0" fontId="16" fillId="7" borderId="26" xfId="0" applyFont="1" applyFill="1" applyBorder="1"/>
    <xf numFmtId="0" fontId="16" fillId="7" borderId="16" xfId="0" applyFont="1" applyFill="1" applyBorder="1"/>
    <xf numFmtId="43" fontId="6" fillId="7" borderId="16" xfId="1" applyFont="1" applyFill="1" applyBorder="1" applyAlignment="1">
      <alignment wrapText="1"/>
    </xf>
    <xf numFmtId="0" fontId="6" fillId="7" borderId="0" xfId="0" applyFont="1" applyFill="1" applyAlignment="1">
      <alignment horizontal="center"/>
    </xf>
    <xf numFmtId="0" fontId="16" fillId="7" borderId="0" xfId="0" quotePrefix="1" applyFont="1" applyFill="1"/>
    <xf numFmtId="0" fontId="6" fillId="7" borderId="30" xfId="0" applyFont="1" applyFill="1" applyBorder="1"/>
    <xf numFmtId="0" fontId="16" fillId="7" borderId="30" xfId="0" applyFont="1" applyFill="1" applyBorder="1"/>
    <xf numFmtId="0" fontId="16" fillId="7" borderId="0" xfId="0" applyFont="1" applyFill="1" applyAlignment="1">
      <alignment horizontal="left" vertical="top"/>
    </xf>
    <xf numFmtId="0" fontId="16" fillId="7" borderId="0" xfId="0" applyFont="1" applyFill="1" applyAlignment="1">
      <alignment vertical="top"/>
    </xf>
    <xf numFmtId="0" fontId="18" fillId="7" borderId="0" xfId="0" applyFont="1" applyFill="1"/>
    <xf numFmtId="0" fontId="21" fillId="7" borderId="12" xfId="0" applyFont="1" applyFill="1" applyBorder="1" applyAlignment="1">
      <alignment vertical="center" wrapText="1"/>
    </xf>
    <xf numFmtId="0" fontId="16" fillId="7" borderId="13" xfId="0" applyFont="1" applyFill="1" applyBorder="1"/>
    <xf numFmtId="0" fontId="21" fillId="7" borderId="14" xfId="0" applyFont="1" applyFill="1" applyBorder="1" applyAlignment="1">
      <alignment vertical="center" wrapText="1"/>
    </xf>
    <xf numFmtId="0" fontId="22" fillId="7" borderId="0" xfId="0" applyFont="1" applyFill="1" applyAlignment="1">
      <alignment horizontal="left" vertical="center" wrapText="1"/>
    </xf>
    <xf numFmtId="0" fontId="23" fillId="7" borderId="7" xfId="0" applyFont="1" applyFill="1" applyBorder="1" applyAlignment="1">
      <alignment vertical="center" wrapText="1"/>
    </xf>
    <xf numFmtId="0" fontId="21" fillId="7" borderId="4" xfId="0" applyFont="1" applyFill="1" applyBorder="1" applyAlignment="1">
      <alignment vertical="center" wrapText="1"/>
    </xf>
    <xf numFmtId="0" fontId="24" fillId="7" borderId="7" xfId="0" applyFont="1" applyFill="1" applyBorder="1" applyAlignment="1">
      <alignment vertical="center" wrapText="1"/>
    </xf>
    <xf numFmtId="164" fontId="24" fillId="7" borderId="4" xfId="1" applyNumberFormat="1" applyFont="1" applyFill="1" applyBorder="1" applyAlignment="1" applyProtection="1">
      <alignment horizontal="left" vertical="center"/>
    </xf>
    <xf numFmtId="0" fontId="24" fillId="7" borderId="15" xfId="0" applyFont="1" applyFill="1" applyBorder="1" applyAlignment="1">
      <alignment vertical="center" wrapText="1"/>
    </xf>
    <xf numFmtId="164" fontId="24" fillId="7" borderId="17" xfId="1" applyNumberFormat="1" applyFont="1" applyFill="1" applyBorder="1" applyAlignment="1" applyProtection="1">
      <alignment horizontal="left" vertical="center"/>
    </xf>
    <xf numFmtId="0" fontId="23" fillId="7" borderId="7" xfId="0" applyFont="1" applyFill="1" applyBorder="1" applyAlignment="1">
      <alignment horizontal="left" vertical="center" wrapText="1"/>
    </xf>
    <xf numFmtId="0" fontId="23" fillId="7" borderId="0" xfId="0" applyFont="1" applyFill="1" applyAlignment="1">
      <alignment horizontal="left" vertical="center" wrapText="1"/>
    </xf>
    <xf numFmtId="0" fontId="23" fillId="7" borderId="4" xfId="0" applyFont="1" applyFill="1" applyBorder="1" applyAlignment="1">
      <alignment horizontal="left" vertical="center" wrapText="1"/>
    </xf>
    <xf numFmtId="0" fontId="24" fillId="7" borderId="4" xfId="0" applyFont="1" applyFill="1" applyBorder="1" applyAlignment="1">
      <alignment horizontal="right" vertical="center"/>
    </xf>
    <xf numFmtId="0" fontId="1" fillId="7" borderId="16" xfId="0" applyFont="1" applyFill="1" applyBorder="1"/>
    <xf numFmtId="0" fontId="21" fillId="7" borderId="18" xfId="0" applyFont="1" applyFill="1" applyBorder="1" applyAlignment="1">
      <alignment vertical="center" wrapText="1"/>
    </xf>
    <xf numFmtId="0" fontId="16" fillId="7" borderId="5" xfId="0" applyFont="1" applyFill="1" applyBorder="1"/>
    <xf numFmtId="0" fontId="16" fillId="7" borderId="19" xfId="0" applyFont="1" applyFill="1" applyBorder="1"/>
    <xf numFmtId="0" fontId="24" fillId="7" borderId="20" xfId="0" applyFont="1" applyFill="1" applyBorder="1" applyAlignment="1">
      <alignment horizontal="right" vertical="center"/>
    </xf>
    <xf numFmtId="0" fontId="24" fillId="7" borderId="0" xfId="0" applyFont="1" applyFill="1" applyAlignment="1">
      <alignment horizontal="left" vertical="top" wrapText="1"/>
    </xf>
    <xf numFmtId="0" fontId="24" fillId="7" borderId="0" xfId="0" applyFont="1" applyFill="1" applyAlignment="1">
      <alignment vertical="center" wrapText="1"/>
    </xf>
    <xf numFmtId="0" fontId="24" fillId="7" borderId="0" xfId="0" applyFont="1" applyFill="1" applyAlignment="1">
      <alignment horizontal="center" vertical="center"/>
    </xf>
    <xf numFmtId="0" fontId="26" fillId="7" borderId="0" xfId="0" applyFont="1" applyFill="1" applyAlignment="1">
      <alignment horizontal="left" vertical="center" wrapText="1"/>
    </xf>
    <xf numFmtId="0" fontId="21" fillId="7" borderId="11" xfId="0" applyFont="1" applyFill="1" applyBorder="1" applyAlignment="1">
      <alignment vertical="center" wrapText="1"/>
    </xf>
    <xf numFmtId="0" fontId="21" fillId="7" borderId="0" xfId="0" applyFont="1" applyFill="1" applyAlignment="1">
      <alignment vertical="center" wrapText="1"/>
    </xf>
    <xf numFmtId="0" fontId="21" fillId="7" borderId="0" xfId="0" applyFont="1" applyFill="1" applyAlignment="1">
      <alignment horizontal="left" vertical="center" wrapText="1"/>
    </xf>
    <xf numFmtId="0" fontId="24" fillId="7" borderId="0" xfId="0" applyFont="1" applyFill="1" applyAlignment="1">
      <alignment horizontal="left" vertical="top" wrapText="1"/>
    </xf>
    <xf numFmtId="0" fontId="21" fillId="7" borderId="0" xfId="0" applyFont="1" applyFill="1" applyAlignment="1">
      <alignment horizontal="left" vertical="top" wrapText="1"/>
    </xf>
    <xf numFmtId="0" fontId="22" fillId="7" borderId="11" xfId="0" applyFont="1" applyFill="1" applyBorder="1" applyAlignment="1">
      <alignment horizontal="left" vertical="center" wrapText="1"/>
    </xf>
    <xf numFmtId="0" fontId="21" fillId="7" borderId="8" xfId="0" applyFont="1" applyFill="1" applyBorder="1" applyAlignment="1">
      <alignment horizontal="left" vertical="top" wrapText="1"/>
    </xf>
    <xf numFmtId="0" fontId="21" fillId="7" borderId="2" xfId="0" applyFont="1" applyFill="1" applyBorder="1" applyAlignment="1">
      <alignment horizontal="left" vertical="top" wrapText="1"/>
    </xf>
    <xf numFmtId="0" fontId="24" fillId="7" borderId="11" xfId="0" applyFont="1" applyFill="1" applyBorder="1" applyAlignment="1">
      <alignment horizontal="left" vertical="top" wrapText="1"/>
    </xf>
    <xf numFmtId="0" fontId="6" fillId="7" borderId="12" xfId="0" applyFont="1" applyFill="1" applyBorder="1" applyAlignment="1">
      <alignment horizontal="left" vertical="top"/>
    </xf>
    <xf numFmtId="0" fontId="21" fillId="7" borderId="14" xfId="0" applyFont="1" applyFill="1" applyBorder="1" applyAlignment="1">
      <alignment horizontal="left" vertical="top" wrapText="1"/>
    </xf>
    <xf numFmtId="0" fontId="6" fillId="7" borderId="7" xfId="0" applyFont="1" applyFill="1" applyBorder="1" applyAlignment="1">
      <alignment horizontal="left" vertical="top"/>
    </xf>
    <xf numFmtId="0" fontId="21" fillId="7" borderId="4" xfId="0" applyFont="1" applyFill="1" applyBorder="1" applyAlignment="1">
      <alignment horizontal="left" vertical="top" wrapText="1"/>
    </xf>
    <xf numFmtId="0" fontId="21" fillId="7" borderId="11" xfId="0" applyFont="1" applyFill="1" applyBorder="1" applyAlignment="1">
      <alignment horizontal="left" vertical="top" wrapText="1"/>
    </xf>
    <xf numFmtId="0" fontId="21" fillId="7" borderId="0" xfId="0" applyFont="1" applyFill="1" applyAlignment="1">
      <alignment horizontal="left" vertical="top" wrapText="1"/>
    </xf>
    <xf numFmtId="0" fontId="24" fillId="7" borderId="7" xfId="0" applyFont="1" applyFill="1" applyBorder="1" applyAlignment="1">
      <alignment horizontal="left" vertical="top" wrapText="1"/>
    </xf>
    <xf numFmtId="0" fontId="24" fillId="7" borderId="4" xfId="0" applyFont="1" applyFill="1" applyBorder="1" applyAlignment="1">
      <alignment horizontal="center" vertical="top" wrapText="1"/>
    </xf>
    <xf numFmtId="0" fontId="24" fillId="7" borderId="11" xfId="0" applyFont="1" applyFill="1" applyBorder="1" applyAlignment="1">
      <alignment horizontal="left" vertical="top"/>
    </xf>
    <xf numFmtId="0" fontId="24" fillId="7" borderId="0" xfId="0" applyFont="1" applyFill="1" applyAlignment="1">
      <alignment horizontal="left" vertical="top"/>
    </xf>
    <xf numFmtId="0" fontId="6" fillId="7" borderId="15" xfId="0" applyFont="1" applyFill="1" applyBorder="1" applyAlignment="1">
      <alignment horizontal="left" vertical="top"/>
    </xf>
    <xf numFmtId="0" fontId="21" fillId="7" borderId="17" xfId="0" applyFont="1" applyFill="1" applyBorder="1" applyAlignment="1">
      <alignment horizontal="left" vertical="top" wrapText="1"/>
    </xf>
    <xf numFmtId="0" fontId="24" fillId="7" borderId="11" xfId="0" applyFont="1" applyFill="1" applyBorder="1" applyAlignment="1">
      <alignment horizontal="center" vertical="center"/>
    </xf>
    <xf numFmtId="0" fontId="24" fillId="7" borderId="7" xfId="0" applyFont="1" applyFill="1" applyBorder="1" applyAlignment="1">
      <alignment horizontal="left" vertical="center" wrapText="1"/>
    </xf>
    <xf numFmtId="0" fontId="24" fillId="7" borderId="4" xfId="0" applyFont="1" applyFill="1" applyBorder="1" applyAlignment="1">
      <alignment horizontal="center" vertical="center"/>
    </xf>
    <xf numFmtId="0" fontId="23" fillId="7" borderId="8" xfId="0" applyFont="1" applyFill="1" applyBorder="1" applyAlignment="1">
      <alignment vertical="center" wrapText="1"/>
    </xf>
    <xf numFmtId="0" fontId="23" fillId="7" borderId="2" xfId="0" applyFont="1" applyFill="1" applyBorder="1" applyAlignment="1">
      <alignment vertical="center" wrapText="1"/>
    </xf>
    <xf numFmtId="0" fontId="24" fillId="7" borderId="7" xfId="0" applyFont="1" applyFill="1" applyBorder="1" applyAlignment="1">
      <alignment vertical="center" wrapText="1"/>
    </xf>
    <xf numFmtId="0" fontId="24" fillId="7" borderId="4" xfId="0" applyFont="1" applyFill="1" applyBorder="1" applyAlignment="1">
      <alignment horizontal="center" vertical="center" wrapText="1"/>
    </xf>
    <xf numFmtId="0" fontId="23" fillId="7" borderId="11" xfId="0" applyFont="1" applyFill="1" applyBorder="1" applyAlignment="1">
      <alignment vertical="center" wrapText="1"/>
    </xf>
    <xf numFmtId="0" fontId="23" fillId="7" borderId="0" xfId="0" applyFont="1" applyFill="1" applyAlignment="1">
      <alignment vertical="center" wrapText="1"/>
    </xf>
    <xf numFmtId="0" fontId="24" fillId="7" borderId="11" xfId="0" applyFont="1" applyFill="1" applyBorder="1" applyAlignment="1">
      <alignment horizontal="center" vertical="center" wrapText="1"/>
    </xf>
    <xf numFmtId="0" fontId="24" fillId="7" borderId="0" xfId="0" applyFont="1" applyFill="1" applyAlignment="1">
      <alignment horizontal="center" vertical="center" wrapText="1"/>
    </xf>
    <xf numFmtId="0" fontId="24" fillId="7" borderId="6" xfId="0" applyFont="1" applyFill="1" applyBorder="1" applyAlignment="1">
      <alignment vertical="center" wrapText="1"/>
    </xf>
    <xf numFmtId="0" fontId="24" fillId="7" borderId="3" xfId="0" applyFont="1" applyFill="1" applyBorder="1" applyAlignment="1">
      <alignment horizontal="center" vertical="center"/>
    </xf>
    <xf numFmtId="0" fontId="24" fillId="7" borderId="3" xfId="0" applyFont="1" applyFill="1" applyBorder="1" applyAlignment="1">
      <alignment horizontal="center" vertical="center" wrapText="1"/>
    </xf>
    <xf numFmtId="0" fontId="24" fillId="7" borderId="10" xfId="0" applyFont="1" applyFill="1" applyBorder="1" applyAlignment="1">
      <alignment horizontal="left" vertical="top" wrapText="1"/>
    </xf>
    <xf numFmtId="0" fontId="2" fillId="7" borderId="0" xfId="0" applyFont="1" applyFill="1"/>
    <xf numFmtId="0" fontId="6" fillId="7" borderId="0" xfId="0" applyFont="1" applyFill="1" applyAlignment="1">
      <alignment horizontal="left" vertical="top" wrapText="1"/>
    </xf>
    <xf numFmtId="0" fontId="19" fillId="7" borderId="0" xfId="0" applyFont="1" applyFill="1" applyAlignment="1">
      <alignment horizontal="center" vertical="center"/>
    </xf>
    <xf numFmtId="0" fontId="17" fillId="7" borderId="0" xfId="0" applyFont="1" applyFill="1" applyAlignment="1">
      <alignment vertical="center"/>
    </xf>
    <xf numFmtId="0" fontId="6" fillId="7" borderId="0" xfId="0" applyFont="1" applyFill="1" applyAlignment="1">
      <alignment horizontal="left" vertical="top" wrapText="1"/>
    </xf>
    <xf numFmtId="0" fontId="1" fillId="7" borderId="0" xfId="0" applyFont="1" applyFill="1" applyAlignment="1">
      <alignment vertical="center"/>
    </xf>
    <xf numFmtId="0" fontId="16" fillId="7" borderId="29" xfId="0" applyFont="1" applyFill="1" applyBorder="1" applyAlignment="1">
      <alignment horizontal="left" vertical="center"/>
    </xf>
    <xf numFmtId="0" fontId="16" fillId="7" borderId="0" xfId="0" applyFont="1" applyFill="1" applyAlignment="1">
      <alignment horizontal="left" vertical="center"/>
    </xf>
    <xf numFmtId="0" fontId="29" fillId="7" borderId="0" xfId="0" applyFont="1" applyFill="1" applyAlignment="1">
      <alignment vertical="center"/>
    </xf>
    <xf numFmtId="0" fontId="2" fillId="7" borderId="0" xfId="0" applyFont="1" applyFill="1" applyAlignment="1">
      <alignment horizontal="right" vertical="center"/>
    </xf>
    <xf numFmtId="0" fontId="16" fillId="7" borderId="0" xfId="0" applyFont="1" applyFill="1" applyAlignment="1">
      <alignment vertical="center"/>
    </xf>
    <xf numFmtId="0" fontId="8" fillId="7" borderId="0" xfId="0" applyFont="1" applyFill="1" applyAlignment="1">
      <alignment horizontal="right" vertical="center"/>
    </xf>
    <xf numFmtId="0" fontId="9" fillId="7" borderId="0" xfId="0" applyFont="1" applyFill="1" applyAlignment="1">
      <alignment horizontal="right" vertical="center"/>
    </xf>
    <xf numFmtId="0" fontId="6" fillId="7" borderId="0" xfId="0" applyFont="1" applyFill="1" applyAlignment="1">
      <alignment vertical="center"/>
    </xf>
    <xf numFmtId="0" fontId="28" fillId="7" borderId="27" xfId="0" applyFont="1" applyFill="1" applyBorder="1" applyAlignment="1">
      <alignment horizontal="left" vertical="center"/>
    </xf>
    <xf numFmtId="0" fontId="30" fillId="7" borderId="0" xfId="0" applyFont="1" applyFill="1" applyAlignment="1">
      <alignment horizontal="right" vertical="top"/>
    </xf>
  </cellXfs>
  <cellStyles count="2">
    <cellStyle name="Komma" xfId="1" builtinId="3"/>
    <cellStyle name="Standard" xfId="0" builtinId="0"/>
  </cellStyles>
  <dxfs count="2">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oneCell">
    <xdr:from>
      <xdr:col>0</xdr:col>
      <xdr:colOff>20955</xdr:colOff>
      <xdr:row>0</xdr:row>
      <xdr:rowOff>28836</xdr:rowOff>
    </xdr:from>
    <xdr:to>
      <xdr:col>1</xdr:col>
      <xdr:colOff>1095002</xdr:colOff>
      <xdr:row>3</xdr:row>
      <xdr:rowOff>209275</xdr:rowOff>
    </xdr:to>
    <xdr:pic>
      <xdr:nvPicPr>
        <xdr:cNvPr id="2" name="bab8a75a-fd98-43de-aec5-f566">
          <a:extLst>
            <a:ext uri="{FF2B5EF4-FFF2-40B4-BE49-F238E27FC236}">
              <a16:creationId xmlns:a16="http://schemas.microsoft.com/office/drawing/2014/main" id="{44027C4B-C3F3-83ED-8BF2-F53D8D95721E}"/>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3101" t="22033" r="71405"/>
        <a:stretch/>
      </xdr:blipFill>
      <xdr:spPr>
        <a:xfrm>
          <a:off x="20955" y="28836"/>
          <a:ext cx="1162386" cy="849094"/>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C04BBF-E106-40B1-9778-3759EF591562}">
  <sheetPr codeName="Tabelle1"/>
  <dimension ref="A1:H95"/>
  <sheetViews>
    <sheetView tabSelected="1" view="pageBreakPreview" topLeftCell="A5" zoomScaleNormal="100" zoomScaleSheetLayoutView="100" zoomScalePageLayoutView="85" workbookViewId="0">
      <selection activeCell="F20" sqref="F20:G20"/>
    </sheetView>
  </sheetViews>
  <sheetFormatPr baseColWidth="10" defaultColWidth="11" defaultRowHeight="12.75" x14ac:dyDescent="0.2"/>
  <cols>
    <col min="1" max="1" width="1.125" style="40" customWidth="1"/>
    <col min="2" max="2" width="21.125" style="40" customWidth="1"/>
    <col min="3" max="3" width="37.375" style="40" customWidth="1"/>
    <col min="4" max="5" width="2.125" style="40" customWidth="1"/>
    <col min="6" max="6" width="26.875" style="40" customWidth="1"/>
    <col min="7" max="7" width="35.625" style="40" customWidth="1"/>
    <col min="8" max="8" width="1.625" style="40" customWidth="1"/>
    <col min="9" max="9" width="15.125" style="40" bestFit="1" customWidth="1"/>
    <col min="10" max="10" width="11.875" style="40" bestFit="1" customWidth="1"/>
    <col min="11" max="11" width="8.375" style="40" bestFit="1" customWidth="1"/>
    <col min="12" max="12" width="31.875" style="40" bestFit="1" customWidth="1"/>
    <col min="13" max="13" width="16.625" style="40" customWidth="1"/>
    <col min="14" max="14" width="21.625" style="40" customWidth="1"/>
    <col min="15" max="15" width="16.875" style="40" customWidth="1"/>
    <col min="16" max="16" width="16.125" style="40" customWidth="1"/>
    <col min="17" max="17" width="20.375" style="40" customWidth="1"/>
    <col min="18" max="18" width="18" style="40" customWidth="1"/>
    <col min="19" max="19" width="14.125" style="40" customWidth="1"/>
    <col min="20" max="16384" width="11" style="40"/>
  </cols>
  <sheetData>
    <row r="1" spans="2:7" ht="10.7" customHeight="1" x14ac:dyDescent="0.2"/>
    <row r="2" spans="2:7" ht="20.25" x14ac:dyDescent="0.2">
      <c r="G2" s="160" t="s">
        <v>1</v>
      </c>
    </row>
    <row r="3" spans="2:7" ht="20.25" x14ac:dyDescent="0.2">
      <c r="G3" s="161" t="s">
        <v>2</v>
      </c>
    </row>
    <row r="4" spans="2:7" ht="20.25" x14ac:dyDescent="0.2">
      <c r="G4" s="161" t="s">
        <v>3</v>
      </c>
    </row>
    <row r="5" spans="2:7" ht="15.75" x14ac:dyDescent="0.2">
      <c r="B5" s="162" t="s">
        <v>4</v>
      </c>
      <c r="G5" s="164" t="s">
        <v>105</v>
      </c>
    </row>
    <row r="6" spans="2:7" ht="15.75" x14ac:dyDescent="0.2">
      <c r="B6" s="162" t="s">
        <v>5</v>
      </c>
      <c r="G6" s="163" t="s">
        <v>80</v>
      </c>
    </row>
    <row r="7" spans="2:7" ht="15" x14ac:dyDescent="0.2">
      <c r="B7" s="159" t="s">
        <v>6</v>
      </c>
      <c r="G7" s="52"/>
    </row>
    <row r="8" spans="2:7" ht="15" x14ac:dyDescent="0.2">
      <c r="B8" s="154"/>
      <c r="G8" s="155" t="s">
        <v>81</v>
      </c>
    </row>
    <row r="9" spans="2:7" ht="15" x14ac:dyDescent="0.2">
      <c r="B9" s="154"/>
      <c r="G9" s="156"/>
    </row>
    <row r="10" spans="2:7" ht="19.7" customHeight="1" x14ac:dyDescent="0.2">
      <c r="B10" s="157" t="s">
        <v>92</v>
      </c>
      <c r="G10" s="158"/>
    </row>
    <row r="11" spans="2:7" ht="16.7" customHeight="1" x14ac:dyDescent="0.25">
      <c r="B11" s="50" t="s">
        <v>20</v>
      </c>
      <c r="C11" s="51"/>
      <c r="D11" s="51"/>
      <c r="E11" s="51"/>
      <c r="F11" s="51"/>
      <c r="G11" s="51"/>
    </row>
    <row r="12" spans="2:7" ht="27.75" customHeight="1" x14ac:dyDescent="0.2">
      <c r="B12" s="53" t="s">
        <v>97</v>
      </c>
      <c r="C12" s="53"/>
      <c r="D12" s="53"/>
      <c r="E12" s="53"/>
      <c r="F12" s="53"/>
      <c r="G12" s="53"/>
    </row>
    <row r="13" spans="2:7" ht="18.75" customHeight="1" x14ac:dyDescent="0.2">
      <c r="B13" s="53" t="s">
        <v>0</v>
      </c>
      <c r="C13" s="53"/>
      <c r="D13" s="53"/>
      <c r="E13" s="53"/>
      <c r="F13" s="53"/>
      <c r="G13" s="53"/>
    </row>
    <row r="14" spans="2:7" ht="27.6" customHeight="1" x14ac:dyDescent="0.2">
      <c r="B14" s="54" t="s">
        <v>104</v>
      </c>
      <c r="C14" s="54"/>
      <c r="D14" s="54"/>
      <c r="E14" s="54"/>
      <c r="F14" s="54"/>
      <c r="G14" s="54"/>
    </row>
    <row r="15" spans="2:7" ht="48" customHeight="1" x14ac:dyDescent="0.2">
      <c r="B15" s="54" t="s">
        <v>98</v>
      </c>
      <c r="C15" s="54"/>
      <c r="D15" s="54"/>
      <c r="E15" s="54"/>
      <c r="F15" s="54"/>
      <c r="G15" s="54"/>
    </row>
    <row r="16" spans="2:7" ht="1.5" customHeight="1" x14ac:dyDescent="0.2">
      <c r="B16" s="41"/>
      <c r="C16" s="41"/>
      <c r="D16" s="41"/>
      <c r="E16" s="41"/>
      <c r="F16" s="41"/>
      <c r="G16" s="41"/>
    </row>
    <row r="17" spans="2:7" ht="13.5" customHeight="1" x14ac:dyDescent="0.2">
      <c r="B17" s="41"/>
      <c r="C17" s="41"/>
      <c r="D17" s="41"/>
      <c r="E17" s="41"/>
      <c r="F17" s="41"/>
      <c r="G17" s="41"/>
    </row>
    <row r="18" spans="2:7" ht="24.6" customHeight="1" x14ac:dyDescent="0.2">
      <c r="B18" s="151" t="s">
        <v>60</v>
      </c>
      <c r="C18" s="151"/>
      <c r="D18" s="151"/>
      <c r="E18" s="151"/>
      <c r="F18" s="151"/>
      <c r="G18" s="151"/>
    </row>
    <row r="19" spans="2:7" ht="16.5" customHeight="1" x14ac:dyDescent="0.2">
      <c r="B19" s="152"/>
    </row>
    <row r="20" spans="2:7" ht="60.75" customHeight="1" x14ac:dyDescent="0.2">
      <c r="B20" s="153" t="s">
        <v>96</v>
      </c>
      <c r="C20" s="153"/>
      <c r="D20" s="59"/>
      <c r="F20" s="153" t="s">
        <v>83</v>
      </c>
      <c r="G20" s="153"/>
    </row>
    <row r="21" spans="2:7" x14ac:dyDescent="0.2">
      <c r="D21" s="59"/>
    </row>
    <row r="22" spans="2:7" ht="153.75" customHeight="1" x14ac:dyDescent="0.2">
      <c r="B22" s="150" t="s">
        <v>103</v>
      </c>
      <c r="C22" s="47"/>
      <c r="D22" s="59"/>
      <c r="F22" s="150" t="s">
        <v>102</v>
      </c>
      <c r="G22" s="47"/>
    </row>
    <row r="23" spans="2:7" ht="14.45" customHeight="1" x14ac:dyDescent="0.2">
      <c r="B23" s="150"/>
      <c r="D23" s="59"/>
      <c r="F23" s="150"/>
    </row>
    <row r="24" spans="2:7" ht="15.75" x14ac:dyDescent="0.25">
      <c r="B24" s="60" t="s">
        <v>7</v>
      </c>
      <c r="C24" s="42"/>
      <c r="D24" s="59"/>
      <c r="F24" s="60" t="s">
        <v>7</v>
      </c>
      <c r="G24" s="42"/>
    </row>
    <row r="25" spans="2:7" ht="6.6" customHeight="1" x14ac:dyDescent="0.25">
      <c r="B25" s="60"/>
      <c r="D25" s="59"/>
      <c r="F25" s="60"/>
      <c r="G25" s="149"/>
    </row>
    <row r="26" spans="2:7" ht="16.5" customHeight="1" x14ac:dyDescent="0.25">
      <c r="B26" s="60" t="s">
        <v>43</v>
      </c>
      <c r="C26" s="43"/>
      <c r="D26" s="59"/>
      <c r="F26" s="60" t="s">
        <v>43</v>
      </c>
      <c r="G26" s="43"/>
    </row>
    <row r="27" spans="2:7" ht="20.25" customHeight="1" x14ac:dyDescent="0.25">
      <c r="B27" s="58"/>
      <c r="D27" s="59"/>
      <c r="F27" s="60"/>
      <c r="G27" s="149"/>
    </row>
    <row r="28" spans="2:7" ht="15" customHeight="1" x14ac:dyDescent="0.25">
      <c r="B28" s="60" t="s">
        <v>82</v>
      </c>
      <c r="C28" s="42"/>
      <c r="D28" s="59"/>
      <c r="F28" s="60" t="s">
        <v>44</v>
      </c>
      <c r="G28" s="42"/>
    </row>
    <row r="29" spans="2:7" ht="15.75" x14ac:dyDescent="0.25">
      <c r="B29" s="58"/>
      <c r="D29" s="59"/>
      <c r="F29" s="60" t="s">
        <v>45</v>
      </c>
      <c r="G29" s="44"/>
    </row>
    <row r="30" spans="2:7" ht="15.75" x14ac:dyDescent="0.25">
      <c r="B30" s="58"/>
      <c r="C30" s="42"/>
      <c r="D30" s="59"/>
      <c r="F30" s="60" t="s">
        <v>46</v>
      </c>
      <c r="G30" s="61" t="str">
        <f>IFERROR(IF(AND(G$24=Variablen!A$24,G28=Variablen!A$13),_xlfn.XLOOKUP(G28,Variablen!A$13:A$16,Variablen!B$13:B$16)*Formular!G29*1.5,_xlfn.XLOOKUP(G28,Variablen!A$13:A$16,Variablen!B$13:B$16)*Formular!G29),"")</f>
        <v/>
      </c>
    </row>
    <row r="31" spans="2:7" ht="12" customHeight="1" x14ac:dyDescent="0.25">
      <c r="B31" s="60"/>
      <c r="D31" s="59"/>
      <c r="F31" s="60"/>
    </row>
    <row r="32" spans="2:7" ht="15.75" x14ac:dyDescent="0.25">
      <c r="B32" s="60"/>
      <c r="C32" s="42"/>
      <c r="D32" s="59"/>
      <c r="F32" s="60" t="s">
        <v>47</v>
      </c>
      <c r="G32" s="42"/>
    </row>
    <row r="33" spans="1:8" ht="15.75" x14ac:dyDescent="0.25">
      <c r="B33" s="60"/>
      <c r="D33" s="59"/>
      <c r="F33" s="60" t="s">
        <v>48</v>
      </c>
      <c r="G33" s="44"/>
    </row>
    <row r="34" spans="1:8" ht="15.75" x14ac:dyDescent="0.25">
      <c r="B34" s="60"/>
      <c r="D34" s="59"/>
      <c r="F34" s="60" t="s">
        <v>49</v>
      </c>
      <c r="G34" s="61" t="str">
        <f>IFERROR(IF(AND(G$24=Variablen!A$24,G32=Variablen!A$13),_xlfn.XLOOKUP(G32,Variablen!A$13:A$16,Variablen!B$13:B$16)*Formular!G33*1.5,_xlfn.XLOOKUP(G32,Variablen!A$13:A$16,Variablen!B$13:B$16)*Formular!G33),"")</f>
        <v/>
      </c>
    </row>
    <row r="35" spans="1:8" ht="6.6" customHeight="1" x14ac:dyDescent="0.25">
      <c r="B35" s="60"/>
      <c r="D35" s="59"/>
      <c r="F35" s="60"/>
    </row>
    <row r="36" spans="1:8" ht="15.75" x14ac:dyDescent="0.25">
      <c r="B36" s="60"/>
      <c r="D36" s="59"/>
      <c r="F36" s="60" t="s">
        <v>50</v>
      </c>
      <c r="G36" s="42"/>
    </row>
    <row r="37" spans="1:8" ht="15.75" x14ac:dyDescent="0.25">
      <c r="B37" s="60" t="s">
        <v>42</v>
      </c>
      <c r="C37" s="61" t="str">
        <f>IF(AND(C24&gt;0,C26&gt;0),_xlfn.XLOOKUP(C24,Variablen!A5:A9,Variablen!B5:B9)*C26,"")</f>
        <v/>
      </c>
      <c r="D37" s="59"/>
      <c r="F37" s="60" t="s">
        <v>51</v>
      </c>
      <c r="G37" s="44"/>
    </row>
    <row r="38" spans="1:8" ht="15.75" x14ac:dyDescent="0.25">
      <c r="B38" s="60"/>
      <c r="D38" s="59"/>
      <c r="F38" s="60" t="s">
        <v>52</v>
      </c>
      <c r="G38" s="61" t="str">
        <f>IFERROR(IF(AND(G$24=Variablen!A$24,G36=Variablen!A$13),_xlfn.XLOOKUP(G36,Variablen!A$13:A$16,Variablen!B$13:B$16)*Formular!G37*1.5,_xlfn.XLOOKUP(G36,Variablen!A$13:A$16,Variablen!B$13:B$16)*Formular!G37),"")</f>
        <v/>
      </c>
    </row>
    <row r="39" spans="1:8" ht="6.6" customHeight="1" x14ac:dyDescent="0.25">
      <c r="B39" s="60"/>
      <c r="D39" s="59"/>
      <c r="F39" s="60"/>
    </row>
    <row r="40" spans="1:8" ht="5.45" customHeight="1" x14ac:dyDescent="0.25">
      <c r="B40" s="60"/>
      <c r="D40" s="59"/>
      <c r="F40" s="60"/>
    </row>
    <row r="41" spans="1:8" ht="50.45" customHeight="1" x14ac:dyDescent="0.2">
      <c r="B41" s="62" t="s">
        <v>53</v>
      </c>
      <c r="C41" s="48"/>
      <c r="D41" s="59"/>
      <c r="F41" s="62" t="s">
        <v>53</v>
      </c>
      <c r="G41" s="48"/>
    </row>
    <row r="42" spans="1:8" ht="8.25" customHeight="1" x14ac:dyDescent="0.2">
      <c r="B42" s="63"/>
      <c r="D42" s="59"/>
    </row>
    <row r="43" spans="1:8" ht="15.6" customHeight="1" x14ac:dyDescent="0.25">
      <c r="A43" s="64"/>
      <c r="B43" s="63"/>
      <c r="D43" s="65"/>
      <c r="E43" s="58"/>
      <c r="F43" s="66" t="s">
        <v>74</v>
      </c>
      <c r="G43" s="67">
        <f>IF(OR(G28=Variablen!A13,G28=Variablen!A15,G28=Variablen!A16),+G30,0)+IF(OR(G32=Variablen!A13,G32=Variablen!A15,G32=Variablen!A16),+G34,0)+IF(OR(G36=Variablen!A13,G36=Variablen!A15,G36=Variablen!A16),+G38,0)</f>
        <v>0</v>
      </c>
      <c r="H43" s="68"/>
    </row>
    <row r="44" spans="1:8" ht="14.1" customHeight="1" x14ac:dyDescent="0.25">
      <c r="A44" s="64"/>
      <c r="B44" s="69"/>
      <c r="C44" s="70"/>
      <c r="D44" s="65"/>
      <c r="E44" s="58"/>
      <c r="F44" s="71" t="s">
        <v>101</v>
      </c>
      <c r="G44" s="72" t="str">
        <f>IFERROR(IF(G43&lt;&gt;"",IF(Formular!G43&gt;_xlfn.XLOOKUP(G24,Variablen!A21:A28,Variablen!B21:B28)*Formular!G26,Variablen!B34,Variablen!B33),Variablen!B33),Variablen!B33)</f>
        <v/>
      </c>
    </row>
    <row r="45" spans="1:8" ht="5.0999999999999996" customHeight="1" x14ac:dyDescent="0.25">
      <c r="A45" s="64"/>
      <c r="B45" s="69"/>
      <c r="C45" s="70"/>
      <c r="D45" s="65"/>
      <c r="E45" s="58"/>
      <c r="F45" s="73"/>
      <c r="G45" s="74"/>
    </row>
    <row r="46" spans="1:8" ht="18" x14ac:dyDescent="0.25">
      <c r="A46" s="64"/>
      <c r="B46" s="69"/>
      <c r="C46" s="70"/>
      <c r="D46" s="65"/>
      <c r="E46" s="58"/>
      <c r="F46" s="66" t="s">
        <v>75</v>
      </c>
      <c r="G46" s="75">
        <f>IF(G28=Variablen!A14,+G30,0)+IF(G32=Variablen!A14,+G34,0)+IF(G36=Variablen!A14,+G38,0)</f>
        <v>0</v>
      </c>
      <c r="H46" s="68"/>
    </row>
    <row r="47" spans="1:8" ht="17.45" customHeight="1" x14ac:dyDescent="0.25">
      <c r="A47" s="64"/>
      <c r="B47" s="69"/>
      <c r="C47" s="70"/>
      <c r="D47" s="65"/>
      <c r="E47" s="58"/>
      <c r="F47" s="71" t="s">
        <v>101</v>
      </c>
      <c r="G47" s="76" t="str">
        <f>IFERROR(IF(G46&lt;&gt;"",IF(Formular!G46&gt;Variablen!B30*Formular!G26,Variablen!B34,Variablen!B33),Variablen!B33),Variablen!B33)</f>
        <v/>
      </c>
    </row>
    <row r="48" spans="1:8" ht="18" x14ac:dyDescent="0.25">
      <c r="A48" s="64"/>
      <c r="B48" s="60"/>
      <c r="C48" s="70"/>
      <c r="D48" s="65"/>
      <c r="E48" s="58"/>
      <c r="F48" s="73"/>
      <c r="G48" s="77">
        <f>SUM(G30,G34,G38)</f>
        <v>0</v>
      </c>
    </row>
    <row r="49" spans="1:7" ht="18" x14ac:dyDescent="0.25">
      <c r="A49" s="64"/>
      <c r="B49" s="60" t="s">
        <v>36</v>
      </c>
      <c r="C49" s="35" t="str" cm="1">
        <f t="array" ref="C49">IF(C37&gt;0,C37,“ “)</f>
        <v/>
      </c>
      <c r="D49" s="65"/>
      <c r="E49" s="58"/>
      <c r="F49" s="60" t="s">
        <v>76</v>
      </c>
      <c r="G49" s="35">
        <f>IFERROR(G48," ")</f>
        <v>0</v>
      </c>
    </row>
    <row r="50" spans="1:7" ht="15.6" customHeight="1" x14ac:dyDescent="0.25">
      <c r="A50" s="64"/>
      <c r="B50" s="78"/>
      <c r="C50" s="79"/>
      <c r="D50" s="80"/>
      <c r="E50" s="81"/>
      <c r="F50" s="78"/>
      <c r="G50" s="82"/>
    </row>
    <row r="51" spans="1:7" ht="6.6" customHeight="1" x14ac:dyDescent="0.25">
      <c r="B51" s="83"/>
      <c r="C51" s="83"/>
      <c r="D51" s="83"/>
      <c r="E51" s="83"/>
      <c r="F51" s="83"/>
      <c r="G51" s="83"/>
    </row>
    <row r="52" spans="1:7" ht="15.75" x14ac:dyDescent="0.25">
      <c r="B52" s="60" t="s">
        <v>86</v>
      </c>
      <c r="C52" s="55"/>
      <c r="D52" s="83"/>
      <c r="E52" s="83"/>
      <c r="F52" s="60" t="s">
        <v>90</v>
      </c>
      <c r="G52" s="45"/>
    </row>
    <row r="53" spans="1:7" ht="15.75" x14ac:dyDescent="0.25">
      <c r="B53" s="60"/>
      <c r="C53" s="55"/>
      <c r="D53" s="83"/>
      <c r="E53" s="83"/>
      <c r="F53" s="60"/>
      <c r="G53" s="83"/>
    </row>
    <row r="54" spans="1:7" ht="7.7" customHeight="1" x14ac:dyDescent="0.25">
      <c r="B54" s="58"/>
      <c r="C54" s="83"/>
      <c r="D54" s="83"/>
      <c r="E54" s="83"/>
      <c r="F54" s="83"/>
      <c r="G54" s="83"/>
    </row>
    <row r="55" spans="1:7" ht="15.75" x14ac:dyDescent="0.25">
      <c r="B55" s="60" t="s">
        <v>25</v>
      </c>
      <c r="C55" s="58" t="s">
        <v>64</v>
      </c>
      <c r="D55" s="58"/>
      <c r="E55" s="58"/>
      <c r="F55" s="58"/>
      <c r="G55" s="58"/>
    </row>
    <row r="56" spans="1:7" ht="15" x14ac:dyDescent="0.2">
      <c r="B56" s="58"/>
      <c r="C56" s="84" t="s">
        <v>87</v>
      </c>
      <c r="D56" s="58"/>
      <c r="E56" s="58"/>
      <c r="F56" s="58"/>
      <c r="G56" s="58"/>
    </row>
    <row r="57" spans="1:7" ht="15" x14ac:dyDescent="0.2">
      <c r="B57" s="58"/>
      <c r="C57" s="58"/>
      <c r="D57" s="58"/>
      <c r="E57" s="58"/>
      <c r="F57" s="58"/>
      <c r="G57" s="58"/>
    </row>
    <row r="58" spans="1:7" ht="4.5" customHeight="1" x14ac:dyDescent="0.25">
      <c r="B58" s="85"/>
      <c r="C58" s="86"/>
      <c r="D58" s="86"/>
      <c r="E58" s="86"/>
      <c r="F58" s="86"/>
      <c r="G58" s="86"/>
    </row>
    <row r="59" spans="1:7" ht="15.75" x14ac:dyDescent="0.25">
      <c r="B59" s="60" t="s">
        <v>91</v>
      </c>
      <c r="C59" s="58" t="s">
        <v>54</v>
      </c>
      <c r="D59" s="58"/>
      <c r="E59" s="58"/>
      <c r="F59" s="58"/>
      <c r="G59" s="58"/>
    </row>
    <row r="60" spans="1:7" ht="15.75" x14ac:dyDescent="0.25">
      <c r="B60" s="60"/>
      <c r="C60" s="58"/>
      <c r="D60" s="58"/>
      <c r="E60" s="58"/>
      <c r="F60" s="58"/>
      <c r="G60" s="58"/>
    </row>
    <row r="61" spans="1:7" ht="30" customHeight="1" x14ac:dyDescent="0.2">
      <c r="B61" s="87" t="s">
        <v>55</v>
      </c>
      <c r="C61" s="49"/>
      <c r="D61" s="58"/>
      <c r="E61" s="58"/>
      <c r="F61" s="88" t="s">
        <v>56</v>
      </c>
      <c r="G61" s="45"/>
    </row>
    <row r="62" spans="1:7" ht="15" x14ac:dyDescent="0.2">
      <c r="B62" s="58"/>
      <c r="C62" s="58"/>
      <c r="D62" s="58"/>
      <c r="E62" s="58"/>
      <c r="F62" s="58"/>
      <c r="G62" s="58"/>
    </row>
    <row r="63" spans="1:7" ht="15" x14ac:dyDescent="0.2">
      <c r="B63" s="58" t="s">
        <v>71</v>
      </c>
      <c r="C63" s="58"/>
      <c r="D63" s="58"/>
      <c r="E63" s="58"/>
      <c r="F63" s="58"/>
      <c r="G63" s="58"/>
    </row>
    <row r="64" spans="1:7" ht="6" customHeight="1" x14ac:dyDescent="0.2"/>
    <row r="65" spans="2:7" ht="23.25" x14ac:dyDescent="0.35">
      <c r="B65" s="89" t="s">
        <v>61</v>
      </c>
    </row>
    <row r="66" spans="2:7" ht="6" customHeight="1" thickBot="1" x14ac:dyDescent="0.25"/>
    <row r="67" spans="2:7" ht="31.5" x14ac:dyDescent="0.2">
      <c r="B67" s="90" t="s">
        <v>7</v>
      </c>
      <c r="C67" s="91"/>
      <c r="D67" s="91"/>
      <c r="E67" s="91"/>
      <c r="F67" s="92" t="s">
        <v>63</v>
      </c>
      <c r="G67" s="93"/>
    </row>
    <row r="68" spans="2:7" ht="15.75" x14ac:dyDescent="0.2">
      <c r="B68" s="94" t="s">
        <v>8</v>
      </c>
      <c r="C68" s="58"/>
      <c r="D68" s="58"/>
      <c r="E68" s="58"/>
      <c r="F68" s="95"/>
      <c r="G68" s="93"/>
    </row>
    <row r="69" spans="2:7" ht="15.75" x14ac:dyDescent="0.2">
      <c r="B69" s="96" t="s">
        <v>10</v>
      </c>
      <c r="C69" s="58"/>
      <c r="D69" s="58"/>
      <c r="E69" s="58"/>
      <c r="F69" s="97">
        <f>Variablen!B21</f>
        <v>15000</v>
      </c>
      <c r="G69" s="93"/>
    </row>
    <row r="70" spans="2:7" ht="15.75" x14ac:dyDescent="0.2">
      <c r="B70" s="96" t="s">
        <v>11</v>
      </c>
      <c r="C70" s="58"/>
      <c r="D70" s="58"/>
      <c r="E70" s="58"/>
      <c r="F70" s="97">
        <f>Variablen!B22</f>
        <v>10000</v>
      </c>
      <c r="G70" s="93"/>
    </row>
    <row r="71" spans="2:7" ht="15.75" x14ac:dyDescent="0.2">
      <c r="B71" s="96" t="s">
        <v>13</v>
      </c>
      <c r="C71" s="58"/>
      <c r="D71" s="58"/>
      <c r="E71" s="58"/>
      <c r="F71" s="97">
        <f>Variablen!B23</f>
        <v>10000</v>
      </c>
      <c r="G71" s="93"/>
    </row>
    <row r="72" spans="2:7" ht="18" x14ac:dyDescent="0.2">
      <c r="B72" s="96" t="s">
        <v>84</v>
      </c>
      <c r="C72" s="58"/>
      <c r="D72" s="58"/>
      <c r="E72" s="58"/>
      <c r="F72" s="97">
        <f>Variablen!B24</f>
        <v>3800</v>
      </c>
      <c r="G72" s="93"/>
    </row>
    <row r="73" spans="2:7" ht="15.75" x14ac:dyDescent="0.2">
      <c r="B73" s="98" t="s">
        <v>16</v>
      </c>
      <c r="C73" s="81"/>
      <c r="D73" s="81"/>
      <c r="E73" s="81"/>
      <c r="F73" s="99">
        <f>Variablen!B25</f>
        <v>10000</v>
      </c>
      <c r="G73" s="93"/>
    </row>
    <row r="74" spans="2:7" ht="15.75" x14ac:dyDescent="0.2">
      <c r="B74" s="100" t="s">
        <v>17</v>
      </c>
      <c r="C74" s="101"/>
      <c r="D74" s="101"/>
      <c r="E74" s="101"/>
      <c r="F74" s="102"/>
      <c r="G74" s="93"/>
    </row>
    <row r="75" spans="2:7" ht="30" x14ac:dyDescent="0.2">
      <c r="B75" s="96" t="s">
        <v>18</v>
      </c>
      <c r="C75" s="58"/>
      <c r="D75" s="58"/>
      <c r="E75" s="58"/>
      <c r="F75" s="103" t="s">
        <v>62</v>
      </c>
      <c r="G75" s="93"/>
    </row>
    <row r="76" spans="2:7" ht="30" x14ac:dyDescent="0.2">
      <c r="B76" s="96" t="s">
        <v>93</v>
      </c>
      <c r="C76" s="104"/>
      <c r="D76" s="58"/>
      <c r="E76" s="58"/>
      <c r="F76" s="103" t="s">
        <v>62</v>
      </c>
      <c r="G76" s="93"/>
    </row>
    <row r="77" spans="2:7" ht="32.25" thickBot="1" x14ac:dyDescent="0.25">
      <c r="B77" s="105" t="s">
        <v>70</v>
      </c>
      <c r="C77" s="106"/>
      <c r="D77" s="107"/>
      <c r="E77" s="107"/>
      <c r="F77" s="108" t="s">
        <v>62</v>
      </c>
      <c r="G77" s="93"/>
    </row>
    <row r="78" spans="2:7" ht="15.75" x14ac:dyDescent="0.2">
      <c r="B78" s="109"/>
      <c r="C78" s="110"/>
      <c r="D78" s="58"/>
      <c r="E78" s="58"/>
      <c r="F78" s="111"/>
      <c r="G78" s="93"/>
    </row>
    <row r="79" spans="2:7" ht="66" customHeight="1" x14ac:dyDescent="0.2">
      <c r="B79" s="112" t="s">
        <v>67</v>
      </c>
      <c r="C79" s="112"/>
      <c r="D79" s="113"/>
      <c r="E79" s="114"/>
      <c r="F79" s="112" t="s">
        <v>68</v>
      </c>
      <c r="G79" s="112"/>
    </row>
    <row r="80" spans="2:7" ht="8.4499999999999993" customHeight="1" x14ac:dyDescent="0.2">
      <c r="B80" s="115"/>
      <c r="C80" s="115"/>
      <c r="D80" s="113"/>
      <c r="E80" s="114"/>
      <c r="F80" s="115"/>
      <c r="G80" s="115"/>
    </row>
    <row r="81" spans="2:7" ht="13.35" customHeight="1" x14ac:dyDescent="0.2">
      <c r="B81" s="116" t="s">
        <v>69</v>
      </c>
      <c r="C81" s="117"/>
      <c r="D81" s="118"/>
      <c r="E81" s="93"/>
      <c r="F81" s="116" t="s">
        <v>59</v>
      </c>
      <c r="G81" s="116"/>
    </row>
    <row r="82" spans="2:7" ht="15.75" x14ac:dyDescent="0.2">
      <c r="B82" s="117"/>
      <c r="C82" s="117"/>
      <c r="D82" s="118"/>
      <c r="E82" s="93"/>
      <c r="F82" s="116"/>
      <c r="G82" s="116"/>
    </row>
    <row r="83" spans="2:7" ht="69" customHeight="1" x14ac:dyDescent="0.2">
      <c r="B83" s="117"/>
      <c r="C83" s="117"/>
      <c r="D83" s="118"/>
      <c r="E83" s="93"/>
      <c r="F83" s="116"/>
      <c r="G83" s="116"/>
    </row>
    <row r="84" spans="2:7" ht="16.5" thickBot="1" x14ac:dyDescent="0.25">
      <c r="B84" s="114"/>
      <c r="C84" s="115"/>
      <c r="D84" s="118"/>
      <c r="E84" s="93"/>
      <c r="F84" s="110"/>
      <c r="G84" s="110"/>
    </row>
    <row r="85" spans="2:7" ht="53.25" customHeight="1" x14ac:dyDescent="0.2">
      <c r="B85" s="119" t="s">
        <v>7</v>
      </c>
      <c r="C85" s="120" t="s">
        <v>100</v>
      </c>
      <c r="D85" s="121"/>
      <c r="E85" s="109"/>
      <c r="F85" s="122" t="s">
        <v>9</v>
      </c>
      <c r="G85" s="123" t="s">
        <v>79</v>
      </c>
    </row>
    <row r="86" spans="2:7" ht="18" x14ac:dyDescent="0.2">
      <c r="B86" s="124"/>
      <c r="C86" s="125"/>
      <c r="D86" s="126"/>
      <c r="E86" s="127"/>
      <c r="F86" s="128" t="s">
        <v>99</v>
      </c>
      <c r="G86" s="129">
        <f>Variablen!B13</f>
        <v>50</v>
      </c>
    </row>
    <row r="87" spans="2:7" ht="15.75" x14ac:dyDescent="0.2">
      <c r="B87" s="124"/>
      <c r="C87" s="125"/>
      <c r="D87" s="130"/>
      <c r="E87" s="131"/>
      <c r="F87" s="128" t="s">
        <v>12</v>
      </c>
      <c r="G87" s="129">
        <f>Variablen!B14</f>
        <v>60</v>
      </c>
    </row>
    <row r="88" spans="2:7" ht="15.75" x14ac:dyDescent="0.2">
      <c r="B88" s="132"/>
      <c r="C88" s="133"/>
      <c r="D88" s="130"/>
      <c r="E88" s="131"/>
      <c r="F88" s="128" t="s">
        <v>14</v>
      </c>
      <c r="G88" s="129">
        <f>Variablen!B15</f>
        <v>300</v>
      </c>
    </row>
    <row r="89" spans="2:7" ht="16.5" thickBot="1" x14ac:dyDescent="0.25">
      <c r="B89" s="94" t="s">
        <v>8</v>
      </c>
      <c r="C89" s="95"/>
      <c r="D89" s="134"/>
      <c r="E89" s="111"/>
      <c r="F89" s="135" t="s">
        <v>58</v>
      </c>
      <c r="G89" s="129">
        <f>Variablen!B16</f>
        <v>50</v>
      </c>
    </row>
    <row r="90" spans="2:7" ht="15" x14ac:dyDescent="0.2">
      <c r="B90" s="96" t="s">
        <v>10</v>
      </c>
      <c r="C90" s="136">
        <f>Variablen!B5</f>
        <v>9500</v>
      </c>
      <c r="D90" s="134"/>
      <c r="E90" s="111"/>
      <c r="F90" s="137" t="s">
        <v>17</v>
      </c>
      <c r="G90" s="138"/>
    </row>
    <row r="91" spans="2:7" ht="15" x14ac:dyDescent="0.2">
      <c r="B91" s="96" t="s">
        <v>11</v>
      </c>
      <c r="C91" s="136">
        <f>Variablen!B6</f>
        <v>3400</v>
      </c>
      <c r="D91" s="134"/>
      <c r="E91" s="111"/>
      <c r="F91" s="139" t="s">
        <v>18</v>
      </c>
      <c r="G91" s="140" t="s">
        <v>65</v>
      </c>
    </row>
    <row r="92" spans="2:7" ht="25.7" customHeight="1" x14ac:dyDescent="0.2">
      <c r="B92" s="96" t="s">
        <v>13</v>
      </c>
      <c r="C92" s="136">
        <f>Variablen!B7</f>
        <v>3600</v>
      </c>
      <c r="D92" s="141"/>
      <c r="E92" s="142"/>
      <c r="F92" s="139"/>
      <c r="G92" s="140"/>
    </row>
    <row r="93" spans="2:7" ht="19.7" customHeight="1" x14ac:dyDescent="0.2">
      <c r="B93" s="96" t="s">
        <v>15</v>
      </c>
      <c r="C93" s="136">
        <f>Variablen!B8</f>
        <v>1200</v>
      </c>
      <c r="D93" s="143"/>
      <c r="E93" s="144"/>
      <c r="F93" s="139"/>
      <c r="G93" s="140"/>
    </row>
    <row r="94" spans="2:7" ht="42" customHeight="1" thickBot="1" x14ac:dyDescent="0.25">
      <c r="B94" s="145" t="s">
        <v>16</v>
      </c>
      <c r="C94" s="146">
        <f>Variablen!B9</f>
        <v>3600</v>
      </c>
      <c r="D94" s="143"/>
      <c r="E94" s="144"/>
      <c r="F94" s="145" t="s">
        <v>19</v>
      </c>
      <c r="G94" s="147"/>
    </row>
    <row r="95" spans="2:7" ht="66" customHeight="1" x14ac:dyDescent="0.2">
      <c r="B95" s="110"/>
      <c r="C95" s="110"/>
      <c r="D95" s="143"/>
      <c r="E95" s="144"/>
      <c r="F95" s="148" t="s">
        <v>85</v>
      </c>
      <c r="G95" s="148"/>
    </row>
  </sheetData>
  <sheetProtection algorithmName="SHA-512" hashValue="vdwB9Dfkc52ua5die8Lsa/P5RAyhf3AvTr4AJyP/zfV7pG4DB+pO5rwV9JMasnkRO3xEEmMGHfO+Il8EHNzi5Q==" saltValue="wn1zUGPDMluAtKfq/KQqug==" spinCount="100000" sheet="1" objects="1" scenarios="1"/>
  <mergeCells count="18">
    <mergeCell ref="F95:G95"/>
    <mergeCell ref="C85:C88"/>
    <mergeCell ref="F90:G90"/>
    <mergeCell ref="F91:F93"/>
    <mergeCell ref="F81:G83"/>
    <mergeCell ref="G91:G94"/>
    <mergeCell ref="F79:G79"/>
    <mergeCell ref="B81:C83"/>
    <mergeCell ref="B79:C79"/>
    <mergeCell ref="C52:C53"/>
    <mergeCell ref="B18:G18"/>
    <mergeCell ref="B12:G12"/>
    <mergeCell ref="B13:G13"/>
    <mergeCell ref="B74:F74"/>
    <mergeCell ref="B14:G14"/>
    <mergeCell ref="B20:C20"/>
    <mergeCell ref="F20:G20"/>
    <mergeCell ref="B15:G15"/>
  </mergeCells>
  <pageMargins left="0.70866141732283472" right="0.70866141732283472" top="0.39370078740157483" bottom="0.59055118110236227" header="0.31496062992125984" footer="0.31496062992125984"/>
  <pageSetup paperSize="9" scale="62" orientation="portrait" r:id="rId1"/>
  <rowBreaks count="1" manualBreakCount="1">
    <brk id="63" max="8" man="1"/>
  </rowBreaks>
  <drawing r:id="rId2"/>
  <extLst>
    <ext xmlns:x14="http://schemas.microsoft.com/office/spreadsheetml/2009/9/main" uri="{78C0D931-6437-407d-A8EE-F0AAD7539E65}">
      <x14:conditionalFormattings>
        <x14:conditionalFormatting xmlns:xm="http://schemas.microsoft.com/office/excel/2006/main">
          <x14:cfRule type="expression" priority="8" id="{985806C5-7DDB-4426-AAAF-F393C93A3F4A}">
            <xm:f>$G$44=Variablen!$B$34</xm:f>
            <x14:dxf>
              <fill>
                <patternFill>
                  <bgColor rgb="FFFF0000"/>
                </patternFill>
              </fill>
            </x14:dxf>
          </x14:cfRule>
          <xm:sqref>G44</xm:sqref>
        </x14:conditionalFormatting>
        <x14:conditionalFormatting xmlns:xm="http://schemas.microsoft.com/office/excel/2006/main">
          <x14:cfRule type="expression" priority="9" id="{DD30C2C3-5E6C-4589-A5F7-E68FAD531C7E}">
            <xm:f>$G$47=Variablen!$B$34</xm:f>
            <x14:dxf>
              <fill>
                <patternFill>
                  <bgColor rgb="FFFF0000"/>
                </patternFill>
              </fill>
            </x14:dxf>
          </x14:cfRule>
          <xm:sqref>G47</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FEA40D6A-8C67-4264-AA00-D3A8680E9464}">
          <x14:formula1>
            <xm:f>Variablen!$A$5:$A$9</xm:f>
          </x14:formula1>
          <xm:sqref>C24</xm:sqref>
        </x14:dataValidation>
        <x14:dataValidation type="list" allowBlank="1" showInputMessage="1" showErrorMessage="1" xr:uid="{8B5A8CDA-ED52-41B3-8BEB-CB231BB6B88E}">
          <x14:formula1>
            <xm:f>Variablen!$A$13:$A$16</xm:f>
          </x14:formula1>
          <xm:sqref>G28 G32 G36 C32 C28 C30</xm:sqref>
        </x14:dataValidation>
        <x14:dataValidation type="list" allowBlank="1" showInputMessage="1" showErrorMessage="1" xr:uid="{F6F15D01-ACC9-4245-88E1-903228DCAC48}">
          <x14:formula1>
            <xm:f>Variablen!$A$21:$A$28</xm:f>
          </x14:formula1>
          <xm:sqref>G24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13CB53-A83D-40D5-8D0D-292640A2E826}">
  <sheetPr codeName="Tabelle2"/>
  <dimension ref="A1:AB34"/>
  <sheetViews>
    <sheetView zoomScale="72" zoomScaleNormal="100" workbookViewId="0">
      <selection activeCell="E9" sqref="E9"/>
    </sheetView>
  </sheetViews>
  <sheetFormatPr baseColWidth="10" defaultColWidth="10.625" defaultRowHeight="14.25" x14ac:dyDescent="0.2"/>
  <cols>
    <col min="1" max="1" width="61.375" style="1" customWidth="1"/>
    <col min="2" max="2" width="22.625" style="1" customWidth="1"/>
    <col min="3" max="6" width="10.625" style="1"/>
    <col min="7" max="7" width="36.125" style="1" customWidth="1"/>
    <col min="8" max="8" width="13.125" style="1" customWidth="1"/>
    <col min="9" max="9" width="24" style="1" customWidth="1"/>
    <col min="10" max="10" width="17" style="1" customWidth="1"/>
    <col min="11" max="11" width="25.875" style="1" customWidth="1"/>
    <col min="12" max="12" width="16.625" style="1" customWidth="1"/>
    <col min="13" max="13" width="33" style="1" customWidth="1"/>
    <col min="14" max="14" width="16.375" style="1" customWidth="1"/>
    <col min="15" max="16" width="15.875" customWidth="1"/>
    <col min="17" max="17" width="20.125" customWidth="1"/>
    <col min="18" max="18" width="11.125"/>
    <col min="19" max="19" width="15.375" style="1" customWidth="1"/>
    <col min="20" max="21" width="10.625" style="1"/>
    <col min="22" max="22" width="11.125"/>
    <col min="23" max="23" width="10.625" style="1"/>
    <col min="24" max="25" width="11.125" customWidth="1"/>
    <col min="26" max="16384" width="10.625" style="1"/>
  </cols>
  <sheetData>
    <row r="1" spans="1:28" ht="20.25" x14ac:dyDescent="0.3">
      <c r="A1" s="24" t="s">
        <v>41</v>
      </c>
    </row>
    <row r="2" spans="1:28" ht="13.5" thickBot="1" x14ac:dyDescent="0.25">
      <c r="A2" s="7"/>
      <c r="F2" s="7" t="s">
        <v>37</v>
      </c>
      <c r="O2" s="1"/>
      <c r="P2" s="1"/>
      <c r="Q2" s="1"/>
      <c r="R2" s="1"/>
      <c r="V2" s="1"/>
      <c r="X2" s="1"/>
      <c r="Y2" s="1"/>
    </row>
    <row r="3" spans="1:28" ht="16.5" thickBot="1" x14ac:dyDescent="0.3">
      <c r="A3" s="23" t="s">
        <v>40</v>
      </c>
      <c r="B3" s="21"/>
      <c r="F3" s="19" t="s">
        <v>38</v>
      </c>
      <c r="O3" s="1"/>
      <c r="P3" s="1"/>
      <c r="Q3" s="1"/>
      <c r="R3" s="1"/>
      <c r="U3" s="15" t="s">
        <v>35</v>
      </c>
      <c r="V3" s="1"/>
      <c r="X3" s="1"/>
      <c r="Y3" s="1"/>
    </row>
    <row r="4" spans="1:28" ht="51" x14ac:dyDescent="0.2">
      <c r="A4" s="22" t="s">
        <v>7</v>
      </c>
      <c r="B4" s="25" t="s">
        <v>32</v>
      </c>
      <c r="F4" s="8"/>
      <c r="G4" s="16" t="s">
        <v>66</v>
      </c>
      <c r="H4" s="9" t="s">
        <v>22</v>
      </c>
      <c r="I4" s="9" t="s">
        <v>94</v>
      </c>
      <c r="J4" s="9" t="s">
        <v>95</v>
      </c>
      <c r="K4" s="9" t="s">
        <v>33</v>
      </c>
      <c r="L4" s="9" t="s">
        <v>21</v>
      </c>
      <c r="M4" s="10" t="s">
        <v>34</v>
      </c>
      <c r="O4" s="1"/>
      <c r="P4" s="1"/>
      <c r="Q4" s="1"/>
      <c r="R4" s="1"/>
      <c r="V4" s="1"/>
      <c r="X4" s="1"/>
      <c r="Y4" s="1"/>
    </row>
    <row r="5" spans="1:28" ht="12.75" x14ac:dyDescent="0.2">
      <c r="A5" s="18" t="s">
        <v>10</v>
      </c>
      <c r="B5" s="26">
        <v>9500</v>
      </c>
      <c r="F5" s="18" t="s">
        <v>10</v>
      </c>
      <c r="G5" s="3">
        <f>H5-J5</f>
        <v>9500</v>
      </c>
      <c r="H5" s="5">
        <v>15000</v>
      </c>
      <c r="I5" s="1">
        <v>1</v>
      </c>
      <c r="J5" s="1">
        <f>L5-M5</f>
        <v>5500</v>
      </c>
      <c r="K5" s="5">
        <v>25800</v>
      </c>
      <c r="L5" s="1">
        <v>16300</v>
      </c>
      <c r="M5" s="11">
        <f>ROUND(5287+5507.25,-2)</f>
        <v>10800</v>
      </c>
      <c r="O5" s="1"/>
      <c r="P5" s="1"/>
      <c r="Q5" s="1"/>
      <c r="R5" s="1"/>
      <c r="V5" s="1"/>
      <c r="X5" s="1"/>
      <c r="Y5" s="1"/>
    </row>
    <row r="6" spans="1:28" ht="25.5" x14ac:dyDescent="0.2">
      <c r="A6" s="18" t="s">
        <v>11</v>
      </c>
      <c r="B6" s="26">
        <v>3400</v>
      </c>
      <c r="F6" s="18" t="s">
        <v>11</v>
      </c>
      <c r="G6" s="3">
        <f>H6-J6</f>
        <v>3400</v>
      </c>
      <c r="H6" s="5">
        <v>10000</v>
      </c>
      <c r="I6" s="1">
        <v>1</v>
      </c>
      <c r="J6" s="1">
        <f>L6-M6</f>
        <v>6600</v>
      </c>
      <c r="K6" s="5">
        <v>12400</v>
      </c>
      <c r="L6" s="1">
        <v>9000</v>
      </c>
      <c r="M6" s="11">
        <f>ROUND(2350,-2)</f>
        <v>2400</v>
      </c>
      <c r="O6" s="1"/>
      <c r="P6" s="1"/>
      <c r="Q6" s="1"/>
      <c r="R6" s="1"/>
      <c r="V6" s="1"/>
      <c r="X6" s="1"/>
      <c r="Y6" s="1"/>
    </row>
    <row r="7" spans="1:28" x14ac:dyDescent="0.2">
      <c r="A7" s="18" t="s">
        <v>13</v>
      </c>
      <c r="B7" s="26">
        <v>3600</v>
      </c>
      <c r="F7" s="18" t="s">
        <v>13</v>
      </c>
      <c r="G7" s="3">
        <f>H7-J7</f>
        <v>3600</v>
      </c>
      <c r="H7" s="5">
        <v>10000</v>
      </c>
      <c r="I7" s="1">
        <v>1</v>
      </c>
      <c r="J7" s="1">
        <f>L7-M7</f>
        <v>6400</v>
      </c>
      <c r="K7" s="5">
        <v>11800</v>
      </c>
      <c r="L7" s="1">
        <v>8200</v>
      </c>
      <c r="M7" s="11">
        <f>ROUND(1762,-2)</f>
        <v>1800</v>
      </c>
      <c r="R7" s="1"/>
      <c r="V7" s="1"/>
      <c r="X7" s="1"/>
      <c r="Y7" s="1"/>
      <c r="AB7" s="7" t="s">
        <v>23</v>
      </c>
    </row>
    <row r="8" spans="1:28" x14ac:dyDescent="0.2">
      <c r="A8" s="18" t="s">
        <v>15</v>
      </c>
      <c r="B8" s="26">
        <v>1200</v>
      </c>
      <c r="F8" s="18" t="s">
        <v>15</v>
      </c>
      <c r="G8" s="3">
        <f>H8-J8</f>
        <v>1200</v>
      </c>
      <c r="H8" s="5">
        <f>ROUND(2500*1.5,-2)</f>
        <v>3800</v>
      </c>
      <c r="I8" s="1">
        <v>1.5</v>
      </c>
      <c r="J8" s="1">
        <f>L8-M8</f>
        <v>2600</v>
      </c>
      <c r="K8" s="5"/>
      <c r="L8" s="1">
        <v>3000</v>
      </c>
      <c r="M8" s="11">
        <f>ROUND(441,-2)</f>
        <v>400</v>
      </c>
      <c r="R8" s="1"/>
      <c r="V8" s="1"/>
      <c r="X8" s="1"/>
      <c r="Y8" s="1"/>
    </row>
    <row r="9" spans="1:28" ht="15" thickBot="1" x14ac:dyDescent="0.25">
      <c r="A9" s="6" t="s">
        <v>16</v>
      </c>
      <c r="B9" s="27">
        <v>3600</v>
      </c>
      <c r="F9" s="6" t="s">
        <v>16</v>
      </c>
      <c r="G9" s="14">
        <f>H9-J9</f>
        <v>3600</v>
      </c>
      <c r="H9" s="17">
        <v>10000</v>
      </c>
      <c r="I9" s="12">
        <v>1</v>
      </c>
      <c r="J9" s="12">
        <f>L9-M9</f>
        <v>6400</v>
      </c>
      <c r="K9" s="17">
        <v>11800</v>
      </c>
      <c r="L9" s="12">
        <v>8200</v>
      </c>
      <c r="M9" s="13">
        <f>ROUND(1762,-2)</f>
        <v>1800</v>
      </c>
      <c r="R9" s="1"/>
      <c r="V9" s="1"/>
      <c r="X9" s="1"/>
      <c r="Y9" s="1"/>
    </row>
    <row r="10" spans="1:28" ht="15" thickBot="1" x14ac:dyDescent="0.25">
      <c r="R10" s="1"/>
      <c r="V10" s="1"/>
      <c r="X10" s="1"/>
      <c r="Y10" s="1"/>
    </row>
    <row r="11" spans="1:28" ht="15.75" x14ac:dyDescent="0.25">
      <c r="A11" s="23" t="s">
        <v>39</v>
      </c>
      <c r="B11" s="21"/>
      <c r="O11" s="1"/>
      <c r="P11" s="1"/>
      <c r="Q11" s="1"/>
      <c r="R11" s="1"/>
      <c r="V11" s="1"/>
      <c r="X11" s="1"/>
      <c r="Y11" s="1"/>
    </row>
    <row r="12" spans="1:28" ht="27" customHeight="1" x14ac:dyDescent="0.2">
      <c r="A12" s="22" t="s">
        <v>26</v>
      </c>
      <c r="B12" s="28" t="s">
        <v>31</v>
      </c>
      <c r="O12" s="1"/>
      <c r="P12" s="1"/>
      <c r="Q12" s="1"/>
      <c r="R12" s="1"/>
      <c r="V12" s="1"/>
      <c r="X12" s="1"/>
      <c r="Y12" s="1"/>
    </row>
    <row r="13" spans="1:28" ht="12.75" x14ac:dyDescent="0.2">
      <c r="A13" s="29" t="s">
        <v>27</v>
      </c>
      <c r="B13" s="11">
        <v>50</v>
      </c>
      <c r="O13" s="1"/>
      <c r="P13" s="1"/>
      <c r="Q13" s="1"/>
      <c r="R13" s="1"/>
      <c r="V13" s="1"/>
      <c r="X13" s="1"/>
      <c r="Y13" s="1"/>
    </row>
    <row r="14" spans="1:28" ht="12.75" x14ac:dyDescent="0.2">
      <c r="A14" s="29" t="s">
        <v>28</v>
      </c>
      <c r="B14" s="11">
        <v>60</v>
      </c>
      <c r="O14" s="1"/>
      <c r="P14" s="1"/>
      <c r="Q14" s="1"/>
      <c r="R14" s="1"/>
      <c r="V14" s="1"/>
      <c r="X14" s="1"/>
      <c r="Y14" s="1"/>
    </row>
    <row r="15" spans="1:28" ht="12.75" x14ac:dyDescent="0.2">
      <c r="A15" s="29" t="s">
        <v>29</v>
      </c>
      <c r="B15" s="11">
        <v>300</v>
      </c>
      <c r="O15" s="1"/>
      <c r="P15" s="1"/>
      <c r="Q15" s="1"/>
      <c r="R15" s="1"/>
      <c r="V15" s="1"/>
      <c r="X15" s="1"/>
      <c r="Y15" s="1"/>
    </row>
    <row r="16" spans="1:28" ht="13.5" thickBot="1" x14ac:dyDescent="0.25">
      <c r="A16" s="30" t="s">
        <v>30</v>
      </c>
      <c r="B16" s="13">
        <v>50</v>
      </c>
      <c r="O16" s="1"/>
      <c r="P16" s="1"/>
      <c r="Q16" s="1"/>
      <c r="R16" s="1"/>
      <c r="V16" s="1"/>
      <c r="X16" s="1"/>
      <c r="Y16" s="1"/>
    </row>
    <row r="17" spans="1:25" ht="15" thickBot="1" x14ac:dyDescent="0.25"/>
    <row r="18" spans="1:25" ht="42" customHeight="1" thickBot="1" x14ac:dyDescent="0.25">
      <c r="A18" s="56" t="s">
        <v>57</v>
      </c>
      <c r="B18" s="57"/>
      <c r="O18" s="1"/>
      <c r="P18" s="1"/>
      <c r="Q18" s="1"/>
      <c r="R18" s="1"/>
      <c r="V18" s="1"/>
      <c r="X18" s="1"/>
      <c r="Y18" s="1"/>
    </row>
    <row r="19" spans="1:25" ht="25.5" x14ac:dyDescent="0.2">
      <c r="A19" s="31" t="s">
        <v>7</v>
      </c>
      <c r="B19" s="32" t="s">
        <v>24</v>
      </c>
      <c r="C19" s="2"/>
      <c r="D19" s="2"/>
      <c r="O19" s="1"/>
      <c r="P19" s="1"/>
      <c r="Q19" s="1"/>
      <c r="R19" s="1"/>
      <c r="V19" s="1"/>
      <c r="X19" s="1"/>
      <c r="Y19" s="1"/>
    </row>
    <row r="20" spans="1:25" ht="12.75" x14ac:dyDescent="0.2">
      <c r="A20" s="33" t="s">
        <v>8</v>
      </c>
      <c r="B20" s="34"/>
      <c r="C20" s="4"/>
      <c r="D20" s="4"/>
      <c r="O20" s="1"/>
      <c r="P20" s="1"/>
      <c r="Q20" s="1"/>
      <c r="R20" s="1"/>
      <c r="V20" s="1"/>
      <c r="X20" s="1"/>
      <c r="Y20" s="1"/>
    </row>
    <row r="21" spans="1:25" ht="12.75" x14ac:dyDescent="0.2">
      <c r="A21" s="18" t="s">
        <v>10</v>
      </c>
      <c r="B21" s="26">
        <v>15000</v>
      </c>
      <c r="C21" s="20"/>
      <c r="D21" s="20"/>
      <c r="O21" s="1"/>
      <c r="P21" s="1"/>
      <c r="Q21" s="1"/>
      <c r="R21" s="1"/>
      <c r="V21" s="1"/>
      <c r="X21" s="1"/>
      <c r="Y21" s="1"/>
    </row>
    <row r="22" spans="1:25" ht="12.75" x14ac:dyDescent="0.2">
      <c r="A22" s="18" t="s">
        <v>11</v>
      </c>
      <c r="B22" s="26">
        <v>10000</v>
      </c>
      <c r="C22" s="20"/>
      <c r="D22" s="20"/>
      <c r="O22" s="1"/>
      <c r="P22" s="1"/>
      <c r="Q22" s="1"/>
      <c r="R22" s="1"/>
      <c r="V22" s="1"/>
      <c r="X22" s="1"/>
      <c r="Y22" s="1"/>
    </row>
    <row r="23" spans="1:25" ht="12.75" x14ac:dyDescent="0.2">
      <c r="A23" s="18" t="s">
        <v>13</v>
      </c>
      <c r="B23" s="26">
        <v>10000</v>
      </c>
      <c r="C23" s="20"/>
      <c r="D23" s="20"/>
      <c r="O23" s="1"/>
      <c r="P23" s="1"/>
      <c r="Q23" s="1"/>
      <c r="R23" s="1"/>
      <c r="V23" s="1"/>
      <c r="X23" s="1"/>
      <c r="Y23" s="1"/>
    </row>
    <row r="24" spans="1:25" ht="12.75" x14ac:dyDescent="0.2">
      <c r="A24" s="18" t="s">
        <v>15</v>
      </c>
      <c r="B24" s="26">
        <v>3800</v>
      </c>
      <c r="C24" s="20"/>
      <c r="D24" s="20"/>
      <c r="O24" s="1"/>
      <c r="P24" s="1"/>
      <c r="Q24" s="1"/>
      <c r="R24" s="1"/>
      <c r="V24" s="1"/>
      <c r="X24" s="1"/>
      <c r="Y24" s="1"/>
    </row>
    <row r="25" spans="1:25" ht="13.5" thickBot="1" x14ac:dyDescent="0.25">
      <c r="A25" s="6" t="s">
        <v>16</v>
      </c>
      <c r="B25" s="27">
        <v>10000</v>
      </c>
      <c r="C25" s="20"/>
      <c r="D25" s="20"/>
      <c r="O25" s="1"/>
      <c r="P25" s="1"/>
      <c r="Q25" s="1"/>
      <c r="R25" s="1"/>
      <c r="V25" s="1"/>
      <c r="X25" s="1"/>
      <c r="Y25" s="1"/>
    </row>
    <row r="26" spans="1:25" ht="12.75" x14ac:dyDescent="0.2">
      <c r="A26" s="18" t="s">
        <v>18</v>
      </c>
      <c r="B26" s="26">
        <v>15000</v>
      </c>
      <c r="C26" s="20"/>
      <c r="D26" s="20"/>
      <c r="O26" s="1"/>
      <c r="P26" s="1"/>
      <c r="Q26" s="1"/>
      <c r="R26" s="1"/>
      <c r="V26" s="1"/>
      <c r="X26" s="1"/>
      <c r="Y26" s="1"/>
    </row>
    <row r="27" spans="1:25" ht="13.5" thickBot="1" x14ac:dyDescent="0.25">
      <c r="A27" s="18" t="s">
        <v>19</v>
      </c>
      <c r="B27" s="26">
        <v>15000</v>
      </c>
      <c r="C27" s="20"/>
      <c r="D27" s="20"/>
      <c r="O27" s="1"/>
      <c r="P27" s="1"/>
      <c r="Q27" s="1"/>
      <c r="R27" s="1"/>
      <c r="V27" s="1"/>
      <c r="X27" s="1"/>
      <c r="Y27" s="1"/>
    </row>
    <row r="28" spans="1:25" ht="15" thickBot="1" x14ac:dyDescent="0.25">
      <c r="A28" s="36" t="s">
        <v>72</v>
      </c>
      <c r="B28" s="37">
        <v>15000</v>
      </c>
    </row>
    <row r="29" spans="1:25" ht="15" thickBot="1" x14ac:dyDescent="0.25"/>
    <row r="30" spans="1:25" ht="15" thickBot="1" x14ac:dyDescent="0.25">
      <c r="A30" s="38" t="s">
        <v>77</v>
      </c>
      <c r="B30" s="39">
        <v>3000</v>
      </c>
    </row>
    <row r="31" spans="1:25" ht="15" thickBot="1" x14ac:dyDescent="0.25"/>
    <row r="32" spans="1:25" x14ac:dyDescent="0.2">
      <c r="A32" s="46" t="s">
        <v>73</v>
      </c>
      <c r="B32" s="21"/>
    </row>
    <row r="33" spans="1:2" x14ac:dyDescent="0.2">
      <c r="A33" s="29" t="s">
        <v>88</v>
      </c>
      <c r="B33" s="11" t="str">
        <f>""</f>
        <v/>
      </c>
    </row>
    <row r="34" spans="1:2" ht="15" thickBot="1" x14ac:dyDescent="0.25">
      <c r="A34" s="30" t="s">
        <v>89</v>
      </c>
      <c r="B34" s="13" t="s">
        <v>78</v>
      </c>
    </row>
  </sheetData>
  <sheetProtection algorithmName="SHA-512" hashValue="VAuk1zLs4SmHma0ST8PcfWFiEtxUgHMuWxFVobxLqVY417bUrCoJlPWMptXdctII9DVGcDCNyddOj/vrd/5MJg==" saltValue="+MI4bOrEdqoZ0cxp/l+S6g==" spinCount="100000" sheet="1" objects="1" scenarios="1"/>
  <mergeCells count="1">
    <mergeCell ref="A18:B18"/>
  </mergeCells>
  <pageMargins left="0.7" right="0.7" top="0.78740157499999996" bottom="0.78740157499999996" header="0.3" footer="0.3"/>
  <legacy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2</vt:i4>
      </vt:variant>
    </vt:vector>
  </HeadingPairs>
  <TitlesOfParts>
    <vt:vector size="4" baseType="lpstr">
      <vt:lpstr>Formular</vt:lpstr>
      <vt:lpstr>Variablen</vt:lpstr>
      <vt:lpstr>Formular!_ftnref1</vt:lpstr>
      <vt:lpstr>Formular!Druckbereich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Zürcher Roman Beat  BVUAW</dc:creator>
  <cp:lastModifiedBy>Zürcher Roman Beat  BVUAW</cp:lastModifiedBy>
  <cp:lastPrinted>2025-02-24T12:01:15Z</cp:lastPrinted>
  <dcterms:created xsi:type="dcterms:W3CDTF">2025-01-15T13:46:30Z</dcterms:created>
  <dcterms:modified xsi:type="dcterms:W3CDTF">2025-02-25T06:50:09Z</dcterms:modified>
</cp:coreProperties>
</file>