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Querprojekte\VSA_PF_Wasserqualitaet\2_PF_Wasserqualität\2_Projekte\8_VSA_RegenRili_Gewässermodul\Überarbeitung Relevanzmatrix\Relevanzmatrix_Final_FR_DE\Finale Versionen der Relevanzmatrix_06_08_2024\Protected\"/>
    </mc:Choice>
  </mc:AlternateContent>
  <xr:revisionPtr revIDLastSave="0" documentId="13_ncr:1_{84E4CA02-B3CE-4C67-BA09-50698B5A0F0E}" xr6:coauthVersionLast="47" xr6:coauthVersionMax="47" xr10:uidLastSave="{00000000-0000-0000-0000-000000000000}"/>
  <bookViews>
    <workbookView xWindow="-93" yWindow="-93" windowWidth="21520" windowHeight="11586" activeTab="3" xr2:uid="{5AEE3BCD-38F4-45AB-9D48-3DF0AB306ADF}"/>
  </bookViews>
  <sheets>
    <sheet name="Metadaten" sheetId="1" r:id="rId1"/>
    <sheet name="Mischabwasser_alt" sheetId="3" state="hidden" r:id="rId2"/>
    <sheet name="Mischabwasser" sheetId="4" r:id="rId3"/>
    <sheet name="Regenabwasser" sheetId="2" r:id="rId4"/>
  </sheets>
  <definedNames>
    <definedName name="_xlnm.Print_Area" localSheetId="0">Metadaten!$A$1:$I$42</definedName>
    <definedName name="_xlnm.Print_Area" localSheetId="2">Mischabwasser!$A$1:$M$54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F3" i="2"/>
  <c r="B3" i="2"/>
  <c r="I2" i="2"/>
  <c r="F2" i="2"/>
  <c r="E17" i="4"/>
  <c r="B17" i="4"/>
  <c r="F3" i="4"/>
  <c r="B3" i="4"/>
  <c r="I3" i="4"/>
  <c r="I2" i="4"/>
  <c r="F2" i="4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B34" i="3" l="1"/>
  <c r="B2" i="3" l="1"/>
  <c r="G2" i="3" l="1"/>
  <c r="B16" i="3"/>
  <c r="B3" i="3"/>
  <c r="I2" i="3"/>
  <c r="E2" i="3"/>
  <c r="D38" i="3" l="1"/>
  <c r="D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tc={FA3E3FD7-1053-4CF6-8EF8-1C83A5C43AA5}</author>
    <author>tc={0FCA0A02-6C1A-4DC1-A670-3F34D5A57330}</author>
    <author>tc={0D77B641-BBB3-45E3-968D-EBA83568730A}</author>
    <author>tc={8760160D-1096-4241-B91F-7CBF212F5041}</author>
    <author>tc={9CC6CFC3-305B-47F0-8CF4-37BAE1BB2993}</author>
    <author>tc={B7DC52D3-1B47-42E6-AC3B-B1DDC5419BB6}</author>
    <author>tc={797DCB1A-93D8-4B8B-8761-FD1AB6A33531}</author>
    <author>tc={0F823979-266D-4524-9D53-F7037230E768}</author>
    <author>tc={587B7904-27D9-4C78-BCC8-25802C76E773}</author>
    <author>tc={1172004D-CE0E-4CD9-A326-F63442BB9D1C}</author>
    <author>tc={3A985437-DDF8-42C4-86C6-0432C0D8870A}</author>
    <author>tc={C4582884-228D-46D7-9FF3-4896A8B7F7F1}</author>
    <author>tc={3BFB1DE4-2D57-444E-8D9D-079882E67403}</author>
    <author>tc={4F8EC224-27EB-496B-B60E-8E747A51362B}</author>
  </authors>
  <commentList>
    <comment ref="B2" authorId="0" shapeId="0" xr:uid="{FA3E3FD7-1053-4CF6-8EF8-1C83A5C43AA5}">
      <text>
        <t>[Threaded comment]
Your version of Excel allows you to read this threaded comment; however, any edits to it will get removed if the file is opened in a newer version of Excel. Learn more: https://go.microsoft.com/fwlink/?linkid=870924
Comment:
    Mit Datenmodell VSA, ZH abstimmen</t>
      </text>
    </comment>
    <comment ref="A3" authorId="1" shapeId="0" xr:uid="{0FCA0A02-6C1A-4DC1-A670-3F34D5A57330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VSA-DSS mini 2020</t>
      </text>
    </comment>
    <comment ref="F3" authorId="2" shapeId="0" xr:uid="{0D77B641-BBB3-45E3-968D-EBA83568730A}">
      <text>
        <t>[Threaded comment]
Your version of Excel allows you to read this threaded comment; however, any edits to it will get removed if the file is opened in a newer version of Excel. Learn more: https://go.microsoft.com/fwlink/?linkid=870924
Comment:
    Darstellung: Koordinaten untereinander damit Stufe 1 &amp; Datum und Stufe 2 und Datum untereinander?</t>
      </text>
    </comment>
    <comment ref="B7" authorId="3" shapeId="0" xr:uid="{8760160D-1096-4241-B91F-7CBF212F5041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VSA-DSS mini
Reply:
    Angabe durch Anna? VSA-DSS mini gibt nur See vor</t>
      </text>
    </comment>
    <comment ref="H7" authorId="4" shapeId="0" xr:uid="{9CC6CFC3-305B-47F0-8CF4-37BAE1BB2993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Infos zu Sensibilität, Wassernutzungen, Hafen, Ufer etc</t>
      </text>
    </comment>
    <comment ref="J30" authorId="5" shapeId="0" xr:uid="{B7DC52D3-1B47-42E6-AC3B-B1DDC5419BB6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ist zwischen 0-10mgP/m3?</t>
      </text>
    </comment>
    <comment ref="B33" authorId="6" shapeId="0" xr:uid="{797DCB1A-93D8-4B8B-8761-FD1AB6A33531}">
      <text>
        <t>[Threaded comment]
Your version of Excel allows you to read this threaded comment; however, any edits to it will get removed if the file is opened in a newer version of Excel. Learn more: https://go.microsoft.com/fwlink/?linkid=870924
Comment:
    VSA Tabelle G14</t>
      </text>
    </comment>
    <comment ref="C33" authorId="7" shapeId="0" xr:uid="{0F823979-266D-4524-9D53-F7037230E768}">
      <text>
        <t>[Threaded comment]
Your version of Excel allows you to read this threaded comment; however, any edits to it will get removed if the file is opened in a newer version of Excel. Learn more: https://go.microsoft.com/fwlink/?linkid=870924
Comment:
    VSA Tabelle G14</t>
      </text>
    </comment>
    <comment ref="B34" authorId="8" shapeId="0" xr:uid="{587B7904-27D9-4C78-BCC8-25802C76E773}">
      <text>
        <t>[Threaded comment]
Your version of Excel allows you to read this threaded comment; however, any edits to it will get removed if the file is opened in a newer version of Excel. Learn more: https://go.microsoft.com/fwlink/?linkid=870924
Comment:
    ToDO: anpassen, da von Fliessgewässer übernommen und EST und Referenz anders rum</t>
      </text>
    </comment>
    <comment ref="D34" authorId="9" shapeId="0" xr:uid="{1172004D-CE0E-4CD9-A326-F63442BB9D1C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Tabelle G17</t>
      </text>
    </comment>
    <comment ref="F34" authorId="10" shapeId="0" xr:uid="{3A985437-DDF8-42C4-86C6-0432C0D8870A}">
      <text>
        <t>[Threaded comment]
Your version of Excel allows you to read this threaded comment; however, any edits to it will get removed if the file is opened in a newer version of Excel. Learn more: https://go.microsoft.com/fwlink/?linkid=870924
Comment:
    Gemäss Tabelle G17</t>
      </text>
    </comment>
    <comment ref="D38" authorId="11" shapeId="0" xr:uid="{C4582884-228D-46D7-9FF3-4896A8B7F7F1}">
      <text>
        <t>[Threaded comment]
Your version of Excel allows you to read this threaded comment; however, any edits to it will get removed if the file is opened in a newer version of Excel. Learn more: https://go.microsoft.com/fwlink/?linkid=870924
Comment:
    Grün wenn &lt;2, rot wenn &gt; 2%? Oder verleitet das dazu nicht mehr selber zu überlegen?</t>
      </text>
    </comment>
    <comment ref="D40" authorId="12" shapeId="0" xr:uid="{3BFB1DE4-2D57-444E-8D9D-079882E67403}">
      <text>
        <t>[Threaded comment]
Your version of Excel allows you to read this threaded comment; however, any edits to it will get removed if the file is opened in a newer version of Excel. Learn more: https://go.microsoft.com/fwlink/?linkid=870924
Comment:
    Grün, gelb, rot? Wo sind die Grenzen? --&gt; an Sitzung mit VSA diskutieren</t>
      </text>
    </comment>
    <comment ref="B42" authorId="13" shapeId="0" xr:uid="{4F8EC224-27EB-496B-B60E-8E747A51362B}">
      <text>
        <t>[Threaded comment]
Your version of Excel allows you to read this threaded comment; however, any edits to it will get removed if the file is opened in a newer version of Excel. Learn more: https://go.microsoft.com/fwlink/?linkid=870924
Comment:
    Etwas grösser damit es optisch etwas mehr auffällt?</t>
      </text>
    </comment>
  </commentList>
</comments>
</file>

<file path=xl/sharedStrings.xml><?xml version="1.0" encoding="utf-8"?>
<sst xmlns="http://schemas.openxmlformats.org/spreadsheetml/2006/main" count="423" uniqueCount="173">
  <si>
    <t>Angaben zur Einleitstelle</t>
  </si>
  <si>
    <t>Bezeichnung</t>
  </si>
  <si>
    <t>Text</t>
  </si>
  <si>
    <t>Gemeinde</t>
  </si>
  <si>
    <t>x-Koordinate</t>
  </si>
  <si>
    <t>y-Koordinate</t>
  </si>
  <si>
    <t>Oberflächengewässer</t>
  </si>
  <si>
    <t>Abwasserart</t>
  </si>
  <si>
    <t>Mischabwasser</t>
  </si>
  <si>
    <t>Angaben zum Gewässer</t>
  </si>
  <si>
    <t>Gewässerart</t>
  </si>
  <si>
    <t>Bemerkung</t>
  </si>
  <si>
    <t>Angaben zum Entlastungsbauwerk</t>
  </si>
  <si>
    <t>Entlastungskennzahlen</t>
  </si>
  <si>
    <t>Tage mit Entlastung [d/a]</t>
  </si>
  <si>
    <t>Entlastungsdauer [h/a]</t>
  </si>
  <si>
    <t>Mindestanforderungen</t>
  </si>
  <si>
    <t>Gewässeruntersuchung gemäss Modul G</t>
  </si>
  <si>
    <t>Parameter</t>
  </si>
  <si>
    <t>Zustand Untersuchungsstelle</t>
  </si>
  <si>
    <t>Einflussstärke Einleitung</t>
  </si>
  <si>
    <t>Handlungsbedarf</t>
  </si>
  <si>
    <t>Gesamtbeurteilung Einleitstelle</t>
  </si>
  <si>
    <t>Emmissionen</t>
  </si>
  <si>
    <t>Stand der Technik</t>
  </si>
  <si>
    <t>spez. Entlastungsfracht</t>
  </si>
  <si>
    <t>Gewässeruntersuchung</t>
  </si>
  <si>
    <t>Gesamthandlungsbedarf</t>
  </si>
  <si>
    <t>Massnahmen/weitere Abklärungen</t>
  </si>
  <si>
    <t>Massnahmenprüfung nach STORM</t>
  </si>
  <si>
    <t>Bemerkungen</t>
  </si>
  <si>
    <t>Nein</t>
  </si>
  <si>
    <t>mittlerer Wasserspiegel [m ü.M.]</t>
  </si>
  <si>
    <t>Herkunftsfläche Abwasser</t>
  </si>
  <si>
    <t>Belastungsklasse</t>
  </si>
  <si>
    <t>stoffliche Belastung</t>
  </si>
  <si>
    <t>Ergebnisse Checkliste Stufe 1</t>
  </si>
  <si>
    <t>Datum</t>
  </si>
  <si>
    <r>
      <t>Entlastungsfracht NH</t>
    </r>
    <r>
      <rPr>
        <vertAlign val="subscript"/>
        <sz val="8"/>
        <color rgb="FF000000"/>
        <rFont val="Arial"/>
        <family val="2"/>
      </rPr>
      <t>4</t>
    </r>
    <r>
      <rPr>
        <sz val="8"/>
        <color rgb="FF000000"/>
        <rFont val="Arial"/>
        <family val="2"/>
      </rPr>
      <t>-N [%]</t>
    </r>
  </si>
  <si>
    <r>
      <t>spez. Entlastungsfracht [(kg/a)/(m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/s)]</t>
    </r>
  </si>
  <si>
    <r>
      <t>Entlastungsvolumen [m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/a]</t>
    </r>
  </si>
  <si>
    <r>
      <t>Ammonium NH</t>
    </r>
    <r>
      <rPr>
        <vertAlign val="sub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>-N [%]</t>
    </r>
  </si>
  <si>
    <t>Ja</t>
  </si>
  <si>
    <t>Beurteilung Entlastungskennzahl</t>
  </si>
  <si>
    <t>Immissionen</t>
  </si>
  <si>
    <t>Einleitung zulässig?</t>
  </si>
  <si>
    <t>Gewässeruntersuchung notwendig?</t>
  </si>
  <si>
    <t>Untersuchung Stufe 2 notwendig?</t>
  </si>
  <si>
    <t>Gewässeruntersuchung Stufe 2</t>
  </si>
  <si>
    <t>gut</t>
  </si>
  <si>
    <t>klein</t>
  </si>
  <si>
    <t>Tiefe Einleitstelle [m]</t>
  </si>
  <si>
    <t>Angaben Projekt</t>
  </si>
  <si>
    <t>Projektnummer</t>
  </si>
  <si>
    <t>Projekttitel</t>
  </si>
  <si>
    <t>Gewässerökologie</t>
  </si>
  <si>
    <t>Firma</t>
  </si>
  <si>
    <t>Projektleitung</t>
  </si>
  <si>
    <t>GEP-Ingenieur</t>
  </si>
  <si>
    <t>Übersicht Einleitstellen</t>
  </si>
  <si>
    <t>Einleitstelle</t>
  </si>
  <si>
    <t>Referenzstelle</t>
  </si>
  <si>
    <t>potentielle Zusatzbelastung</t>
  </si>
  <si>
    <t>Verbauung Uferlinie</t>
  </si>
  <si>
    <t>Ausdehnung Flachwasserzone</t>
  </si>
  <si>
    <t>Vegetation Flachwasserzone</t>
  </si>
  <si>
    <t>mittelbreit (b&gt;50m≤100m)</t>
  </si>
  <si>
    <t>Emerse Vegetation Flachwasserzone</t>
  </si>
  <si>
    <t>Röhrichtsaum/Seerosen 5-20m</t>
  </si>
  <si>
    <t>kleinere</t>
  </si>
  <si>
    <t>äusserer Aspekt Einleitstelle</t>
  </si>
  <si>
    <t>äusserer Aspekt Referenzstelle</t>
  </si>
  <si>
    <t>Wasserpflanzen Einleitstelle</t>
  </si>
  <si>
    <t>Wasserpflanzen Referenzstelle</t>
  </si>
  <si>
    <t>Hilfsindikatoren Einleitstelle</t>
  </si>
  <si>
    <t>Hilfsindikatoren Referenzstelle</t>
  </si>
  <si>
    <t>mechanisch-hydraulische Beeinträchtigung Einleistelle</t>
  </si>
  <si>
    <t xml:space="preserve">mechanisch-hydraulische Beeinträchtigung Referenzstelle </t>
  </si>
  <si>
    <t>Trophiestufe</t>
  </si>
  <si>
    <t>Sonderfälle</t>
  </si>
  <si>
    <t>Rohrdurchmesser [mm]</t>
  </si>
  <si>
    <t>Hartverbau undurchlässig</t>
  </si>
  <si>
    <t>schlecht</t>
  </si>
  <si>
    <t>Kleinsee (&lt;1km2, t&gt;8m)</t>
  </si>
  <si>
    <t>äusserer Aspekt &amp; hydr. Stress</t>
  </si>
  <si>
    <t>Pflanz. Bewuchs</t>
  </si>
  <si>
    <t>Geschützte Naturwerte/
Wassernutzungen</t>
  </si>
  <si>
    <t>Datum Gewässeruntersuchung</t>
  </si>
  <si>
    <t>Einflussstärke Einleitung Modul G</t>
  </si>
  <si>
    <t>Angaben zur Einleitstelle (EST)</t>
  </si>
  <si>
    <t>Bezeichnung EST</t>
  </si>
  <si>
    <t>Gewässeruntersuchung
Datum</t>
  </si>
  <si>
    <t>Stufe 1</t>
  </si>
  <si>
    <t>Stufe 2</t>
  </si>
  <si>
    <t>06293.000</t>
  </si>
  <si>
    <t>VGEP AV Höfe</t>
  </si>
  <si>
    <t>Fässler Flusslauf
Steinweg 2
5210 Windisch</t>
  </si>
  <si>
    <t>Sarah Fässler</t>
  </si>
  <si>
    <t>Basler &amp; Hofmann AG
Bachweg 1
8133 Esslingen</t>
  </si>
  <si>
    <t>Isabelle Rytz</t>
  </si>
  <si>
    <t xml:space="preserve">Angaben Einleitstelle (EST) </t>
  </si>
  <si>
    <t>Angaben Entlastungsbauwerk (SBW)</t>
  </si>
  <si>
    <t>Bezeichnung Einleitstelle</t>
  </si>
  <si>
    <t>Bauwerksname</t>
  </si>
  <si>
    <t>Bezeichnung Entlastungsbauwerk</t>
  </si>
  <si>
    <t>Angaben zum Entlastungsbauwerk (SBW)</t>
  </si>
  <si>
    <t>Geschützte Naturwerte</t>
  </si>
  <si>
    <t>z.B. Trinkwasser, Badeanstalt, Hafen</t>
  </si>
  <si>
    <t>Bezeichnung SBW</t>
  </si>
  <si>
    <t>Bauwerkstyp</t>
  </si>
  <si>
    <t>Messwerte vorhanden</t>
  </si>
  <si>
    <t>nein</t>
  </si>
  <si>
    <r>
      <t>Entlastungsvolumen [m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/a]</t>
    </r>
  </si>
  <si>
    <r>
      <t>Entlastungsfracht NH</t>
    </r>
    <r>
      <rPr>
        <vertAlign val="sub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>-N [%]</t>
    </r>
  </si>
  <si>
    <t>unklar</t>
  </si>
  <si>
    <t>Beurteilung Gesamthandlungsbedarf</t>
  </si>
  <si>
    <t>Beschrieb Gesamtbeurteilung interdisziplinäres Team, Berücksichtigung Gewässerabschnitt/gesamtes Gewässer</t>
  </si>
  <si>
    <t>z.B. Info zu Sensibilität, Ufer, Bachmündungen, Gewässerschutz, Gewässerentwicklung, etc.</t>
  </si>
  <si>
    <t>Emerse Veget. Flachwasserzone</t>
  </si>
  <si>
    <t>Zulässigkeitsprüfung nach Modul B</t>
  </si>
  <si>
    <r>
      <t>Q</t>
    </r>
    <r>
      <rPr>
        <vertAlign val="sub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[m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/s]</t>
    </r>
  </si>
  <si>
    <t>Wird die stoffliche Belastung nicht eingehalten, wird eine Gewässeruntersuchung empfohlen</t>
  </si>
  <si>
    <t>hydr. Belastung</t>
  </si>
  <si>
    <t>Seeufer (&gt;1km2)</t>
  </si>
  <si>
    <t>unbekannt</t>
  </si>
  <si>
    <t>Nutzungen im Bereich der Einleitstelle</t>
  </si>
  <si>
    <t>Modul G</t>
  </si>
  <si>
    <t>äusserer Aspekt</t>
  </si>
  <si>
    <t>Wasserpflanzen</t>
  </si>
  <si>
    <t>Hilfsindikatoren</t>
  </si>
  <si>
    <t>Beschreibung</t>
  </si>
  <si>
    <t>Relevanz</t>
  </si>
  <si>
    <t>Erkenntnisse Gewässerzustand</t>
  </si>
  <si>
    <t>weitere Analysen</t>
  </si>
  <si>
    <t>weitere Angaben Gewässerzustand (im Bereich Einleitstelle)</t>
  </si>
  <si>
    <t>Hygiene</t>
  </si>
  <si>
    <t>Biologie</t>
  </si>
  <si>
    <t>weitere (z.B. Kieselalgen, Fische)</t>
  </si>
  <si>
    <t>Baden, Spielen</t>
  </si>
  <si>
    <t>Trinkwasser</t>
  </si>
  <si>
    <t>mechanisch-hydraulische Beeinträchtigung</t>
  </si>
  <si>
    <t>Temperatur</t>
  </si>
  <si>
    <t>Physik</t>
  </si>
  <si>
    <t>Sauerstoff</t>
  </si>
  <si>
    <t>Nährstoffe</t>
  </si>
  <si>
    <t>weitere Stoffe (z.B: Mikroverun-reinigugen)</t>
  </si>
  <si>
    <t>Chemie</t>
  </si>
  <si>
    <t>Toxisches Sediment</t>
  </si>
  <si>
    <t>Anaerobe Sohle</t>
  </si>
  <si>
    <t>GUS</t>
  </si>
  <si>
    <t>z.B. Ergebnisse Sedimentanalyse</t>
  </si>
  <si>
    <r>
      <t>NH</t>
    </r>
    <r>
      <rPr>
        <vertAlign val="subscript"/>
        <sz val="8"/>
        <color theme="1"/>
        <rFont val="Arial"/>
        <family val="2"/>
      </rPr>
      <t>3</t>
    </r>
  </si>
  <si>
    <t>keine Angabe</t>
  </si>
  <si>
    <t>Beurteilung Immissionen</t>
  </si>
  <si>
    <t>Beurteilung Emissionen</t>
  </si>
  <si>
    <t>Witterung und vorgängige Regen-/Entlastungsereignisse</t>
  </si>
  <si>
    <t>Gesamtbeurteilung Einleitstelle/Gewässerabschnitt</t>
  </si>
  <si>
    <t>Untersuchung Stufe 2</t>
  </si>
  <si>
    <t>definitive Beurteilung Einflussstärke Einleitung</t>
  </si>
  <si>
    <t>Stand der Technik SBW erfüllt</t>
  </si>
  <si>
    <t>Datengrundlage</t>
  </si>
  <si>
    <t>z.B. wenn 2 Sonderbauwerke in 1 Einleitstelle entlasten, Info Stand der Technik</t>
  </si>
  <si>
    <t>z.B. Anzahl Tage seit letztem Regenereignis, Niederschlagsmenge (mm/d), Charakteristik Ereignis</t>
  </si>
  <si>
    <t>Witterung und vorgängige Regenereignisse</t>
  </si>
  <si>
    <t>Relevante Parameter Checkfragen Stufe 1</t>
  </si>
  <si>
    <t>Eutroph &gt;30mgP/m3</t>
  </si>
  <si>
    <t>keine</t>
  </si>
  <si>
    <t>kein emerser Bewuchs</t>
  </si>
  <si>
    <t>sehr schmal (b≤10m)</t>
  </si>
  <si>
    <t>andere</t>
  </si>
  <si>
    <t>keine Aussage</t>
  </si>
  <si>
    <t>keine Aussage möglich</t>
  </si>
  <si>
    <t>keine Angaben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</si>
</sst>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&quot;m&quot;"/>
    <numFmt numFmtId="165" formatCode="0\ &quot;(kg/J)/(m3/s)&quot;"/>
    <numFmt numFmtId="166" formatCode="0.0"/>
  </numFmts>
  <fonts count="25" x14ac:knownFonts="1">
    <font>
      <sz val="11"/>
      <color theme="1"/>
      <name val="Arial"/>
      <family val="2"/>
    </font>
    <font>
      <sz val="8"/>
      <color rgb="FF000000"/>
      <name val="Segoe UI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b/>
      <sz val="8"/>
      <color rgb="FFFFFFFF"/>
      <name val="Arial"/>
      <family val="2"/>
    </font>
    <font>
      <i/>
      <sz val="8"/>
      <color rgb="FFFFFFFF"/>
      <name val="Arial"/>
      <family val="2"/>
    </font>
    <font>
      <vertAlign val="subscript"/>
      <sz val="8"/>
      <color rgb="FF00000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vertAlign val="superscript"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312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3" fillId="4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left" textRotation="90"/>
    </xf>
    <xf numFmtId="0" fontId="3" fillId="0" borderId="0" xfId="0" applyFont="1" applyAlignment="1">
      <alignment horizontal="left" textRotation="90" wrapText="1"/>
    </xf>
    <xf numFmtId="0" fontId="3" fillId="0" borderId="13" xfId="0" applyFont="1" applyBorder="1"/>
    <xf numFmtId="0" fontId="12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6" borderId="1" xfId="0" applyFont="1" applyFill="1" applyBorder="1"/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vertical="top"/>
    </xf>
    <xf numFmtId="0" fontId="15" fillId="2" borderId="1" xfId="0" applyFont="1" applyFill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4" fillId="0" borderId="0" xfId="0" applyFont="1"/>
    <xf numFmtId="0" fontId="4" fillId="0" borderId="5" xfId="0" applyFont="1" applyBorder="1"/>
    <xf numFmtId="0" fontId="4" fillId="0" borderId="4" xfId="0" applyFont="1" applyBorder="1"/>
    <xf numFmtId="0" fontId="4" fillId="0" borderId="11" xfId="0" applyFont="1" applyBorder="1"/>
    <xf numFmtId="0" fontId="4" fillId="2" borderId="1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center"/>
    </xf>
    <xf numFmtId="0" fontId="4" fillId="6" borderId="9" xfId="0" applyFont="1" applyFill="1" applyBorder="1"/>
    <xf numFmtId="0" fontId="3" fillId="5" borderId="1" xfId="0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textRotation="90" wrapText="1"/>
    </xf>
    <xf numFmtId="0" fontId="20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49" fontId="17" fillId="0" borderId="1" xfId="0" quotePrefix="1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43" fontId="17" fillId="0" borderId="1" xfId="1" applyFont="1" applyBorder="1" applyAlignment="1" applyProtection="1">
      <alignment horizontal="center" vertical="center"/>
      <protection locked="0"/>
    </xf>
    <xf numFmtId="43" fontId="17" fillId="0" borderId="1" xfId="1" applyFont="1" applyBorder="1" applyAlignment="1" applyProtection="1">
      <alignment vertical="center"/>
      <protection locked="0"/>
    </xf>
    <xf numFmtId="0" fontId="17" fillId="2" borderId="1" xfId="0" applyFont="1" applyFill="1" applyBorder="1" applyAlignment="1" applyProtection="1">
      <alignment vertical="center"/>
    </xf>
    <xf numFmtId="0" fontId="17" fillId="2" borderId="1" xfId="0" applyFont="1" applyFill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165" fontId="1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14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7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Protection="1">
      <protection locked="0"/>
    </xf>
    <xf numFmtId="0" fontId="17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6" fillId="7" borderId="8" xfId="0" applyFont="1" applyFill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16" fillId="7" borderId="1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left" vertical="top"/>
    </xf>
    <xf numFmtId="0" fontId="17" fillId="2" borderId="15" xfId="0" applyFont="1" applyFill="1" applyBorder="1" applyAlignment="1" applyProtection="1">
      <alignment horizontal="left" vertical="top"/>
    </xf>
    <xf numFmtId="0" fontId="17" fillId="2" borderId="9" xfId="0" applyFont="1" applyFill="1" applyBorder="1" applyAlignment="1" applyProtection="1">
      <alignment horizontal="left" vertical="top"/>
    </xf>
    <xf numFmtId="0" fontId="17" fillId="2" borderId="3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7" fillId="0" borderId="16" xfId="0" applyFont="1" applyBorder="1" applyAlignment="1" applyProtection="1">
      <alignment horizontal="left" vertical="top"/>
      <protection locked="0"/>
    </xf>
    <xf numFmtId="0" fontId="17" fillId="0" borderId="7" xfId="0" applyFont="1" applyBorder="1" applyAlignment="1" applyProtection="1">
      <alignment horizontal="left" vertical="top"/>
      <protection locked="0"/>
    </xf>
    <xf numFmtId="0" fontId="17" fillId="0" borderId="12" xfId="0" applyFont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1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2" xfId="0" applyBorder="1" applyAlignment="1" applyProtection="1">
      <alignment vertical="top"/>
    </xf>
    <xf numFmtId="0" fontId="20" fillId="6" borderId="1" xfId="0" applyFont="1" applyFill="1" applyBorder="1" applyAlignment="1" applyProtection="1">
      <alignment horizontal="left" vertical="center" wrapText="1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vertical="top"/>
    </xf>
    <xf numFmtId="0" fontId="15" fillId="2" borderId="3" xfId="0" applyFont="1" applyFill="1" applyBorder="1" applyAlignment="1">
      <alignment horizontal="left" vertical="top"/>
    </xf>
    <xf numFmtId="0" fontId="15" fillId="2" borderId="10" xfId="0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4" borderId="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2" fillId="2" borderId="1" xfId="0" applyFont="1" applyFill="1" applyBorder="1"/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3" fillId="0" borderId="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top"/>
      <protection locked="0"/>
    </xf>
    <xf numFmtId="0" fontId="20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/>
    </xf>
    <xf numFmtId="0" fontId="18" fillId="8" borderId="1" xfId="0" applyFont="1" applyFill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left" vertical="center"/>
    </xf>
    <xf numFmtId="0" fontId="4" fillId="6" borderId="10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7" fillId="6" borderId="1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 applyProtection="1">
      <alignment horizontal="left" vertical="center"/>
    </xf>
    <xf numFmtId="0" fontId="17" fillId="6" borderId="10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31"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0E1EF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FD653"/>
        </patternFill>
      </fill>
    </dxf>
    <dxf>
      <fill>
        <patternFill>
          <bgColor rgb="FFF0E1EF"/>
        </patternFill>
      </fill>
    </dxf>
    <dxf>
      <fill>
        <patternFill>
          <bgColor theme="9" tint="0.39994506668294322"/>
        </patternFill>
      </fill>
    </dxf>
    <dxf>
      <fill>
        <patternFill>
          <bgColor rgb="FFFFF49F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8" tint="0.59996337778862885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9999"/>
        </patternFill>
      </fill>
    </dxf>
    <dxf>
      <font>
        <strike val="0"/>
      </font>
      <fill>
        <patternFill>
          <bgColor theme="8" tint="0.59996337778862885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D653"/>
      <color rgb="FFFFC000"/>
      <color rgb="FFF0E1EF"/>
      <color rgb="FFFF9999"/>
      <color rgb="FFFFFF99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8467</xdr:colOff>
          <xdr:row>2</xdr:row>
          <xdr:rowOff>8467</xdr:rowOff>
        </xdr:from>
        <xdr:to>
          <xdr:col>7</xdr:col>
          <xdr:colOff>668867</xdr:colOff>
          <xdr:row>2</xdr:row>
          <xdr:rowOff>160867</xdr:rowOff>
        </xdr:to>
        <xdr:sp macro="" textlink="">
          <xdr:nvSpPr>
            <xdr:cNvPr id="3125" name="Check Box 53" descr="Stufe 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Stufe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29633</xdr:colOff>
          <xdr:row>1</xdr:row>
          <xdr:rowOff>160867</xdr:rowOff>
        </xdr:from>
        <xdr:to>
          <xdr:col>9</xdr:col>
          <xdr:colOff>808567</xdr:colOff>
          <xdr:row>2</xdr:row>
          <xdr:rowOff>160867</xdr:rowOff>
        </xdr:to>
        <xdr:sp macro="" textlink="">
          <xdr:nvSpPr>
            <xdr:cNvPr id="3126" name="Check Box 54" descr="Stufe 1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Stufe 2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367863</xdr:colOff>
      <xdr:row>30</xdr:row>
      <xdr:rowOff>0</xdr:rowOff>
    </xdr:from>
    <xdr:to>
      <xdr:col>1</xdr:col>
      <xdr:colOff>367863</xdr:colOff>
      <xdr:row>31</xdr:row>
      <xdr:rowOff>247652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6063" y="5248275"/>
          <a:ext cx="0" cy="285752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5</xdr:col>
      <xdr:colOff>408301</xdr:colOff>
      <xdr:row>30</xdr:row>
      <xdr:rowOff>6569</xdr:rowOff>
    </xdr:from>
    <xdr:to>
      <xdr:col>5</xdr:col>
      <xdr:colOff>418393</xdr:colOff>
      <xdr:row>32</xdr:row>
      <xdr:rowOff>276655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30680" y="5806966"/>
          <a:ext cx="10092" cy="55912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2</xdr:col>
      <xdr:colOff>413088</xdr:colOff>
      <xdr:row>30</xdr:row>
      <xdr:rowOff>14654</xdr:rowOff>
    </xdr:from>
    <xdr:to>
      <xdr:col>2</xdr:col>
      <xdr:colOff>413088</xdr:colOff>
      <xdr:row>32</xdr:row>
      <xdr:rowOff>13191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272105" y="5815051"/>
          <a:ext cx="0" cy="287571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3</xdr:col>
      <xdr:colOff>391359</xdr:colOff>
      <xdr:row>30</xdr:row>
      <xdr:rowOff>13137</xdr:rowOff>
    </xdr:from>
    <xdr:to>
      <xdr:col>3</xdr:col>
      <xdr:colOff>391359</xdr:colOff>
      <xdr:row>32</xdr:row>
      <xdr:rowOff>276656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1497" y="5813534"/>
          <a:ext cx="0" cy="55255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4</xdr:col>
      <xdr:colOff>379736</xdr:colOff>
      <xdr:row>30</xdr:row>
      <xdr:rowOff>6569</xdr:rowOff>
    </xdr:from>
    <xdr:to>
      <xdr:col>4</xdr:col>
      <xdr:colOff>379736</xdr:colOff>
      <xdr:row>33</xdr:row>
      <xdr:rowOff>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880995" y="5806966"/>
          <a:ext cx="0" cy="571500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  <xdr:twoCellAnchor>
    <xdr:from>
      <xdr:col>6</xdr:col>
      <xdr:colOff>404498</xdr:colOff>
      <xdr:row>30</xdr:row>
      <xdr:rowOff>0</xdr:rowOff>
    </xdr:from>
    <xdr:to>
      <xdr:col>6</xdr:col>
      <xdr:colOff>404498</xdr:colOff>
      <xdr:row>33</xdr:row>
      <xdr:rowOff>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5553441" y="5682343"/>
          <a:ext cx="0" cy="576943"/>
        </a:xfrm>
        <a:prstGeom prst="straightConnector1">
          <a:avLst/>
        </a:prstGeom>
        <a:noFill/>
        <a:ln w="9525" cap="flat" cmpd="sng" algn="ctr">
          <a:solidFill>
            <a:sysClr val="windowText" lastClr="000000"/>
          </a:solidFill>
          <a:prstDash val="soli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17691</xdr:colOff>
      <xdr:row>34</xdr:row>
      <xdr:rowOff>161192</xdr:rowOff>
    </xdr:from>
    <xdr:to>
      <xdr:col>8</xdr:col>
      <xdr:colOff>16678</xdr:colOff>
      <xdr:row>34</xdr:row>
      <xdr:rowOff>161723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6392114" y="4982307"/>
          <a:ext cx="885545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885092</xdr:colOff>
      <xdr:row>35</xdr:row>
      <xdr:rowOff>152400</xdr:rowOff>
    </xdr:from>
    <xdr:to>
      <xdr:col>7</xdr:col>
      <xdr:colOff>884081</xdr:colOff>
      <xdr:row>35</xdr:row>
      <xdr:rowOff>152931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259515" y="5229958"/>
          <a:ext cx="885547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883627</xdr:colOff>
      <xdr:row>36</xdr:row>
      <xdr:rowOff>172916</xdr:rowOff>
    </xdr:from>
    <xdr:to>
      <xdr:col>7</xdr:col>
      <xdr:colOff>882616</xdr:colOff>
      <xdr:row>36</xdr:row>
      <xdr:rowOff>173447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6371492" y="5638801"/>
          <a:ext cx="885547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159727</xdr:colOff>
      <xdr:row>1</xdr:row>
      <xdr:rowOff>732</xdr:rowOff>
    </xdr:from>
    <xdr:to>
      <xdr:col>9</xdr:col>
      <xdr:colOff>816952</xdr:colOff>
      <xdr:row>1</xdr:row>
      <xdr:rowOff>152399</xdr:rowOff>
    </xdr:to>
    <xdr:sp macro="" textlink="">
      <xdr:nvSpPr>
        <xdr:cNvPr id="2124" name="Check Box 76" descr="Stufe 1" hidden="1">
          <a:extLst>
            <a:ext uri="{63B3BB69-23CF-44E3-9099-C40C66FF867C}">
              <a14:compatExt xmlns:a14="http://schemas.microsoft.com/office/drawing/2010/main" spid="_x0000_s2124"/>
            </a:ex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Stufe 1</a:t>
          </a:r>
        </a:p>
      </xdr:txBody>
    </xdr:sp>
    <xdr:clientData/>
  </xdr:twoCellAnchor>
  <xdr:twoCellAnchor editAs="oneCell">
    <xdr:from>
      <xdr:col>10</xdr:col>
      <xdr:colOff>114300</xdr:colOff>
      <xdr:row>1</xdr:row>
      <xdr:rowOff>9525</xdr:rowOff>
    </xdr:from>
    <xdr:to>
      <xdr:col>11</xdr:col>
      <xdr:colOff>5862</xdr:colOff>
      <xdr:row>1</xdr:row>
      <xdr:rowOff>152400</xdr:rowOff>
    </xdr:to>
    <xdr:sp macro="" textlink="">
      <xdr:nvSpPr>
        <xdr:cNvPr id="2125" name="Check Box 77" descr="Stufe 1" hidden="1">
          <a:extLst>
            <a:ext uri="{63B3BB69-23CF-44E3-9099-C40C66FF867C}">
              <a14:compatExt xmlns:a14="http://schemas.microsoft.com/office/drawing/2010/main" spid="_x0000_s2125"/>
            </a:ex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Stufe 2</a:t>
          </a:r>
        </a:p>
      </xdr:txBody>
    </xdr:sp>
    <xdr:clientData/>
  </xdr:twoCellAnchor>
  <xdr:twoCellAnchor>
    <xdr:from>
      <xdr:col>7</xdr:col>
      <xdr:colOff>17259</xdr:colOff>
      <xdr:row>33</xdr:row>
      <xdr:rowOff>148166</xdr:rowOff>
    </xdr:from>
    <xdr:to>
      <xdr:col>8</xdr:col>
      <xdr:colOff>16247</xdr:colOff>
      <xdr:row>33</xdr:row>
      <xdr:rowOff>148697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6688992" y="5219699"/>
          <a:ext cx="917622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24423</xdr:colOff>
      <xdr:row>34</xdr:row>
      <xdr:rowOff>140189</xdr:rowOff>
    </xdr:from>
    <xdr:to>
      <xdr:col>8</xdr:col>
      <xdr:colOff>23413</xdr:colOff>
      <xdr:row>34</xdr:row>
      <xdr:rowOff>140720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6696156" y="5448789"/>
          <a:ext cx="917624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15898</xdr:colOff>
      <xdr:row>32</xdr:row>
      <xdr:rowOff>161925</xdr:rowOff>
    </xdr:from>
    <xdr:to>
      <xdr:col>8</xdr:col>
      <xdr:colOff>14886</xdr:colOff>
      <xdr:row>32</xdr:row>
      <xdr:rowOff>162456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6687631" y="4970992"/>
          <a:ext cx="917622" cy="5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arinia Sutter" id="{055B114A-820A-437D-83BA-5D033F60B879}" userId="Varinia Sutter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4-27T06:27:11.70" personId="{055B114A-820A-437D-83BA-5D033F60B879}" id="{FA3E3FD7-1053-4CF6-8EF8-1C83A5C43AA5}">
    <text>Mit Datenmodell VSA, ZH abstimmen</text>
  </threadedComment>
  <threadedComment ref="A3" dT="2023-04-26T10:20:36.01" personId="{055B114A-820A-437D-83BA-5D033F60B879}" id="{0FCA0A02-6C1A-4DC1-A670-3F34D5A57330}">
    <text>Gemäss VSA-DSS mini 2020</text>
  </threadedComment>
  <threadedComment ref="F3" dT="2023-05-10T12:09:40.65" personId="{055B114A-820A-437D-83BA-5D033F60B879}" id="{0D77B641-BBB3-45E3-968D-EBA83568730A}">
    <text>Darstellung: Koordinaten untereinander damit Stufe 1 &amp; Datum und Stufe 2 und Datum untereinander?</text>
  </threadedComment>
  <threadedComment ref="B7" dT="2023-05-04T13:41:03.91" personId="{055B114A-820A-437D-83BA-5D033F60B879}" id="{8760160D-1096-4241-B91F-7CBF212F5041}">
    <text>Gemäss VSA-DSS mini</text>
  </threadedComment>
  <threadedComment ref="B7" dT="2023-05-08T06:48:11.84" personId="{055B114A-820A-437D-83BA-5D033F60B879}" id="{F876F6C5-26D0-4F34-BDDA-3301CA3B8DB0}" parentId="{8760160D-1096-4241-B91F-7CBF212F5041}">
    <text>Angabe durch Anna? VSA-DSS mini gibt nur See vor</text>
  </threadedComment>
  <threadedComment ref="H7" dT="2023-05-04T14:18:04.77" personId="{055B114A-820A-437D-83BA-5D033F60B879}" id="{9CC6CFC3-305B-47F0-8CF4-37BAE1BB2993}">
    <text>Infos zu Sensibilität, Wassernutzungen, Hafen, Ufer etc</text>
  </threadedComment>
  <threadedComment ref="J30" dT="2023-05-09T13:58:56.81" personId="{055B114A-820A-437D-83BA-5D033F60B879}" id="{B7DC52D3-1B47-42E6-AC3B-B1DDC5419BB6}">
    <text>Was ist zwischen 0-10mgP/m3?</text>
  </threadedComment>
  <threadedComment ref="B33" dT="2023-05-04T09:39:52.97" personId="{055B114A-820A-437D-83BA-5D033F60B879}" id="{797DCB1A-93D8-4B8B-8761-FD1AB6A33531}">
    <text>VSA Tabelle G14</text>
  </threadedComment>
  <threadedComment ref="C33" dT="2023-05-04T09:39:52.97" personId="{055B114A-820A-437D-83BA-5D033F60B879}" id="{0F823979-266D-4524-9D53-F7037230E768}">
    <text>VSA Tabelle G14</text>
  </threadedComment>
  <threadedComment ref="B34" dT="2023-05-09T14:02:33.48" personId="{055B114A-820A-437D-83BA-5D033F60B879}" id="{587B7904-27D9-4C78-BCC8-25802C76E773}">
    <text>ToDO: anpassen, da von Fliessgewässer übernommen und EST und Referenz anders rum</text>
  </threadedComment>
  <threadedComment ref="D34" dT="2023-05-04T09:59:21.93" personId="{055B114A-820A-437D-83BA-5D033F60B879}" id="{1172004D-CE0E-4CD9-A326-F63442BB9D1C}">
    <text>Gemäss Tabelle G17</text>
  </threadedComment>
  <threadedComment ref="F34" dT="2023-05-04T09:59:21.93" personId="{055B114A-820A-437D-83BA-5D033F60B879}" id="{3A985437-DDF8-42C4-86C6-0432C0D8870A}">
    <text>Gemäss Tabelle G17</text>
  </threadedComment>
  <threadedComment ref="D38" dT="2023-05-04T10:13:59.18" personId="{055B114A-820A-437D-83BA-5D033F60B879}" id="{C4582884-228D-46D7-9FF3-4896A8B7F7F1}">
    <text>Grün wenn &lt;2, rot wenn &gt; 2%? Oder verleitet das dazu nicht mehr selber zu überlegen?</text>
  </threadedComment>
  <threadedComment ref="D40" dT="2023-05-04T10:14:46.16" personId="{055B114A-820A-437D-83BA-5D033F60B879}" id="{3BFB1DE4-2D57-444E-8D9D-079882E67403}">
    <text>Grün, gelb, rot? Wo sind die Grenzen? --&gt; an Sitzung mit VSA diskutieren</text>
  </threadedComment>
  <threadedComment ref="B42" dT="2023-05-08T13:26:11.57" personId="{055B114A-820A-437D-83BA-5D033F60B879}" id="{4F8EC224-27EB-496B-B60E-8E747A51362B}">
    <text>Etwas grösser damit es optisch etwas mehr auffällt?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767C-C6B6-4121-977D-2255AC6E52A6}">
  <dimension ref="A1:J47"/>
  <sheetViews>
    <sheetView view="pageLayout" zoomScaleNormal="130" workbookViewId="0">
      <selection activeCell="A16" sqref="A1:XFD1048576"/>
    </sheetView>
  </sheetViews>
  <sheetFormatPr defaultColWidth="11" defaultRowHeight="10.35" x14ac:dyDescent="0.35"/>
  <cols>
    <col min="1" max="1" width="3.609375" style="26" customWidth="1"/>
    <col min="2" max="2" width="10.71875" style="26" customWidth="1"/>
    <col min="3" max="3" width="15.609375" style="26" customWidth="1"/>
    <col min="4" max="5" width="14.5" style="26" customWidth="1"/>
    <col min="6" max="6" width="18.109375" style="26" customWidth="1"/>
    <col min="7" max="7" width="15.71875" style="26" customWidth="1"/>
    <col min="8" max="8" width="13.609375" style="26" bestFit="1" customWidth="1"/>
    <col min="9" max="9" width="12.21875" style="26" customWidth="1"/>
    <col min="10" max="10" width="26.109375" style="26" customWidth="1"/>
    <col min="11" max="16384" width="11" style="26"/>
  </cols>
  <sheetData>
    <row r="1" spans="1:10" ht="13.5" customHeight="1" x14ac:dyDescent="0.35">
      <c r="A1" s="153" t="s">
        <v>52</v>
      </c>
      <c r="B1" s="153"/>
      <c r="C1" s="153"/>
      <c r="D1" s="153"/>
      <c r="E1" s="76"/>
      <c r="F1" s="77"/>
      <c r="G1" s="77"/>
      <c r="H1" s="77"/>
      <c r="I1" s="77"/>
    </row>
    <row r="2" spans="1:10" ht="13.5" customHeight="1" x14ac:dyDescent="0.35">
      <c r="A2" s="159" t="s">
        <v>53</v>
      </c>
      <c r="B2" s="160"/>
      <c r="C2" s="78" t="s">
        <v>94</v>
      </c>
      <c r="D2" s="84" t="s">
        <v>54</v>
      </c>
      <c r="E2" s="154" t="s">
        <v>95</v>
      </c>
      <c r="F2" s="154"/>
      <c r="G2" s="154"/>
      <c r="H2" s="77"/>
      <c r="I2" s="77"/>
    </row>
    <row r="3" spans="1:10" ht="6" customHeight="1" x14ac:dyDescent="0.35">
      <c r="A3" s="77"/>
      <c r="B3" s="77"/>
      <c r="C3" s="77"/>
      <c r="D3" s="77"/>
      <c r="E3" s="77"/>
      <c r="F3" s="77"/>
      <c r="G3" s="77"/>
      <c r="H3" s="77"/>
      <c r="I3" s="77"/>
    </row>
    <row r="4" spans="1:10" ht="13.5" customHeight="1" x14ac:dyDescent="0.35">
      <c r="A4" s="155" t="s">
        <v>55</v>
      </c>
      <c r="B4" s="155"/>
      <c r="C4" s="155"/>
      <c r="D4" s="155"/>
      <c r="E4" s="77"/>
      <c r="F4" s="77"/>
      <c r="G4" s="77"/>
      <c r="H4" s="77"/>
      <c r="I4" s="77"/>
    </row>
    <row r="5" spans="1:10" x14ac:dyDescent="0.35">
      <c r="A5" s="173" t="s">
        <v>56</v>
      </c>
      <c r="B5" s="174"/>
      <c r="C5" s="161" t="s">
        <v>96</v>
      </c>
      <c r="D5" s="162"/>
      <c r="E5" s="156" t="s">
        <v>57</v>
      </c>
      <c r="F5" s="167" t="s">
        <v>97</v>
      </c>
      <c r="G5" s="168"/>
      <c r="H5" s="77"/>
      <c r="I5" s="77"/>
    </row>
    <row r="6" spans="1:10" x14ac:dyDescent="0.35">
      <c r="A6" s="175"/>
      <c r="B6" s="176"/>
      <c r="C6" s="163"/>
      <c r="D6" s="164"/>
      <c r="E6" s="157"/>
      <c r="F6" s="169"/>
      <c r="G6" s="170"/>
      <c r="H6" s="77"/>
      <c r="I6" s="77"/>
    </row>
    <row r="7" spans="1:10" x14ac:dyDescent="0.35">
      <c r="A7" s="177"/>
      <c r="B7" s="178"/>
      <c r="C7" s="165"/>
      <c r="D7" s="166"/>
      <c r="E7" s="158"/>
      <c r="F7" s="171"/>
      <c r="G7" s="172"/>
      <c r="H7" s="77"/>
      <c r="I7" s="77"/>
    </row>
    <row r="8" spans="1:10" ht="6" customHeight="1" x14ac:dyDescent="0.35">
      <c r="A8" s="77"/>
      <c r="B8" s="77"/>
      <c r="C8" s="79"/>
      <c r="D8" s="79"/>
      <c r="E8" s="77"/>
      <c r="F8" s="79"/>
      <c r="G8" s="79"/>
      <c r="H8" s="77"/>
      <c r="I8" s="77"/>
    </row>
    <row r="9" spans="1:10" ht="13.5" customHeight="1" x14ac:dyDescent="0.35">
      <c r="A9" s="155" t="s">
        <v>58</v>
      </c>
      <c r="B9" s="155"/>
      <c r="C9" s="155"/>
      <c r="D9" s="155"/>
      <c r="E9" s="77"/>
      <c r="F9" s="77"/>
      <c r="G9" s="77"/>
      <c r="H9" s="77"/>
      <c r="I9" s="77"/>
    </row>
    <row r="10" spans="1:10" x14ac:dyDescent="0.35">
      <c r="A10" s="181" t="s">
        <v>56</v>
      </c>
      <c r="B10" s="174"/>
      <c r="C10" s="161" t="s">
        <v>98</v>
      </c>
      <c r="D10" s="168"/>
      <c r="E10" s="156" t="s">
        <v>57</v>
      </c>
      <c r="F10" s="167" t="s">
        <v>99</v>
      </c>
      <c r="G10" s="168"/>
      <c r="H10" s="77"/>
      <c r="I10" s="77"/>
    </row>
    <row r="11" spans="1:10" x14ac:dyDescent="0.35">
      <c r="A11" s="175"/>
      <c r="B11" s="176"/>
      <c r="C11" s="169"/>
      <c r="D11" s="170"/>
      <c r="E11" s="157"/>
      <c r="F11" s="169"/>
      <c r="G11" s="170"/>
      <c r="H11" s="77"/>
      <c r="I11" s="77"/>
    </row>
    <row r="12" spans="1:10" x14ac:dyDescent="0.35">
      <c r="A12" s="177"/>
      <c r="B12" s="178"/>
      <c r="C12" s="171"/>
      <c r="D12" s="172"/>
      <c r="E12" s="158"/>
      <c r="F12" s="171"/>
      <c r="G12" s="172"/>
      <c r="H12" s="77"/>
      <c r="I12" s="77"/>
    </row>
    <row r="13" spans="1:10" ht="6" customHeight="1" x14ac:dyDescent="0.35">
      <c r="A13" s="77"/>
      <c r="B13" s="77"/>
      <c r="C13" s="77"/>
      <c r="D13" s="77"/>
      <c r="E13" s="77"/>
      <c r="F13" s="77"/>
      <c r="G13" s="77"/>
      <c r="H13" s="77"/>
      <c r="I13" s="77"/>
    </row>
    <row r="14" spans="1:10" ht="13.5" customHeight="1" x14ac:dyDescent="0.35">
      <c r="A14" s="155" t="s">
        <v>59</v>
      </c>
      <c r="B14" s="155"/>
      <c r="C14" s="155"/>
      <c r="D14" s="155"/>
      <c r="E14" s="77"/>
      <c r="F14" s="77"/>
      <c r="G14" s="77"/>
      <c r="H14" s="77"/>
      <c r="I14" s="77"/>
    </row>
    <row r="15" spans="1:10" ht="13.5" customHeight="1" x14ac:dyDescent="0.35">
      <c r="A15" s="179" t="s">
        <v>100</v>
      </c>
      <c r="B15" s="179"/>
      <c r="C15" s="179"/>
      <c r="D15" s="179"/>
      <c r="E15" s="179"/>
      <c r="F15" s="180" t="s">
        <v>101</v>
      </c>
      <c r="G15" s="180"/>
      <c r="H15" s="180"/>
      <c r="I15" s="180"/>
      <c r="J15" s="69"/>
    </row>
    <row r="16" spans="1:10" ht="22.5" customHeight="1" x14ac:dyDescent="0.35">
      <c r="A16" s="84"/>
      <c r="B16" s="85" t="s">
        <v>102</v>
      </c>
      <c r="C16" s="85" t="s">
        <v>6</v>
      </c>
      <c r="D16" s="84" t="s">
        <v>4</v>
      </c>
      <c r="E16" s="84" t="s">
        <v>5</v>
      </c>
      <c r="F16" s="85" t="s">
        <v>103</v>
      </c>
      <c r="G16" s="85" t="s">
        <v>104</v>
      </c>
      <c r="H16" s="84" t="s">
        <v>7</v>
      </c>
      <c r="I16" s="84" t="s">
        <v>3</v>
      </c>
      <c r="J16" s="70"/>
    </row>
    <row r="17" spans="1:10" x14ac:dyDescent="0.35">
      <c r="A17" s="86">
        <v>1</v>
      </c>
      <c r="B17" s="81"/>
      <c r="C17" s="81"/>
      <c r="D17" s="82"/>
      <c r="E17" s="82"/>
      <c r="F17" s="81"/>
      <c r="G17" s="81"/>
      <c r="H17" s="81"/>
      <c r="I17" s="81"/>
      <c r="J17" s="71"/>
    </row>
    <row r="18" spans="1:10" x14ac:dyDescent="0.35">
      <c r="A18" s="86">
        <f>A17+1</f>
        <v>2</v>
      </c>
      <c r="B18" s="81"/>
      <c r="C18" s="81"/>
      <c r="D18" s="82"/>
      <c r="E18" s="82"/>
      <c r="F18" s="81"/>
      <c r="G18" s="81"/>
      <c r="H18" s="81"/>
      <c r="I18" s="81"/>
    </row>
    <row r="19" spans="1:10" x14ac:dyDescent="0.35">
      <c r="A19" s="86">
        <f t="shared" ref="A19:A46" si="0">A18+1</f>
        <v>3</v>
      </c>
      <c r="B19" s="81"/>
      <c r="C19" s="81"/>
      <c r="D19" s="82"/>
      <c r="E19" s="82"/>
      <c r="F19" s="81"/>
      <c r="G19" s="81"/>
      <c r="H19" s="81"/>
      <c r="I19" s="81"/>
    </row>
    <row r="20" spans="1:10" x14ac:dyDescent="0.35">
      <c r="A20" s="86">
        <f t="shared" si="0"/>
        <v>4</v>
      </c>
      <c r="B20" s="81"/>
      <c r="C20" s="81"/>
      <c r="D20" s="82"/>
      <c r="E20" s="82"/>
      <c r="F20" s="81"/>
      <c r="G20" s="81"/>
      <c r="H20" s="81"/>
      <c r="I20" s="81"/>
    </row>
    <row r="21" spans="1:10" x14ac:dyDescent="0.35">
      <c r="A21" s="86">
        <f t="shared" si="0"/>
        <v>5</v>
      </c>
      <c r="B21" s="81"/>
      <c r="C21" s="81"/>
      <c r="D21" s="82"/>
      <c r="E21" s="82"/>
      <c r="F21" s="81"/>
      <c r="G21" s="81"/>
      <c r="H21" s="81"/>
      <c r="I21" s="81"/>
    </row>
    <row r="22" spans="1:10" x14ac:dyDescent="0.35">
      <c r="A22" s="86">
        <f t="shared" si="0"/>
        <v>6</v>
      </c>
      <c r="B22" s="81"/>
      <c r="C22" s="81"/>
      <c r="D22" s="83"/>
      <c r="E22" s="83"/>
      <c r="F22" s="81"/>
      <c r="G22" s="81"/>
      <c r="H22" s="81"/>
      <c r="I22" s="81"/>
    </row>
    <row r="23" spans="1:10" x14ac:dyDescent="0.35">
      <c r="A23" s="86">
        <f t="shared" si="0"/>
        <v>7</v>
      </c>
      <c r="B23" s="81"/>
      <c r="C23" s="81"/>
      <c r="D23" s="83"/>
      <c r="E23" s="83"/>
      <c r="F23" s="81"/>
      <c r="G23" s="81"/>
      <c r="H23" s="81"/>
      <c r="I23" s="81"/>
    </row>
    <row r="24" spans="1:10" x14ac:dyDescent="0.35">
      <c r="A24" s="86">
        <f t="shared" si="0"/>
        <v>8</v>
      </c>
      <c r="B24" s="81"/>
      <c r="C24" s="81"/>
      <c r="D24" s="83"/>
      <c r="E24" s="83"/>
      <c r="F24" s="81"/>
      <c r="G24" s="81"/>
      <c r="H24" s="81"/>
      <c r="I24" s="81"/>
    </row>
    <row r="25" spans="1:10" x14ac:dyDescent="0.35">
      <c r="A25" s="86">
        <f t="shared" si="0"/>
        <v>9</v>
      </c>
      <c r="B25" s="81"/>
      <c r="C25" s="81"/>
      <c r="D25" s="83"/>
      <c r="E25" s="83"/>
      <c r="F25" s="81"/>
      <c r="G25" s="81"/>
      <c r="H25" s="81"/>
      <c r="I25" s="81"/>
    </row>
    <row r="26" spans="1:10" x14ac:dyDescent="0.35">
      <c r="A26" s="86">
        <f t="shared" si="0"/>
        <v>10</v>
      </c>
      <c r="B26" s="81"/>
      <c r="C26" s="81"/>
      <c r="D26" s="83"/>
      <c r="E26" s="83"/>
      <c r="F26" s="81"/>
      <c r="G26" s="81"/>
      <c r="H26" s="81"/>
      <c r="I26" s="81"/>
    </row>
    <row r="27" spans="1:10" x14ac:dyDescent="0.35">
      <c r="A27" s="86">
        <f t="shared" si="0"/>
        <v>11</v>
      </c>
      <c r="B27" s="81"/>
      <c r="C27" s="81"/>
      <c r="D27" s="81"/>
      <c r="E27" s="81"/>
      <c r="F27" s="81"/>
      <c r="G27" s="81"/>
      <c r="H27" s="81"/>
      <c r="I27" s="81"/>
    </row>
    <row r="28" spans="1:10" x14ac:dyDescent="0.35">
      <c r="A28" s="86">
        <f t="shared" si="0"/>
        <v>12</v>
      </c>
      <c r="B28" s="81"/>
      <c r="C28" s="81"/>
      <c r="D28" s="81"/>
      <c r="E28" s="81"/>
      <c r="F28" s="81"/>
      <c r="G28" s="81"/>
      <c r="H28" s="81"/>
      <c r="I28" s="81"/>
    </row>
    <row r="29" spans="1:10" x14ac:dyDescent="0.35">
      <c r="A29" s="86">
        <f t="shared" si="0"/>
        <v>13</v>
      </c>
      <c r="B29" s="81"/>
      <c r="C29" s="81"/>
      <c r="D29" s="81"/>
      <c r="E29" s="81"/>
      <c r="F29" s="81"/>
      <c r="G29" s="81"/>
      <c r="H29" s="81"/>
      <c r="I29" s="81"/>
    </row>
    <row r="30" spans="1:10" x14ac:dyDescent="0.35">
      <c r="A30" s="86">
        <f t="shared" si="0"/>
        <v>14</v>
      </c>
      <c r="B30" s="81"/>
      <c r="C30" s="81"/>
      <c r="D30" s="81"/>
      <c r="E30" s="81"/>
      <c r="F30" s="81"/>
      <c r="G30" s="81"/>
      <c r="H30" s="81"/>
      <c r="I30" s="81"/>
    </row>
    <row r="31" spans="1:10" x14ac:dyDescent="0.35">
      <c r="A31" s="86">
        <f t="shared" si="0"/>
        <v>15</v>
      </c>
      <c r="B31" s="81"/>
      <c r="C31" s="81"/>
      <c r="D31" s="81"/>
      <c r="E31" s="81"/>
      <c r="F31" s="81"/>
      <c r="G31" s="81"/>
      <c r="H31" s="81"/>
      <c r="I31" s="81"/>
    </row>
    <row r="32" spans="1:10" x14ac:dyDescent="0.35">
      <c r="A32" s="86">
        <f t="shared" si="0"/>
        <v>16</v>
      </c>
      <c r="B32" s="81"/>
      <c r="C32" s="81"/>
      <c r="D32" s="81"/>
      <c r="E32" s="81"/>
      <c r="F32" s="81"/>
      <c r="G32" s="81"/>
      <c r="H32" s="81"/>
      <c r="I32" s="81"/>
    </row>
    <row r="33" spans="1:9" x14ac:dyDescent="0.35">
      <c r="A33" s="86">
        <f t="shared" si="0"/>
        <v>17</v>
      </c>
      <c r="B33" s="81"/>
      <c r="C33" s="81"/>
      <c r="D33" s="81"/>
      <c r="E33" s="81"/>
      <c r="F33" s="81"/>
      <c r="G33" s="81"/>
      <c r="H33" s="81"/>
      <c r="I33" s="81"/>
    </row>
    <row r="34" spans="1:9" x14ac:dyDescent="0.35">
      <c r="A34" s="86">
        <f t="shared" si="0"/>
        <v>18</v>
      </c>
      <c r="B34" s="81"/>
      <c r="C34" s="81"/>
      <c r="D34" s="81"/>
      <c r="E34" s="81"/>
      <c r="F34" s="81"/>
      <c r="G34" s="81"/>
      <c r="H34" s="81"/>
      <c r="I34" s="81"/>
    </row>
    <row r="35" spans="1:9" x14ac:dyDescent="0.35">
      <c r="A35" s="86">
        <f t="shared" si="0"/>
        <v>19</v>
      </c>
      <c r="B35" s="81"/>
      <c r="C35" s="81"/>
      <c r="D35" s="81"/>
      <c r="E35" s="81"/>
      <c r="F35" s="81"/>
      <c r="G35" s="81"/>
      <c r="H35" s="81"/>
      <c r="I35" s="81"/>
    </row>
    <row r="36" spans="1:9" x14ac:dyDescent="0.35">
      <c r="A36" s="86">
        <f t="shared" si="0"/>
        <v>20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35">
      <c r="A37" s="86">
        <f t="shared" si="0"/>
        <v>21</v>
      </c>
      <c r="B37" s="81"/>
      <c r="C37" s="81"/>
      <c r="D37" s="81"/>
      <c r="E37" s="81"/>
      <c r="F37" s="81"/>
      <c r="G37" s="81"/>
      <c r="H37" s="81"/>
      <c r="I37" s="81"/>
    </row>
    <row r="38" spans="1:9" x14ac:dyDescent="0.35">
      <c r="A38" s="86">
        <f t="shared" si="0"/>
        <v>22</v>
      </c>
      <c r="B38" s="81"/>
      <c r="C38" s="81"/>
      <c r="D38" s="81"/>
      <c r="E38" s="81"/>
      <c r="F38" s="81"/>
      <c r="G38" s="81"/>
      <c r="H38" s="81"/>
      <c r="I38" s="81"/>
    </row>
    <row r="39" spans="1:9" x14ac:dyDescent="0.35">
      <c r="A39" s="86">
        <f t="shared" si="0"/>
        <v>23</v>
      </c>
      <c r="B39" s="81"/>
      <c r="C39" s="81"/>
      <c r="D39" s="81"/>
      <c r="E39" s="81"/>
      <c r="F39" s="81"/>
      <c r="G39" s="81"/>
      <c r="H39" s="81"/>
      <c r="I39" s="81"/>
    </row>
    <row r="40" spans="1:9" x14ac:dyDescent="0.35">
      <c r="A40" s="86">
        <f t="shared" si="0"/>
        <v>24</v>
      </c>
      <c r="B40" s="81"/>
      <c r="C40" s="81"/>
      <c r="D40" s="81"/>
      <c r="E40" s="81"/>
      <c r="F40" s="81"/>
      <c r="G40" s="81"/>
      <c r="H40" s="81"/>
      <c r="I40" s="81"/>
    </row>
    <row r="41" spans="1:9" x14ac:dyDescent="0.35">
      <c r="A41" s="86">
        <f t="shared" si="0"/>
        <v>25</v>
      </c>
      <c r="B41" s="81"/>
      <c r="C41" s="81"/>
      <c r="D41" s="81"/>
      <c r="E41" s="81"/>
      <c r="F41" s="81"/>
      <c r="G41" s="81"/>
      <c r="H41" s="81"/>
      <c r="I41" s="81"/>
    </row>
    <row r="42" spans="1:9" x14ac:dyDescent="0.35">
      <c r="A42" s="86">
        <f t="shared" si="0"/>
        <v>26</v>
      </c>
      <c r="B42" s="81"/>
      <c r="C42" s="81"/>
      <c r="D42" s="81"/>
      <c r="E42" s="81"/>
      <c r="F42" s="81"/>
      <c r="G42" s="81"/>
      <c r="H42" s="81"/>
      <c r="I42" s="81"/>
    </row>
    <row r="43" spans="1:9" x14ac:dyDescent="0.35">
      <c r="A43" s="86">
        <f t="shared" si="0"/>
        <v>27</v>
      </c>
      <c r="B43" s="81"/>
      <c r="C43" s="81"/>
      <c r="D43" s="81"/>
      <c r="E43" s="81"/>
      <c r="F43" s="81"/>
      <c r="G43" s="81"/>
      <c r="H43" s="81"/>
      <c r="I43" s="81"/>
    </row>
    <row r="44" spans="1:9" x14ac:dyDescent="0.35">
      <c r="A44" s="86">
        <f t="shared" si="0"/>
        <v>28</v>
      </c>
      <c r="B44" s="81"/>
      <c r="C44" s="81"/>
      <c r="D44" s="81"/>
      <c r="E44" s="81"/>
      <c r="F44" s="81"/>
      <c r="G44" s="81"/>
      <c r="H44" s="81"/>
      <c r="I44" s="81"/>
    </row>
    <row r="45" spans="1:9" x14ac:dyDescent="0.35">
      <c r="A45" s="86">
        <f t="shared" si="0"/>
        <v>29</v>
      </c>
      <c r="B45" s="81"/>
      <c r="C45" s="81"/>
      <c r="D45" s="81"/>
      <c r="E45" s="81"/>
      <c r="F45" s="81"/>
      <c r="G45" s="81"/>
      <c r="H45" s="81"/>
      <c r="I45" s="81"/>
    </row>
    <row r="46" spans="1:9" x14ac:dyDescent="0.35">
      <c r="A46" s="86">
        <f t="shared" si="0"/>
        <v>30</v>
      </c>
      <c r="B46" s="81"/>
      <c r="C46" s="81"/>
      <c r="D46" s="81"/>
      <c r="E46" s="81"/>
      <c r="F46" s="81"/>
      <c r="G46" s="81"/>
      <c r="H46" s="81"/>
      <c r="I46" s="81"/>
    </row>
    <row r="47" spans="1:9" x14ac:dyDescent="0.35">
      <c r="A47" s="25"/>
      <c r="B47" s="25"/>
      <c r="C47" s="25"/>
      <c r="D47" s="25"/>
      <c r="E47" s="25"/>
      <c r="F47" s="25"/>
      <c r="G47" s="25"/>
      <c r="H47" s="25"/>
      <c r="I47" s="25"/>
    </row>
  </sheetData>
  <sheetProtection algorithmName="SHA-512" hashValue="RH9Zvo4bymL+o3wF1eAk1I01TcUnUVTMw7OYCgY9G3q2LqP5cnAZk7wbEH9Gl0Wh3lAFmIzfe5jrcThreJneew==" saltValue="qqOYDB5+Da1gpGgG1L2OEg==" spinCount="100000" sheet="1" objects="1" scenarios="1"/>
  <mergeCells count="16">
    <mergeCell ref="C10:D12"/>
    <mergeCell ref="E10:E12"/>
    <mergeCell ref="F10:G12"/>
    <mergeCell ref="A14:D14"/>
    <mergeCell ref="A15:E15"/>
    <mergeCell ref="F15:I15"/>
    <mergeCell ref="A10:B12"/>
    <mergeCell ref="A1:D1"/>
    <mergeCell ref="E2:G2"/>
    <mergeCell ref="A4:D4"/>
    <mergeCell ref="E5:E7"/>
    <mergeCell ref="A9:D9"/>
    <mergeCell ref="A2:B2"/>
    <mergeCell ref="C5:D7"/>
    <mergeCell ref="F5:G7"/>
    <mergeCell ref="A5:B7"/>
  </mergeCells>
  <pageMargins left="0.7" right="0.7" top="0.78740157499999996" bottom="0.78740157499999996" header="0.3" footer="0.3"/>
  <pageSetup paperSize="9" orientation="landscape" r:id="rId1"/>
  <headerFooter>
    <oddHeader>&amp;L&amp;"Arial,Fett"Metadaten Einleitstellen Gewässer&amp;R&amp;8&amp;D</oddHeader>
    <oddFooter>&amp;L&amp;8Projektnummer | Projektname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DC35-B13C-4243-86D8-5BE2314A0D39}">
  <dimension ref="A1:U46"/>
  <sheetViews>
    <sheetView topLeftCell="A7" zoomScale="130" zoomScaleNormal="130" workbookViewId="0">
      <selection activeCell="B23" sqref="B23"/>
    </sheetView>
  </sheetViews>
  <sheetFormatPr defaultColWidth="11" defaultRowHeight="10.35" x14ac:dyDescent="0.35"/>
  <cols>
    <col min="1" max="1" width="13.609375" style="1" customWidth="1"/>
    <col min="2" max="12" width="10.71875" style="1" customWidth="1"/>
    <col min="13" max="14" width="11" style="1" customWidth="1"/>
    <col min="15" max="16384" width="11" style="1"/>
  </cols>
  <sheetData>
    <row r="1" spans="1:12" ht="12.75" customHeight="1" x14ac:dyDescent="0.35">
      <c r="A1" s="230" t="s">
        <v>0</v>
      </c>
      <c r="B1" s="230"/>
      <c r="C1" s="230"/>
      <c r="D1" s="230"/>
    </row>
    <row r="2" spans="1:12" s="40" customFormat="1" ht="12.75" customHeight="1" x14ac:dyDescent="0.4">
      <c r="A2" s="2" t="s">
        <v>1</v>
      </c>
      <c r="B2" s="50">
        <f>Metadaten!B19</f>
        <v>0</v>
      </c>
      <c r="C2" s="222" t="s">
        <v>3</v>
      </c>
      <c r="D2" s="222"/>
      <c r="E2" s="49" t="e">
        <f>IF($B$2="","",VLOOKUP($B$2,Metadaten!$B$19:$I$99,8,FALSE))</f>
        <v>#N/A</v>
      </c>
      <c r="F2" s="4" t="s">
        <v>4</v>
      </c>
      <c r="G2" s="51" t="e">
        <f>IF($B$2="","",VLOOKUP($B$2,Metadaten!$B$19:$I$99,3,FALSE))</f>
        <v>#N/A</v>
      </c>
      <c r="H2" s="5" t="s">
        <v>5</v>
      </c>
      <c r="I2" s="51" t="e">
        <f>IF($B$2="","",VLOOKUP($B$2,Metadaten!$B$19:$I$99,4,FALSE))</f>
        <v>#N/A</v>
      </c>
      <c r="K2" s="41"/>
      <c r="L2" s="42"/>
    </row>
    <row r="3" spans="1:12" s="40" customFormat="1" ht="12.75" customHeight="1" x14ac:dyDescent="0.4">
      <c r="A3" s="43" t="s">
        <v>6</v>
      </c>
      <c r="B3" s="49" t="e">
        <f>IF($B$2="","",VLOOKUP($B$2,Metadaten!$B$19:$I$99,2,FALSE))</f>
        <v>#N/A</v>
      </c>
      <c r="C3" s="222" t="s">
        <v>7</v>
      </c>
      <c r="D3" s="222"/>
      <c r="E3" s="49" t="s">
        <v>8</v>
      </c>
      <c r="F3" s="209" t="s">
        <v>87</v>
      </c>
      <c r="G3" s="210"/>
      <c r="H3" s="56"/>
      <c r="I3" s="57" t="s">
        <v>37</v>
      </c>
      <c r="J3" s="58"/>
      <c r="K3" s="59" t="s">
        <v>37</v>
      </c>
      <c r="L3" s="8"/>
    </row>
    <row r="4" spans="1:12" s="40" customFormat="1" ht="12.75" customHeight="1" x14ac:dyDescent="0.4">
      <c r="A4" s="43" t="s">
        <v>51</v>
      </c>
      <c r="B4" s="48">
        <v>2</v>
      </c>
      <c r="C4" s="222" t="s">
        <v>80</v>
      </c>
      <c r="D4" s="222"/>
      <c r="E4" s="49">
        <v>500</v>
      </c>
      <c r="F4" s="4" t="s">
        <v>11</v>
      </c>
      <c r="G4" s="240" t="s">
        <v>2</v>
      </c>
      <c r="H4" s="240"/>
      <c r="I4" s="240"/>
      <c r="J4" s="240"/>
      <c r="K4" s="240"/>
      <c r="L4" s="240"/>
    </row>
    <row r="5" spans="1:12" ht="3.75" customHeight="1" x14ac:dyDescent="0.35">
      <c r="F5" s="6"/>
      <c r="G5" s="6"/>
      <c r="H5" s="7"/>
      <c r="I5" s="7"/>
    </row>
    <row r="6" spans="1:12" ht="12.75" customHeight="1" x14ac:dyDescent="0.35">
      <c r="A6" s="211" t="s">
        <v>9</v>
      </c>
      <c r="B6" s="211"/>
      <c r="C6" s="211"/>
      <c r="D6" s="211"/>
      <c r="E6" s="8"/>
      <c r="L6" s="17"/>
    </row>
    <row r="7" spans="1:12" s="54" customFormat="1" ht="12.75" customHeight="1" x14ac:dyDescent="0.4">
      <c r="A7" s="53" t="s">
        <v>10</v>
      </c>
      <c r="B7" s="197" t="s">
        <v>83</v>
      </c>
      <c r="C7" s="198"/>
      <c r="D7" s="3" t="s">
        <v>32</v>
      </c>
      <c r="E7" s="3"/>
      <c r="F7" s="49">
        <v>409.53</v>
      </c>
      <c r="G7" s="55" t="s">
        <v>30</v>
      </c>
      <c r="H7" s="219" t="s">
        <v>2</v>
      </c>
      <c r="I7" s="219"/>
      <c r="J7" s="219"/>
      <c r="K7" s="219"/>
      <c r="L7" s="219"/>
    </row>
    <row r="8" spans="1:12" ht="3.75" customHeight="1" x14ac:dyDescent="0.35"/>
    <row r="9" spans="1:12" ht="12.75" customHeight="1" x14ac:dyDescent="0.35">
      <c r="A9" s="212" t="s">
        <v>60</v>
      </c>
      <c r="B9" s="213"/>
      <c r="C9" s="213"/>
      <c r="D9" s="213"/>
      <c r="E9" s="213"/>
      <c r="F9" s="214"/>
      <c r="G9" s="212" t="s">
        <v>61</v>
      </c>
      <c r="H9" s="213"/>
      <c r="I9" s="213"/>
      <c r="J9" s="213"/>
      <c r="K9" s="213"/>
      <c r="L9" s="214"/>
    </row>
    <row r="10" spans="1:12" ht="41.35" x14ac:dyDescent="0.35">
      <c r="A10" s="45" t="s">
        <v>64</v>
      </c>
      <c r="B10" s="197" t="s">
        <v>66</v>
      </c>
      <c r="C10" s="198"/>
      <c r="D10" s="45" t="s">
        <v>67</v>
      </c>
      <c r="E10" s="197" t="s">
        <v>68</v>
      </c>
      <c r="F10" s="198"/>
      <c r="G10" s="45" t="s">
        <v>64</v>
      </c>
      <c r="H10" s="205" t="s">
        <v>66</v>
      </c>
      <c r="I10" s="206"/>
      <c r="J10" s="45" t="s">
        <v>65</v>
      </c>
      <c r="K10" s="197" t="s">
        <v>68</v>
      </c>
      <c r="L10" s="198"/>
    </row>
    <row r="11" spans="1:12" ht="30.75" customHeight="1" x14ac:dyDescent="0.35">
      <c r="A11" s="45" t="s">
        <v>63</v>
      </c>
      <c r="B11" s="199" t="s">
        <v>69</v>
      </c>
      <c r="C11" s="200"/>
      <c r="D11" s="45" t="s">
        <v>86</v>
      </c>
      <c r="E11" s="197" t="s">
        <v>2</v>
      </c>
      <c r="F11" s="198"/>
      <c r="G11" s="45" t="s">
        <v>63</v>
      </c>
      <c r="H11" s="207" t="s">
        <v>81</v>
      </c>
      <c r="I11" s="208"/>
      <c r="J11" s="45" t="s">
        <v>86</v>
      </c>
      <c r="K11" s="197" t="s">
        <v>2</v>
      </c>
      <c r="L11" s="198"/>
    </row>
    <row r="12" spans="1:12" ht="3.75" customHeight="1" x14ac:dyDescent="0.35"/>
    <row r="13" spans="1:12" ht="12" customHeight="1" x14ac:dyDescent="0.35">
      <c r="A13" s="201" t="s">
        <v>62</v>
      </c>
      <c r="B13" s="201"/>
      <c r="C13" s="202" t="s">
        <v>2</v>
      </c>
      <c r="D13" s="203"/>
      <c r="E13" s="203"/>
      <c r="F13" s="204"/>
      <c r="G13" s="9" t="s">
        <v>11</v>
      </c>
      <c r="H13" s="196" t="s">
        <v>2</v>
      </c>
      <c r="I13" s="196"/>
      <c r="J13" s="196"/>
      <c r="K13" s="196"/>
      <c r="L13" s="196"/>
    </row>
    <row r="14" spans="1:12" ht="5.0999999999999996" customHeight="1" x14ac:dyDescent="0.3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35">
      <c r="A15" s="211" t="s">
        <v>12</v>
      </c>
      <c r="B15" s="211"/>
      <c r="C15" s="211"/>
      <c r="D15" s="211"/>
    </row>
    <row r="16" spans="1:12" ht="12.75" customHeight="1" x14ac:dyDescent="0.35">
      <c r="A16" s="12" t="s">
        <v>1</v>
      </c>
      <c r="B16" s="197" t="e">
        <f>IF($B$2="","",VLOOKUP($B$2,Metadaten!$B$19:$I$99,5,FALSE))</f>
        <v>#N/A</v>
      </c>
      <c r="C16" s="218"/>
      <c r="D16" s="12" t="s">
        <v>11</v>
      </c>
      <c r="E16" s="219" t="s">
        <v>2</v>
      </c>
      <c r="F16" s="219"/>
      <c r="G16" s="219"/>
      <c r="H16" s="219"/>
      <c r="I16" s="219"/>
      <c r="J16" s="219"/>
      <c r="K16" s="219"/>
      <c r="L16" s="219"/>
    </row>
    <row r="17" spans="1:21" ht="3.75" customHeight="1" x14ac:dyDescent="0.35">
      <c r="D17" s="13"/>
    </row>
    <row r="18" spans="1:21" ht="15" customHeight="1" x14ac:dyDescent="0.35">
      <c r="A18" s="221" t="s">
        <v>13</v>
      </c>
      <c r="B18" s="221"/>
      <c r="C18" s="60" t="s">
        <v>14</v>
      </c>
      <c r="D18" s="52"/>
      <c r="E18" s="47">
        <v>5</v>
      </c>
      <c r="F18" s="193" t="s">
        <v>15</v>
      </c>
      <c r="G18" s="194"/>
      <c r="H18" s="47">
        <v>14</v>
      </c>
      <c r="I18" s="222" t="s">
        <v>40</v>
      </c>
      <c r="J18" s="222"/>
      <c r="K18" s="222"/>
      <c r="L18" s="47">
        <v>10000</v>
      </c>
    </row>
    <row r="19" spans="1:21" ht="3.75" customHeight="1" x14ac:dyDescent="0.35">
      <c r="E19" s="11"/>
      <c r="H19" s="11"/>
    </row>
    <row r="20" spans="1:21" ht="15" customHeight="1" x14ac:dyDescent="0.35">
      <c r="A20" s="221" t="s">
        <v>16</v>
      </c>
      <c r="B20" s="221"/>
      <c r="C20" s="60" t="s">
        <v>38</v>
      </c>
      <c r="D20" s="52"/>
      <c r="E20" s="46">
        <v>2.1</v>
      </c>
      <c r="F20" s="193" t="s">
        <v>39</v>
      </c>
      <c r="G20" s="194"/>
      <c r="H20" s="47">
        <v>760</v>
      </c>
      <c r="I20" s="195"/>
      <c r="J20" s="195"/>
      <c r="K20" s="195"/>
      <c r="L20" s="14"/>
    </row>
    <row r="21" spans="1:21" ht="3" customHeight="1" x14ac:dyDescent="0.35"/>
    <row r="22" spans="1:21" ht="12" customHeight="1" x14ac:dyDescent="0.35">
      <c r="A22" s="230" t="s">
        <v>17</v>
      </c>
      <c r="B22" s="230"/>
      <c r="C22" s="230"/>
      <c r="D22" s="230"/>
    </row>
    <row r="23" spans="1:21" s="28" customFormat="1" ht="12" customHeight="1" x14ac:dyDescent="0.35">
      <c r="A23" s="65" t="s">
        <v>36</v>
      </c>
      <c r="B23" s="65"/>
      <c r="C23" s="233" t="s">
        <v>84</v>
      </c>
      <c r="D23" s="234"/>
      <c r="E23" s="217" t="s">
        <v>2</v>
      </c>
      <c r="F23" s="217"/>
      <c r="G23" s="32" t="s">
        <v>85</v>
      </c>
      <c r="H23" s="217" t="s">
        <v>2</v>
      </c>
      <c r="I23" s="217"/>
      <c r="J23" s="32" t="s">
        <v>79</v>
      </c>
      <c r="K23" s="217" t="s">
        <v>2</v>
      </c>
      <c r="L23" s="217"/>
    </row>
    <row r="24" spans="1:21" s="28" customFormat="1" ht="12" customHeight="1" x14ac:dyDescent="0.35">
      <c r="A24" s="31"/>
      <c r="B24" s="31"/>
      <c r="C24" s="31"/>
      <c r="D24" s="29"/>
      <c r="E24" s="217"/>
      <c r="F24" s="217"/>
      <c r="G24" s="30"/>
      <c r="H24" s="217"/>
      <c r="I24" s="217"/>
      <c r="J24" s="30"/>
      <c r="K24" s="217"/>
      <c r="L24" s="217"/>
    </row>
    <row r="25" spans="1:21" s="28" customFormat="1" ht="3" customHeight="1" x14ac:dyDescent="0.35">
      <c r="E25" s="33"/>
      <c r="F25" s="33"/>
      <c r="H25" s="33"/>
      <c r="I25" s="33"/>
      <c r="K25" s="33"/>
      <c r="L25" s="33"/>
    </row>
    <row r="26" spans="1:21" s="28" customFormat="1" ht="12" customHeight="1" x14ac:dyDescent="0.35">
      <c r="A26" s="220" t="s">
        <v>47</v>
      </c>
      <c r="B26" s="220"/>
      <c r="C26" s="238" t="s">
        <v>42</v>
      </c>
      <c r="D26" s="239"/>
    </row>
    <row r="27" spans="1:21" s="28" customFormat="1" ht="3.75" customHeight="1" x14ac:dyDescent="0.35">
      <c r="A27" s="35"/>
      <c r="B27" s="35"/>
      <c r="C27" s="35"/>
      <c r="D27" s="34"/>
      <c r="E27" s="34"/>
    </row>
    <row r="28" spans="1:21" s="28" customFormat="1" ht="12" customHeight="1" x14ac:dyDescent="0.35">
      <c r="A28" s="220" t="s">
        <v>48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</row>
    <row r="29" spans="1:21" ht="60.75" customHeight="1" x14ac:dyDescent="0.35">
      <c r="A29" s="15" t="s">
        <v>18</v>
      </c>
      <c r="B29" s="44" t="s">
        <v>70</v>
      </c>
      <c r="C29" s="44" t="s">
        <v>71</v>
      </c>
      <c r="D29" s="44" t="s">
        <v>72</v>
      </c>
      <c r="E29" s="44" t="s">
        <v>73</v>
      </c>
      <c r="F29" s="44" t="s">
        <v>74</v>
      </c>
      <c r="G29" s="44" t="s">
        <v>75</v>
      </c>
      <c r="H29" s="44" t="s">
        <v>76</v>
      </c>
      <c r="I29" s="44" t="s">
        <v>77</v>
      </c>
      <c r="J29" s="61" t="s">
        <v>78</v>
      </c>
      <c r="K29" s="235"/>
      <c r="L29" s="236"/>
      <c r="P29" s="16"/>
      <c r="Q29" s="16"/>
      <c r="R29" s="16"/>
      <c r="S29" s="16"/>
      <c r="T29" s="16"/>
      <c r="U29" s="16"/>
    </row>
    <row r="30" spans="1:21" ht="60.75" customHeight="1" x14ac:dyDescent="0.35">
      <c r="A30" s="15" t="s">
        <v>11</v>
      </c>
      <c r="B30" s="62"/>
      <c r="C30" s="62"/>
      <c r="D30" s="63"/>
      <c r="E30" s="63"/>
      <c r="F30" s="63"/>
      <c r="G30" s="63"/>
      <c r="H30" s="63"/>
      <c r="I30" s="63"/>
      <c r="J30" s="63"/>
      <c r="K30" s="237"/>
      <c r="L30" s="237"/>
    </row>
    <row r="31" spans="1:21" ht="3" customHeight="1" x14ac:dyDescent="0.35"/>
    <row r="32" spans="1:21" ht="19.5" customHeight="1" x14ac:dyDescent="0.35"/>
    <row r="33" spans="1:12" ht="20.7" x14ac:dyDescent="0.35">
      <c r="A33" s="36" t="s">
        <v>19</v>
      </c>
      <c r="B33" s="37" t="s">
        <v>82</v>
      </c>
      <c r="C33" s="37" t="s">
        <v>49</v>
      </c>
      <c r="E33" s="21"/>
      <c r="F33" s="21"/>
      <c r="G33" s="21"/>
      <c r="H33" s="21"/>
      <c r="I33" s="21"/>
      <c r="J33" s="21"/>
      <c r="K33" s="21"/>
      <c r="L33" s="21"/>
    </row>
    <row r="34" spans="1:12" ht="20.7" x14ac:dyDescent="0.35">
      <c r="A34" s="36" t="s">
        <v>20</v>
      </c>
      <c r="B34" s="224" t="str">
        <f>IF(AND(B33="gut",C33="gut"),"kein",IF(AND(B33="gut",C33="mittel"),"unklar",IF(AND(B33="gut",C33="schlecht"),"unklar",IF(AND(B33="mittel",C33="gut"),"klein/mittel",IF(AND(B33="mittel",C33="mittel"),"kein",IF(AND(B33="mittel",C33="schlecht"),"unklar",IF(AND(B33="schlecht",C33="gut"),"gross",IF(AND(B33="schlecht",C33="mittel"),"klein/mittel",IF(AND(B33="schlecht",C33="schlecht"),"kein","nicht definiert")))))))))</f>
        <v>gross</v>
      </c>
      <c r="C34" s="225"/>
      <c r="D34" s="226" t="s">
        <v>50</v>
      </c>
      <c r="E34" s="227"/>
      <c r="F34" s="226" t="s">
        <v>50</v>
      </c>
      <c r="G34" s="227"/>
      <c r="I34" s="21"/>
      <c r="J34" s="21"/>
      <c r="K34" s="21"/>
      <c r="L34" s="21"/>
    </row>
    <row r="35" spans="1:12" ht="22.5" customHeight="1" x14ac:dyDescent="0.35">
      <c r="A35" s="38" t="s">
        <v>21</v>
      </c>
      <c r="B35" s="224" t="s">
        <v>31</v>
      </c>
      <c r="C35" s="225"/>
      <c r="D35" s="226" t="s">
        <v>31</v>
      </c>
      <c r="E35" s="228"/>
      <c r="F35" s="229" t="s">
        <v>31</v>
      </c>
      <c r="G35" s="229"/>
      <c r="H35" s="39" t="s">
        <v>11</v>
      </c>
      <c r="I35" s="231" t="s">
        <v>2</v>
      </c>
      <c r="J35" s="231"/>
      <c r="K35" s="231"/>
      <c r="L35" s="231"/>
    </row>
    <row r="36" spans="1:12" ht="3.75" customHeight="1" x14ac:dyDescent="0.35"/>
    <row r="37" spans="1:12" ht="12" customHeight="1" x14ac:dyDescent="0.35">
      <c r="A37" s="230" t="s">
        <v>22</v>
      </c>
      <c r="B37" s="230"/>
      <c r="C37" s="230"/>
      <c r="D37" s="230"/>
    </row>
    <row r="38" spans="1:12" ht="11.25" customHeight="1" x14ac:dyDescent="0.45">
      <c r="A38" s="66" t="s">
        <v>23</v>
      </c>
      <c r="B38" s="215" t="s">
        <v>41</v>
      </c>
      <c r="C38" s="232"/>
      <c r="D38" s="64">
        <f>E20</f>
        <v>2.1</v>
      </c>
      <c r="E38" s="18" t="s">
        <v>24</v>
      </c>
      <c r="F38" s="19" t="s">
        <v>42</v>
      </c>
      <c r="G38" s="223" t="s">
        <v>43</v>
      </c>
      <c r="H38" s="223"/>
      <c r="I38" s="189" t="s">
        <v>2</v>
      </c>
      <c r="J38" s="190"/>
      <c r="K38" s="190"/>
      <c r="L38" s="191"/>
    </row>
    <row r="39" spans="1:12" ht="3" customHeight="1" x14ac:dyDescent="0.35">
      <c r="D39" s="10"/>
    </row>
    <row r="40" spans="1:12" s="21" customFormat="1" x14ac:dyDescent="0.35">
      <c r="A40" s="20" t="s">
        <v>44</v>
      </c>
      <c r="B40" s="215" t="s">
        <v>25</v>
      </c>
      <c r="C40" s="216"/>
      <c r="D40" s="19">
        <f>H20</f>
        <v>760</v>
      </c>
    </row>
    <row r="41" spans="1:12" s="21" customFormat="1" ht="3.75" customHeight="1" x14ac:dyDescent="0.35">
      <c r="D41" s="22"/>
    </row>
    <row r="42" spans="1:12" s="21" customFormat="1" x14ac:dyDescent="0.35">
      <c r="A42" s="20" t="s">
        <v>26</v>
      </c>
      <c r="B42" s="215" t="s">
        <v>27</v>
      </c>
      <c r="C42" s="216"/>
      <c r="D42" s="19" t="s">
        <v>31</v>
      </c>
    </row>
    <row r="43" spans="1:12" s="21" customFormat="1" ht="3.75" customHeight="1" x14ac:dyDescent="0.35"/>
    <row r="44" spans="1:12" s="23" customFormat="1" ht="22.5" customHeight="1" x14ac:dyDescent="0.4">
      <c r="A44" s="182" t="s">
        <v>28</v>
      </c>
      <c r="B44" s="183"/>
      <c r="C44" s="186" t="s">
        <v>2</v>
      </c>
      <c r="D44" s="187"/>
      <c r="E44" s="187"/>
      <c r="F44" s="187"/>
      <c r="G44" s="187"/>
      <c r="H44" s="187"/>
      <c r="I44" s="187"/>
      <c r="J44" s="187"/>
      <c r="K44" s="187"/>
      <c r="L44" s="188"/>
    </row>
    <row r="45" spans="1:12" s="21" customFormat="1" ht="11.25" customHeight="1" x14ac:dyDescent="0.35">
      <c r="A45" s="184" t="s">
        <v>29</v>
      </c>
      <c r="B45" s="185"/>
      <c r="C45" s="189" t="s">
        <v>2</v>
      </c>
      <c r="D45" s="190"/>
      <c r="E45" s="190"/>
      <c r="F45" s="191"/>
      <c r="G45" s="24" t="s">
        <v>30</v>
      </c>
      <c r="H45" s="192" t="s">
        <v>2</v>
      </c>
      <c r="I45" s="192"/>
      <c r="J45" s="192"/>
      <c r="K45" s="192"/>
      <c r="L45" s="192"/>
    </row>
    <row r="46" spans="1:12" ht="10.5" customHeight="1" x14ac:dyDescent="0.35"/>
  </sheetData>
  <mergeCells count="59">
    <mergeCell ref="A1:D1"/>
    <mergeCell ref="A22:D22"/>
    <mergeCell ref="A37:D37"/>
    <mergeCell ref="I35:L35"/>
    <mergeCell ref="B38:C38"/>
    <mergeCell ref="E16:L16"/>
    <mergeCell ref="C23:D23"/>
    <mergeCell ref="E23:F24"/>
    <mergeCell ref="K29:L29"/>
    <mergeCell ref="K30:L30"/>
    <mergeCell ref="C26:D26"/>
    <mergeCell ref="C2:D2"/>
    <mergeCell ref="C3:D3"/>
    <mergeCell ref="C4:D4"/>
    <mergeCell ref="G4:L4"/>
    <mergeCell ref="B7:C7"/>
    <mergeCell ref="B42:C42"/>
    <mergeCell ref="G38:H38"/>
    <mergeCell ref="I38:L38"/>
    <mergeCell ref="B34:C34"/>
    <mergeCell ref="D34:E34"/>
    <mergeCell ref="F34:G34"/>
    <mergeCell ref="B35:C35"/>
    <mergeCell ref="D35:E35"/>
    <mergeCell ref="F35:G35"/>
    <mergeCell ref="F3:G3"/>
    <mergeCell ref="A6:D6"/>
    <mergeCell ref="A9:F9"/>
    <mergeCell ref="G9:L9"/>
    <mergeCell ref="B40:C40"/>
    <mergeCell ref="A15:D15"/>
    <mergeCell ref="H23:I24"/>
    <mergeCell ref="K23:L24"/>
    <mergeCell ref="B16:C16"/>
    <mergeCell ref="H7:L7"/>
    <mergeCell ref="A26:B26"/>
    <mergeCell ref="A28:L28"/>
    <mergeCell ref="A18:B18"/>
    <mergeCell ref="F18:G18"/>
    <mergeCell ref="I18:K18"/>
    <mergeCell ref="A20:B20"/>
    <mergeCell ref="F20:G20"/>
    <mergeCell ref="I20:K20"/>
    <mergeCell ref="H13:L13"/>
    <mergeCell ref="B10:C10"/>
    <mergeCell ref="B11:C11"/>
    <mergeCell ref="A13:B13"/>
    <mergeCell ref="C13:F13"/>
    <mergeCell ref="E10:F10"/>
    <mergeCell ref="H10:I10"/>
    <mergeCell ref="K10:L10"/>
    <mergeCell ref="E11:F11"/>
    <mergeCell ref="H11:I11"/>
    <mergeCell ref="K11:L11"/>
    <mergeCell ref="A44:B44"/>
    <mergeCell ref="A45:B45"/>
    <mergeCell ref="C44:L44"/>
    <mergeCell ref="C45:F45"/>
    <mergeCell ref="H45:L45"/>
  </mergeCells>
  <conditionalFormatting sqref="B34">
    <cfRule type="cellIs" dxfId="30" priority="11" operator="equal">
      <formula>"gross"</formula>
    </cfRule>
    <cfRule type="cellIs" dxfId="29" priority="12" operator="equal">
      <formula>"klein/mittel"</formula>
    </cfRule>
    <cfRule type="cellIs" dxfId="28" priority="13" operator="equal">
      <formula>"kein"</formula>
    </cfRule>
  </conditionalFormatting>
  <conditionalFormatting sqref="B33:C33">
    <cfRule type="cellIs" dxfId="27" priority="8" operator="equal">
      <formula>"schlecht"</formula>
    </cfRule>
    <cfRule type="cellIs" dxfId="26" priority="9" operator="equal">
      <formula>"mittel"</formula>
    </cfRule>
    <cfRule type="cellIs" dxfId="25" priority="10" operator="equal">
      <formula>"gut"</formula>
    </cfRule>
  </conditionalFormatting>
  <conditionalFormatting sqref="D34 F34">
    <cfRule type="cellIs" dxfId="24" priority="4" operator="equal">
      <formula>"klein"</formula>
    </cfRule>
  </conditionalFormatting>
  <conditionalFormatting sqref="D34">
    <cfRule type="cellIs" dxfId="23" priority="5" operator="equal">
      <formula>"gross"</formula>
    </cfRule>
    <cfRule type="cellIs" dxfId="22" priority="6" operator="equal">
      <formula>"mittel"</formula>
    </cfRule>
    <cfRule type="cellIs" dxfId="21" priority="7" operator="equal">
      <formula>"kein"</formula>
    </cfRule>
  </conditionalFormatting>
  <conditionalFormatting sqref="D38">
    <cfRule type="cellIs" dxfId="20" priority="16" operator="greaterThan">
      <formula>2</formula>
    </cfRule>
    <cfRule type="cellIs" dxfId="19" priority="17" operator="lessThanOrEqual">
      <formula>2</formula>
    </cfRule>
  </conditionalFormatting>
  <conditionalFormatting sqref="F34">
    <cfRule type="cellIs" dxfId="18" priority="1" operator="equal">
      <formula>"gross"</formula>
    </cfRule>
    <cfRule type="cellIs" dxfId="17" priority="2" operator="equal">
      <formula>"mittel"</formula>
    </cfRule>
    <cfRule type="cellIs" dxfId="16" priority="3" operator="equal">
      <formula>"kein"</formula>
    </cfRule>
  </conditionalFormatting>
  <conditionalFormatting sqref="F38">
    <cfRule type="cellIs" dxfId="15" priority="14" operator="equal">
      <formula>"nein"</formula>
    </cfRule>
    <cfRule type="cellIs" dxfId="14" priority="15" operator="equal">
      <formula>"Ja"</formula>
    </cfRule>
  </conditionalFormatting>
  <dataValidations count="14">
    <dataValidation type="list" allowBlank="1" showInputMessage="1" showErrorMessage="1" sqref="F38" xr:uid="{2C6D1F11-1868-4D31-AB5A-ED415E8DA2A1}">
      <formula1>"Ja, Nein, unbekannt"</formula1>
    </dataValidation>
    <dataValidation type="list" allowBlank="1" showInputMessage="1" showErrorMessage="1" sqref="D42 D35 F35" xr:uid="{C2745715-32BF-4B22-A86C-07A6EF98754E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errorStyle="information" allowBlank="1" showInputMessage="1" showErrorMessage="1" errorTitle="Modul G" error="Wert entspricht nicht der Vorgabe Modul G, Tabelle G12" sqref="B35" xr:uid="{97C9162C-0AA5-4D61-998A-F9EF1738CFD2}">
      <mc:AlternateContent xmlns:x12ac="http://schemas.microsoft.com/office/spreadsheetml/2011/1/ac" xmlns:mc="http://schemas.openxmlformats.org/markup-compatibility/2006">
        <mc:Choice Requires="x12ac">
          <x12ac:list>Nein," Ja, langfristig"," Ja, kurzfristig"," Ja, langfristig", Status klären, keine Aussage möglich</x12ac:list>
        </mc:Choice>
        <mc:Fallback>
          <formula1>"Nein, Ja, langfristig, Ja, kurzfristig, Ja, langfristig, Status klären, keine Aussage möglich"</formula1>
        </mc:Fallback>
      </mc:AlternateContent>
    </dataValidation>
    <dataValidation allowBlank="1" showInputMessage="1" showErrorMessage="1" error="Wert entspricht nicht der Vorgabe Gemäss Modul G Tabelle G5/G7" sqref="B34" xr:uid="{DE5F10EE-05B5-494A-A399-EFE596C14D4D}"/>
    <dataValidation type="list" allowBlank="1" showInputMessage="1" showErrorMessage="1" sqref="D27:E27" xr:uid="{F163F4C1-10C3-4BB1-A9DF-31FE7CB1722A}">
      <formula1>"Nein, Ja, unklar, keine Aussage möglich"</formula1>
    </dataValidation>
    <dataValidation type="list" allowBlank="1" showInputMessage="1" showErrorMessage="1" sqref="L34" xr:uid="{3E112382-E1AD-4046-9267-EC90C67B875D}">
      <formula1>$N$35:$N$38</formula1>
    </dataValidation>
    <dataValidation type="list" allowBlank="1" showInputMessage="1" showErrorMessage="1" sqref="B7" xr:uid="{58E1E1BB-AD64-48DE-BC6E-CC226EA1164A}">
      <mc:AlternateContent xmlns:x12ac="http://schemas.microsoft.com/office/spreadsheetml/2011/1/ac" xmlns:mc="http://schemas.openxmlformats.org/markup-compatibility/2006">
        <mc:Choice Requires="x12ac">
          <x12ac:list>Weiher (&gt;1000m2)," Kleinsee (&lt;1km2, t&gt;8m)", Seeufer (&gt;1km2)</x12ac:list>
        </mc:Choice>
        <mc:Fallback>
          <formula1>"Weiher (&gt;1000m2), Kleinsee (&lt;1km2, t&gt;8m), Seeufer (&gt;1km2)"</formula1>
        </mc:Fallback>
      </mc:AlternateContent>
    </dataValidation>
    <dataValidation type="list" allowBlank="1" showInputMessage="1" showErrorMessage="1" sqref="H10:I10 B10" xr:uid="{CDC7093E-54AE-47C0-A2F5-4975C437F40D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E10:F10 K10:L10" xr:uid="{F376F551-610E-4823-986E-A9F62E42D337}">
      <formula1>"kein emerser Bewuchs, Röhrichtsaum/Seerosen &lt;5m, Röhrichtsaum/Seerosen 5-20m, Röhrichtsaum/Seerosen &gt;20m"</formula1>
    </dataValidation>
    <dataValidation type="list" allowBlank="1" showInputMessage="1" showErrorMessage="1" sqref="H11:I11 B11" xr:uid="{AC54875A-E770-4862-B436-1517E65AE31C}">
      <formula1>"keine, geringfügig, kleinere, Hartverbau durchlässig, Hartverbau undurchlässig"</formula1>
    </dataValidation>
    <dataValidation type="list" allowBlank="1" showInputMessage="1" showErrorMessage="1" sqref="J30" xr:uid="{088D2E45-AC35-4E3E-93B7-96CB501D6DB1}">
      <formula1>"Oligotroph &lt; 0mgP/m3, Mesotroph 10-30mgP/m3, Eutroph &gt;30mgP/m3"</formula1>
    </dataValidation>
    <dataValidation type="list" allowBlank="1" showInputMessage="1" showErrorMessage="1" sqref="C26" xr:uid="{EFE90B23-9A33-41DB-833D-1F91CA51F541}">
      <formula1>"Ja, Nein, weitere Abklärungen notwendig, unklar"</formula1>
    </dataValidation>
    <dataValidation type="list" errorStyle="information" allowBlank="1" showInputMessage="1" showErrorMessage="1" errorTitle="Modul G" error="Wert entspricht nicht der Vorgabe nach Modul G Tabelle G4/G6" sqref="B33:C33" xr:uid="{EDCB7CB4-759F-4433-826D-39BD03D90B7F}">
      <formula1>"gut, mittel, schlecht, unklar, keine Aussage möglich"</formula1>
    </dataValidation>
    <dataValidation type="list" errorStyle="information" allowBlank="1" showInputMessage="1" showErrorMessage="1" errorTitle="Modul G" error="Wert entspricht nicht der Vorgabe gemäss Modul G Tabelle G12" sqref="D34 F34" xr:uid="{39CD2307-6A26-41CA-AF0F-A2A81249D2C4}">
      <formula1>"kein, klein, mittel, gross, unklar, keine Aussage"</formula1>
    </dataValidation>
  </dataValidations>
  <pageMargins left="0.7" right="0.7" top="0.78740157499999996" bottom="0.78740157499999996" header="0.3" footer="0.3"/>
  <pageSetup paperSize="9" scale="79" orientation="landscape" r:id="rId1"/>
  <headerFooter>
    <oddHeader>&amp;LRelevanzmatrix stehende Gewässer
Mischabwasser</oddHeader>
    <oddFooter>&amp;L&amp;D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5" r:id="rId4" name="Check Box 53">
              <controlPr defaultSize="0" autoFill="0" autoLine="0" autoPict="0" altText="Stufe 1">
                <anchor moveWithCells="1">
                  <from>
                    <xdr:col>7</xdr:col>
                    <xdr:colOff>8467</xdr:colOff>
                    <xdr:row>2</xdr:row>
                    <xdr:rowOff>8467</xdr:rowOff>
                  </from>
                  <to>
                    <xdr:col>7</xdr:col>
                    <xdr:colOff>668867</xdr:colOff>
                    <xdr:row>2</xdr:row>
                    <xdr:rowOff>160867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Check Box 54">
              <controlPr defaultSize="0" autoFill="0" autoLine="0" autoPict="0" altText="Stufe 1">
                <anchor moveWithCells="1">
                  <from>
                    <xdr:col>9</xdr:col>
                    <xdr:colOff>29633</xdr:colOff>
                    <xdr:row>1</xdr:row>
                    <xdr:rowOff>160867</xdr:rowOff>
                  </from>
                  <to>
                    <xdr:col>9</xdr:col>
                    <xdr:colOff>808567</xdr:colOff>
                    <xdr:row>2</xdr:row>
                    <xdr:rowOff>160867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C14A-4475-4DF0-A50A-FC7E1F7ADC1F}">
  <dimension ref="A1:U55"/>
  <sheetViews>
    <sheetView view="pageLayout" topLeftCell="A11" zoomScale="90" zoomScaleNormal="115" zoomScalePageLayoutView="90" workbookViewId="0">
      <selection sqref="A1:XFD1048576"/>
    </sheetView>
  </sheetViews>
  <sheetFormatPr defaultColWidth="11" defaultRowHeight="10.35" x14ac:dyDescent="0.4"/>
  <cols>
    <col min="1" max="1" width="15.21875" style="40" customWidth="1"/>
    <col min="2" max="3" width="11.609375" style="40" customWidth="1"/>
    <col min="4" max="4" width="13.609375" style="40" customWidth="1"/>
    <col min="5" max="9" width="11.609375" style="40" customWidth="1"/>
    <col min="10" max="10" width="12.88671875" style="40" customWidth="1"/>
    <col min="11" max="12" width="11.609375" style="40" customWidth="1"/>
    <col min="13" max="16384" width="11" style="40"/>
  </cols>
  <sheetData>
    <row r="1" spans="1:17" ht="13.5" customHeight="1" x14ac:dyDescent="0.4">
      <c r="A1" s="258" t="s">
        <v>89</v>
      </c>
      <c r="B1" s="258"/>
      <c r="C1" s="258"/>
      <c r="D1" s="258"/>
      <c r="E1" s="87"/>
      <c r="F1" s="87"/>
      <c r="G1" s="87"/>
      <c r="H1" s="87"/>
      <c r="I1" s="87"/>
      <c r="J1" s="87"/>
      <c r="K1" s="87"/>
      <c r="L1" s="87"/>
      <c r="M1" s="87"/>
    </row>
    <row r="2" spans="1:17" ht="13.5" customHeight="1" x14ac:dyDescent="0.4">
      <c r="A2" s="116" t="s">
        <v>90</v>
      </c>
      <c r="B2" s="271"/>
      <c r="C2" s="271"/>
      <c r="D2" s="273" t="s">
        <v>3</v>
      </c>
      <c r="E2" s="273"/>
      <c r="F2" s="267" t="str">
        <f>IF($B$2="","",VLOOKUP($B$2,Metadaten!$B$17:$I$99,8,FALSE))</f>
        <v/>
      </c>
      <c r="G2" s="267"/>
      <c r="H2" s="117" t="s">
        <v>4</v>
      </c>
      <c r="I2" s="88" t="str">
        <f>IF($B$2="","",VLOOKUP($B$2,Metadaten!$B$17:$I$99,3,FALSE))</f>
        <v/>
      </c>
      <c r="J2" s="261" t="s">
        <v>91</v>
      </c>
      <c r="K2" s="262"/>
      <c r="L2" s="118" t="s">
        <v>92</v>
      </c>
      <c r="M2" s="118" t="s">
        <v>93</v>
      </c>
      <c r="O2" s="6"/>
      <c r="Q2" s="8"/>
    </row>
    <row r="3" spans="1:17" ht="13.5" customHeight="1" x14ac:dyDescent="0.4">
      <c r="A3" s="119" t="s">
        <v>6</v>
      </c>
      <c r="B3" s="267" t="str">
        <f>IF($B$2="","",VLOOKUP($B$2,Metadaten!$B$17:$I$99,2,FALSE))</f>
        <v/>
      </c>
      <c r="C3" s="267"/>
      <c r="D3" s="273" t="s">
        <v>7</v>
      </c>
      <c r="E3" s="273"/>
      <c r="F3" s="267" t="str">
        <f>IF($B$2="","",VLOOKUP($B$2,Metadaten!$B$17:$I$99,7,FALSE))</f>
        <v/>
      </c>
      <c r="G3" s="267"/>
      <c r="H3" s="120" t="s">
        <v>5</v>
      </c>
      <c r="I3" s="88" t="str">
        <f>IF($B$2="","",VLOOKUP($B$2,Metadaten!$B$17:$I$99,4,FALSE))</f>
        <v/>
      </c>
      <c r="J3" s="263"/>
      <c r="K3" s="264"/>
      <c r="L3" s="90" t="s">
        <v>37</v>
      </c>
      <c r="M3" s="91" t="s">
        <v>37</v>
      </c>
    </row>
    <row r="4" spans="1:17" ht="13.5" customHeight="1" x14ac:dyDescent="0.4">
      <c r="A4" s="119" t="s">
        <v>51</v>
      </c>
      <c r="B4" s="272"/>
      <c r="C4" s="272"/>
      <c r="D4" s="273" t="s">
        <v>80</v>
      </c>
      <c r="E4" s="273"/>
      <c r="F4" s="267"/>
      <c r="G4" s="267"/>
      <c r="H4" s="117" t="s">
        <v>11</v>
      </c>
      <c r="I4" s="265" t="s">
        <v>2</v>
      </c>
      <c r="J4" s="265"/>
      <c r="K4" s="265"/>
      <c r="L4" s="265"/>
      <c r="M4" s="265"/>
    </row>
    <row r="5" spans="1:17" ht="6" customHeight="1" x14ac:dyDescent="0.4">
      <c r="A5" s="87"/>
      <c r="B5" s="87"/>
      <c r="C5" s="87"/>
      <c r="D5" s="87"/>
      <c r="E5" s="87"/>
      <c r="F5" s="92"/>
      <c r="G5" s="92"/>
      <c r="H5" s="92"/>
      <c r="I5" s="92"/>
      <c r="J5" s="87"/>
      <c r="K5" s="87"/>
      <c r="L5" s="87"/>
      <c r="M5" s="87"/>
    </row>
    <row r="6" spans="1:17" ht="13.5" customHeight="1" x14ac:dyDescent="0.4">
      <c r="A6" s="258" t="s">
        <v>9</v>
      </c>
      <c r="B6" s="258"/>
      <c r="C6" s="258"/>
      <c r="D6" s="258"/>
      <c r="E6" s="93"/>
      <c r="F6" s="87"/>
      <c r="G6" s="87"/>
      <c r="H6" s="87"/>
      <c r="I6" s="87"/>
      <c r="J6" s="87"/>
      <c r="K6" s="87"/>
      <c r="L6" s="94"/>
      <c r="M6" s="87"/>
    </row>
    <row r="7" spans="1:17" s="54" customFormat="1" ht="13.5" customHeight="1" x14ac:dyDescent="0.4">
      <c r="A7" s="121" t="s">
        <v>10</v>
      </c>
      <c r="B7" s="245" t="s">
        <v>123</v>
      </c>
      <c r="C7" s="246"/>
      <c r="D7" s="122" t="s">
        <v>32</v>
      </c>
      <c r="E7" s="122"/>
      <c r="F7" s="89"/>
      <c r="G7" s="123" t="s">
        <v>78</v>
      </c>
      <c r="H7" s="268" t="s">
        <v>165</v>
      </c>
      <c r="I7" s="269"/>
      <c r="J7" s="269"/>
      <c r="K7" s="269"/>
      <c r="L7" s="270"/>
      <c r="M7" s="95"/>
    </row>
    <row r="8" spans="1:17" s="54" customFormat="1" ht="13.5" customHeight="1" x14ac:dyDescent="0.4">
      <c r="A8" s="279" t="s">
        <v>125</v>
      </c>
      <c r="B8" s="279"/>
      <c r="C8" s="276" t="s">
        <v>107</v>
      </c>
      <c r="D8" s="277"/>
      <c r="E8" s="277"/>
      <c r="F8" s="278"/>
      <c r="G8" s="124" t="s">
        <v>30</v>
      </c>
      <c r="H8" s="266" t="s">
        <v>117</v>
      </c>
      <c r="I8" s="266"/>
      <c r="J8" s="266"/>
      <c r="K8" s="266"/>
      <c r="L8" s="266"/>
      <c r="M8" s="95"/>
    </row>
    <row r="9" spans="1:17" ht="3.75" customHeight="1" x14ac:dyDescent="0.4">
      <c r="A9" s="87"/>
      <c r="B9" s="87"/>
      <c r="C9" s="87"/>
      <c r="D9" s="87"/>
      <c r="E9" s="87"/>
      <c r="F9" s="87"/>
      <c r="G9" s="115"/>
      <c r="H9" s="87"/>
      <c r="I9" s="87"/>
      <c r="J9" s="87"/>
      <c r="K9" s="87"/>
      <c r="L9" s="87"/>
      <c r="M9" s="87"/>
    </row>
    <row r="10" spans="1:17" ht="13.5" customHeight="1" x14ac:dyDescent="0.4">
      <c r="A10" s="247" t="s">
        <v>60</v>
      </c>
      <c r="B10" s="248"/>
      <c r="C10" s="248"/>
      <c r="D10" s="248"/>
      <c r="E10" s="248"/>
      <c r="F10" s="249"/>
      <c r="G10" s="247" t="s">
        <v>61</v>
      </c>
      <c r="H10" s="248"/>
      <c r="I10" s="248"/>
      <c r="J10" s="248"/>
      <c r="K10" s="248"/>
      <c r="L10" s="249"/>
      <c r="M10" s="87"/>
    </row>
    <row r="11" spans="1:17" ht="33" customHeight="1" x14ac:dyDescent="0.4">
      <c r="A11" s="125" t="s">
        <v>64</v>
      </c>
      <c r="B11" s="245" t="s">
        <v>168</v>
      </c>
      <c r="C11" s="246"/>
      <c r="D11" s="125" t="s">
        <v>118</v>
      </c>
      <c r="E11" s="245" t="s">
        <v>167</v>
      </c>
      <c r="F11" s="246"/>
      <c r="G11" s="125" t="s">
        <v>64</v>
      </c>
      <c r="H11" s="268" t="s">
        <v>168</v>
      </c>
      <c r="I11" s="298"/>
      <c r="J11" s="96" t="s">
        <v>118</v>
      </c>
      <c r="K11" s="245" t="s">
        <v>167</v>
      </c>
      <c r="L11" s="246"/>
      <c r="M11" s="87"/>
    </row>
    <row r="12" spans="1:17" ht="25.5" customHeight="1" x14ac:dyDescent="0.4">
      <c r="A12" s="125" t="s">
        <v>63</v>
      </c>
      <c r="B12" s="280" t="s">
        <v>166</v>
      </c>
      <c r="C12" s="281"/>
      <c r="D12" s="125" t="s">
        <v>106</v>
      </c>
      <c r="E12" s="276" t="s">
        <v>2</v>
      </c>
      <c r="F12" s="278"/>
      <c r="G12" s="125" t="s">
        <v>63</v>
      </c>
      <c r="H12" s="300" t="s">
        <v>166</v>
      </c>
      <c r="I12" s="301"/>
      <c r="J12" s="96" t="s">
        <v>106</v>
      </c>
      <c r="K12" s="276" t="s">
        <v>2</v>
      </c>
      <c r="L12" s="278"/>
      <c r="M12" s="87"/>
    </row>
    <row r="13" spans="1:17" ht="3.75" customHeight="1" x14ac:dyDescent="0.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7" ht="13.5" customHeight="1" x14ac:dyDescent="0.4">
      <c r="A14" s="273" t="s">
        <v>62</v>
      </c>
      <c r="B14" s="273"/>
      <c r="C14" s="276" t="s">
        <v>2</v>
      </c>
      <c r="D14" s="277"/>
      <c r="E14" s="277"/>
      <c r="F14" s="278"/>
      <c r="G14" s="126" t="s">
        <v>11</v>
      </c>
      <c r="H14" s="297" t="s">
        <v>2</v>
      </c>
      <c r="I14" s="297"/>
      <c r="J14" s="297"/>
      <c r="K14" s="297"/>
      <c r="L14" s="297"/>
      <c r="M14" s="87"/>
    </row>
    <row r="15" spans="1:17" ht="6" customHeight="1" x14ac:dyDescent="0.4">
      <c r="A15" s="87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87"/>
    </row>
    <row r="16" spans="1:17" ht="13.5" customHeight="1" x14ac:dyDescent="0.4">
      <c r="A16" s="258" t="s">
        <v>105</v>
      </c>
      <c r="B16" s="258"/>
      <c r="C16" s="258"/>
      <c r="D16" s="258"/>
      <c r="E16" s="87"/>
      <c r="F16" s="87"/>
      <c r="G16" s="87"/>
      <c r="H16" s="87"/>
      <c r="I16" s="87"/>
      <c r="J16" s="87"/>
      <c r="K16" s="87"/>
      <c r="L16" s="87"/>
      <c r="M16" s="87"/>
    </row>
    <row r="17" spans="1:14" s="25" customFormat="1" ht="13.5" customHeight="1" x14ac:dyDescent="0.4">
      <c r="A17" s="84" t="s">
        <v>103</v>
      </c>
      <c r="B17" s="274" t="str">
        <f>IF($B$2="","",VLOOKUP($B$2,Metadaten!$B$17:$I$99,5,FALSE))</f>
        <v/>
      </c>
      <c r="C17" s="275"/>
      <c r="D17" s="84" t="s">
        <v>108</v>
      </c>
      <c r="E17" s="299" t="str">
        <f>IF($B$2="","",VLOOKUP($B$2,Metadaten!$B$17:$I$99,6,FALSE))</f>
        <v/>
      </c>
      <c r="F17" s="299"/>
      <c r="G17" s="84" t="s">
        <v>109</v>
      </c>
      <c r="H17" s="80" t="s">
        <v>169</v>
      </c>
      <c r="I17" s="127" t="s">
        <v>110</v>
      </c>
      <c r="J17" s="128"/>
      <c r="K17" s="80" t="s">
        <v>111</v>
      </c>
      <c r="L17" s="77"/>
      <c r="M17" s="77"/>
    </row>
    <row r="18" spans="1:14" ht="3.75" customHeight="1" x14ac:dyDescent="0.4">
      <c r="A18" s="87"/>
      <c r="B18" s="87"/>
      <c r="C18" s="87"/>
      <c r="D18" s="97"/>
      <c r="E18" s="87"/>
      <c r="F18" s="87"/>
      <c r="G18" s="87"/>
      <c r="H18" s="87"/>
      <c r="I18" s="87"/>
      <c r="J18" s="87"/>
      <c r="K18" s="87"/>
      <c r="L18" s="87"/>
      <c r="M18" s="87"/>
    </row>
    <row r="19" spans="1:14" s="25" customFormat="1" ht="13.5" customHeight="1" x14ac:dyDescent="0.4">
      <c r="A19" s="251" t="s">
        <v>13</v>
      </c>
      <c r="B19" s="251"/>
      <c r="C19" s="243" t="s">
        <v>14</v>
      </c>
      <c r="D19" s="243"/>
      <c r="E19" s="80"/>
      <c r="F19" s="127" t="s">
        <v>15</v>
      </c>
      <c r="G19" s="129"/>
      <c r="H19" s="80">
        <v>12</v>
      </c>
      <c r="I19" s="130" t="s">
        <v>112</v>
      </c>
      <c r="J19" s="130"/>
      <c r="K19" s="98"/>
      <c r="L19" s="77"/>
      <c r="M19" s="77"/>
    </row>
    <row r="20" spans="1:14" s="25" customFormat="1" ht="3.75" customHeight="1" x14ac:dyDescent="0.4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4" s="27" customFormat="1" ht="9.75" customHeight="1" x14ac:dyDescent="0.4">
      <c r="A21" s="251" t="s">
        <v>16</v>
      </c>
      <c r="B21" s="251"/>
      <c r="C21" s="243" t="s">
        <v>113</v>
      </c>
      <c r="D21" s="243"/>
      <c r="E21" s="80"/>
      <c r="F21" s="243" t="s">
        <v>159</v>
      </c>
      <c r="G21" s="243"/>
      <c r="H21" s="80" t="s">
        <v>124</v>
      </c>
      <c r="I21" s="99"/>
      <c r="J21" s="99"/>
      <c r="K21" s="99"/>
      <c r="L21" s="100"/>
      <c r="M21" s="77"/>
      <c r="N21" s="25"/>
    </row>
    <row r="22" spans="1:14" s="27" customFormat="1" ht="3.75" customHeight="1" x14ac:dyDescent="0.4">
      <c r="A22" s="131"/>
      <c r="B22" s="101"/>
      <c r="C22" s="99"/>
      <c r="D22" s="99"/>
      <c r="E22" s="79"/>
      <c r="F22" s="99"/>
      <c r="G22" s="99"/>
      <c r="H22" s="79"/>
      <c r="I22" s="99"/>
      <c r="J22" s="99"/>
      <c r="K22" s="99"/>
      <c r="L22" s="100"/>
      <c r="M22" s="77"/>
      <c r="N22" s="25"/>
    </row>
    <row r="23" spans="1:14" s="27" customFormat="1" ht="13.5" customHeight="1" x14ac:dyDescent="0.4">
      <c r="A23" s="256" t="s">
        <v>160</v>
      </c>
      <c r="B23" s="257"/>
      <c r="C23" s="253"/>
      <c r="D23" s="254"/>
      <c r="E23" s="255"/>
      <c r="F23" s="159" t="s">
        <v>30</v>
      </c>
      <c r="G23" s="160"/>
      <c r="H23" s="253" t="s">
        <v>161</v>
      </c>
      <c r="I23" s="254"/>
      <c r="J23" s="254"/>
      <c r="K23" s="255"/>
      <c r="L23" s="100"/>
      <c r="M23" s="77"/>
      <c r="N23" s="25"/>
    </row>
    <row r="24" spans="1:14" ht="6" customHeight="1" x14ac:dyDescent="0.4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  <row r="25" spans="1:14" ht="13.5" customHeight="1" x14ac:dyDescent="0.4">
      <c r="A25" s="258" t="s">
        <v>26</v>
      </c>
      <c r="B25" s="258"/>
      <c r="C25" s="258"/>
      <c r="D25" s="259"/>
      <c r="E25" s="87"/>
      <c r="F25" s="87"/>
      <c r="G25" s="87"/>
      <c r="H25" s="87"/>
      <c r="I25" s="87"/>
      <c r="J25" s="87"/>
      <c r="K25" s="87"/>
      <c r="L25" s="87"/>
      <c r="M25" s="87"/>
    </row>
    <row r="26" spans="1:14" s="67" customFormat="1" ht="13.5" customHeight="1" x14ac:dyDescent="0.4">
      <c r="A26" s="256" t="s">
        <v>155</v>
      </c>
      <c r="B26" s="286"/>
      <c r="C26" s="257"/>
      <c r="D26" s="252" t="s">
        <v>162</v>
      </c>
      <c r="E26" s="252"/>
      <c r="F26" s="252"/>
      <c r="G26" s="252"/>
      <c r="H26" s="252"/>
      <c r="I26" s="252"/>
      <c r="J26" s="252"/>
      <c r="K26" s="252"/>
      <c r="L26" s="252"/>
      <c r="M26" s="252"/>
      <c r="N26" s="72"/>
    </row>
    <row r="27" spans="1:14" s="67" customFormat="1" ht="3.75" customHeight="1" x14ac:dyDescent="0.4">
      <c r="A27" s="102"/>
      <c r="B27" s="101"/>
      <c r="C27" s="103"/>
      <c r="D27" s="104"/>
      <c r="E27" s="105"/>
      <c r="F27" s="105"/>
      <c r="G27" s="105"/>
      <c r="H27" s="105"/>
      <c r="I27" s="105"/>
      <c r="J27" s="105"/>
      <c r="K27" s="105"/>
      <c r="L27" s="106"/>
      <c r="M27" s="107"/>
      <c r="N27" s="72"/>
    </row>
    <row r="28" spans="1:14" s="67" customFormat="1" ht="13.5" customHeight="1" x14ac:dyDescent="0.4">
      <c r="A28" s="251" t="s">
        <v>126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72"/>
    </row>
    <row r="29" spans="1:14" s="67" customFormat="1" ht="33.75" customHeight="1" x14ac:dyDescent="0.4">
      <c r="A29" s="295" t="s">
        <v>164</v>
      </c>
      <c r="B29" s="296"/>
      <c r="C29" s="250" t="s">
        <v>84</v>
      </c>
      <c r="D29" s="250"/>
      <c r="E29" s="252" t="s">
        <v>2</v>
      </c>
      <c r="F29" s="252"/>
      <c r="G29" s="134" t="s">
        <v>85</v>
      </c>
      <c r="H29" s="252" t="s">
        <v>2</v>
      </c>
      <c r="I29" s="252"/>
      <c r="J29" s="134" t="s">
        <v>79</v>
      </c>
      <c r="K29" s="252" t="s">
        <v>2</v>
      </c>
      <c r="L29" s="252"/>
      <c r="M29" s="252"/>
    </row>
    <row r="30" spans="1:14" s="67" customFormat="1" ht="3.75" customHeight="1" x14ac:dyDescent="0.4">
      <c r="A30" s="109"/>
      <c r="B30" s="109"/>
      <c r="C30" s="109"/>
      <c r="D30" s="109"/>
      <c r="E30" s="110"/>
      <c r="F30" s="110"/>
      <c r="G30" s="109"/>
      <c r="H30" s="110"/>
      <c r="I30" s="110"/>
      <c r="J30" s="109"/>
      <c r="K30" s="110"/>
      <c r="L30" s="110"/>
      <c r="M30" s="109"/>
    </row>
    <row r="31" spans="1:14" s="67" customFormat="1" ht="13.5" customHeight="1" x14ac:dyDescent="0.4">
      <c r="A31" s="284" t="s">
        <v>47</v>
      </c>
      <c r="B31" s="285"/>
      <c r="C31" s="245" t="s">
        <v>114</v>
      </c>
      <c r="D31" s="246"/>
      <c r="E31" s="135" t="s">
        <v>11</v>
      </c>
      <c r="F31" s="252" t="s">
        <v>2</v>
      </c>
      <c r="G31" s="252"/>
      <c r="H31" s="252"/>
      <c r="I31" s="252"/>
      <c r="J31" s="252"/>
      <c r="K31" s="252"/>
      <c r="L31" s="252"/>
      <c r="M31" s="252"/>
    </row>
    <row r="32" spans="1:14" s="67" customFormat="1" ht="3.75" customHeight="1" x14ac:dyDescent="0.4">
      <c r="A32" s="101"/>
      <c r="B32" s="101"/>
      <c r="C32" s="101"/>
      <c r="D32" s="111"/>
      <c r="E32" s="111"/>
      <c r="F32" s="109"/>
      <c r="G32" s="109"/>
      <c r="H32" s="109"/>
      <c r="I32" s="109"/>
      <c r="J32" s="109"/>
      <c r="K32" s="109"/>
      <c r="L32" s="109"/>
      <c r="M32" s="109"/>
    </row>
    <row r="33" spans="1:21" s="74" customFormat="1" ht="13.5" customHeight="1" x14ac:dyDescent="0.4">
      <c r="A33" s="250" t="s">
        <v>157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</row>
    <row r="34" spans="1:21" s="67" customFormat="1" ht="13.5" customHeight="1" x14ac:dyDescent="0.4">
      <c r="A34" s="134" t="s">
        <v>18</v>
      </c>
      <c r="B34" s="256" t="s">
        <v>130</v>
      </c>
      <c r="C34" s="286"/>
      <c r="D34" s="286"/>
      <c r="E34" s="286"/>
      <c r="F34" s="287" t="s">
        <v>88</v>
      </c>
      <c r="G34" s="288"/>
      <c r="H34" s="109"/>
      <c r="I34" s="260" t="s">
        <v>158</v>
      </c>
      <c r="J34" s="260"/>
      <c r="K34" s="260"/>
      <c r="L34" s="260" t="s">
        <v>21</v>
      </c>
      <c r="M34" s="260"/>
    </row>
    <row r="35" spans="1:21" s="67" customFormat="1" ht="22.35" customHeight="1" x14ac:dyDescent="0.4">
      <c r="A35" s="136" t="s">
        <v>127</v>
      </c>
      <c r="B35" s="291" t="s">
        <v>2</v>
      </c>
      <c r="C35" s="292"/>
      <c r="D35" s="292"/>
      <c r="E35" s="292"/>
      <c r="F35" s="289" t="s">
        <v>170</v>
      </c>
      <c r="G35" s="294"/>
      <c r="H35" s="109"/>
      <c r="I35" s="283" t="s">
        <v>170</v>
      </c>
      <c r="J35" s="283"/>
      <c r="K35" s="283"/>
      <c r="L35" s="289" t="s">
        <v>171</v>
      </c>
      <c r="M35" s="290"/>
    </row>
    <row r="36" spans="1:21" s="67" customFormat="1" ht="22.35" customHeight="1" x14ac:dyDescent="0.4">
      <c r="A36" s="136" t="s">
        <v>128</v>
      </c>
      <c r="B36" s="291" t="s">
        <v>2</v>
      </c>
      <c r="C36" s="292"/>
      <c r="D36" s="292"/>
      <c r="E36" s="293"/>
      <c r="F36" s="289" t="s">
        <v>170</v>
      </c>
      <c r="G36" s="294"/>
      <c r="H36" s="109"/>
      <c r="I36" s="283" t="s">
        <v>170</v>
      </c>
      <c r="J36" s="283"/>
      <c r="K36" s="283"/>
      <c r="L36" s="289" t="s">
        <v>171</v>
      </c>
      <c r="M36" s="290"/>
    </row>
    <row r="37" spans="1:21" s="67" customFormat="1" ht="18.95" customHeight="1" x14ac:dyDescent="0.4">
      <c r="A37" s="136" t="s">
        <v>129</v>
      </c>
      <c r="B37" s="291" t="s">
        <v>2</v>
      </c>
      <c r="C37" s="292"/>
      <c r="D37" s="292"/>
      <c r="E37" s="293"/>
      <c r="F37" s="289" t="s">
        <v>170</v>
      </c>
      <c r="G37" s="294"/>
      <c r="H37" s="109"/>
      <c r="I37" s="283" t="s">
        <v>170</v>
      </c>
      <c r="J37" s="283"/>
      <c r="K37" s="283"/>
      <c r="L37" s="289" t="s">
        <v>171</v>
      </c>
      <c r="M37" s="290"/>
    </row>
    <row r="38" spans="1:21" s="67" customFormat="1" ht="3.75" customHeight="1" x14ac:dyDescent="0.4">
      <c r="A38" s="101"/>
      <c r="B38" s="101"/>
      <c r="C38" s="101"/>
      <c r="D38" s="111"/>
      <c r="E38" s="111"/>
      <c r="F38" s="109"/>
      <c r="G38" s="109"/>
      <c r="H38" s="109"/>
      <c r="I38" s="109"/>
      <c r="J38" s="109"/>
      <c r="K38" s="109"/>
      <c r="L38" s="109"/>
      <c r="M38" s="109"/>
    </row>
    <row r="39" spans="1:21" s="67" customFormat="1" ht="13.5" customHeight="1" x14ac:dyDescent="0.4">
      <c r="A39" s="251" t="s">
        <v>134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</row>
    <row r="40" spans="1:21" s="67" customFormat="1" ht="13.5" customHeight="1" x14ac:dyDescent="0.4">
      <c r="A40" s="134"/>
      <c r="B40" s="137" t="s">
        <v>136</v>
      </c>
      <c r="C40" s="260" t="s">
        <v>135</v>
      </c>
      <c r="D40" s="260"/>
      <c r="E40" s="260" t="s">
        <v>142</v>
      </c>
      <c r="F40" s="260"/>
      <c r="G40" s="260" t="s">
        <v>146</v>
      </c>
      <c r="H40" s="260"/>
      <c r="I40" s="260"/>
      <c r="J40" s="260"/>
      <c r="K40" s="260" t="s">
        <v>149</v>
      </c>
      <c r="L40" s="260"/>
      <c r="M40" s="108"/>
    </row>
    <row r="41" spans="1:21" ht="33.75" customHeight="1" x14ac:dyDescent="0.4">
      <c r="A41" s="122" t="s">
        <v>18</v>
      </c>
      <c r="B41" s="138" t="s">
        <v>137</v>
      </c>
      <c r="C41" s="138" t="s">
        <v>138</v>
      </c>
      <c r="D41" s="138" t="s">
        <v>139</v>
      </c>
      <c r="E41" s="138" t="s">
        <v>140</v>
      </c>
      <c r="F41" s="138" t="s">
        <v>141</v>
      </c>
      <c r="G41" s="138" t="s">
        <v>151</v>
      </c>
      <c r="H41" s="138" t="s">
        <v>143</v>
      </c>
      <c r="I41" s="138" t="s">
        <v>144</v>
      </c>
      <c r="J41" s="138" t="s">
        <v>145</v>
      </c>
      <c r="K41" s="138" t="s">
        <v>147</v>
      </c>
      <c r="L41" s="138" t="s">
        <v>148</v>
      </c>
      <c r="M41" s="97"/>
      <c r="P41" s="68"/>
      <c r="Q41" s="68"/>
      <c r="R41" s="68"/>
      <c r="S41" s="68"/>
      <c r="T41" s="68"/>
      <c r="U41" s="68"/>
    </row>
    <row r="42" spans="1:21" ht="13.5" customHeight="1" x14ac:dyDescent="0.35">
      <c r="A42" s="122" t="s">
        <v>131</v>
      </c>
      <c r="B42" s="113" t="s">
        <v>152</v>
      </c>
      <c r="C42" s="113" t="s">
        <v>152</v>
      </c>
      <c r="D42" s="113" t="s">
        <v>152</v>
      </c>
      <c r="E42" s="113" t="s">
        <v>152</v>
      </c>
      <c r="F42" s="113" t="s">
        <v>152</v>
      </c>
      <c r="G42" s="113" t="s">
        <v>152</v>
      </c>
      <c r="H42" s="113" t="s">
        <v>152</v>
      </c>
      <c r="I42" s="113" t="s">
        <v>152</v>
      </c>
      <c r="J42" s="113" t="s">
        <v>152</v>
      </c>
      <c r="K42" s="113" t="s">
        <v>152</v>
      </c>
      <c r="L42" s="113" t="s">
        <v>152</v>
      </c>
      <c r="M42" s="113" t="s">
        <v>152</v>
      </c>
    </row>
    <row r="43" spans="1:21" ht="3.75" customHeight="1" x14ac:dyDescent="0.4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21" ht="44.1" customHeight="1" x14ac:dyDescent="0.4">
      <c r="A44" s="139" t="s">
        <v>132</v>
      </c>
      <c r="B44" s="241" t="s">
        <v>2</v>
      </c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</row>
    <row r="45" spans="1:21" ht="13.5" customHeight="1" x14ac:dyDescent="0.4">
      <c r="A45" s="85" t="s">
        <v>133</v>
      </c>
      <c r="B45" s="282" t="s">
        <v>150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75"/>
    </row>
    <row r="46" spans="1:21" ht="6" customHeight="1" x14ac:dyDescent="0.4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21" ht="13.5" customHeight="1" x14ac:dyDescent="0.4">
      <c r="A47" s="258" t="s">
        <v>156</v>
      </c>
      <c r="B47" s="258"/>
      <c r="C47" s="258"/>
      <c r="D47" s="258"/>
      <c r="E47" s="87"/>
      <c r="F47" s="87"/>
      <c r="G47" s="87"/>
      <c r="H47" s="87"/>
      <c r="I47" s="87"/>
      <c r="J47" s="87"/>
      <c r="K47" s="87"/>
      <c r="L47" s="87"/>
      <c r="M47" s="87"/>
    </row>
    <row r="48" spans="1:21" s="26" customFormat="1" ht="13.5" customHeight="1" x14ac:dyDescent="0.35">
      <c r="A48" s="243" t="s">
        <v>154</v>
      </c>
      <c r="B48" s="243"/>
      <c r="C48" s="241" t="s">
        <v>2</v>
      </c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73"/>
    </row>
    <row r="49" spans="1:14" s="26" customFormat="1" ht="3.75" customHeight="1" x14ac:dyDescent="0.35">
      <c r="A49" s="77"/>
      <c r="B49" s="77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73"/>
    </row>
    <row r="50" spans="1:14" s="26" customFormat="1" ht="13.5" customHeight="1" x14ac:dyDescent="0.35">
      <c r="A50" s="243" t="s">
        <v>153</v>
      </c>
      <c r="B50" s="243"/>
      <c r="C50" s="244" t="s">
        <v>2</v>
      </c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0"/>
    </row>
    <row r="51" spans="1:14" s="26" customFormat="1" ht="3.75" customHeight="1" x14ac:dyDescent="0.35">
      <c r="A51" s="77"/>
      <c r="B51" s="77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73"/>
    </row>
    <row r="52" spans="1:14" s="26" customFormat="1" ht="25.5" customHeight="1" x14ac:dyDescent="0.35">
      <c r="A52" s="243" t="s">
        <v>115</v>
      </c>
      <c r="B52" s="243"/>
      <c r="C52" s="241" t="s">
        <v>116</v>
      </c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73"/>
    </row>
    <row r="53" spans="1:14" s="26" customFormat="1" ht="3.75" customHeight="1" x14ac:dyDescent="0.35">
      <c r="A53" s="77"/>
      <c r="B53" s="77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73"/>
    </row>
    <row r="54" spans="1:14" s="26" customFormat="1" ht="25.5" customHeight="1" x14ac:dyDescent="0.35">
      <c r="A54" s="242" t="s">
        <v>28</v>
      </c>
      <c r="B54" s="242"/>
      <c r="C54" s="241" t="s">
        <v>2</v>
      </c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73"/>
    </row>
    <row r="55" spans="1:14" ht="10.5" customHeight="1" x14ac:dyDescent="0.4"/>
  </sheetData>
  <sheetProtection algorithmName="SHA-512" hashValue="EW8GDE7meDcC8lfhXPlK/+g50eI9Yi6pSKSakSNksrv0H2pd549evLV1cUViHKr+Ugr438Tq4C5bpFKQe694Vw==" saltValue="Jvq/TWTb57S9aeb9wVqQsg==" spinCount="100000" sheet="1" objects="1" scenarios="1"/>
  <mergeCells count="88">
    <mergeCell ref="A29:B29"/>
    <mergeCell ref="H14:L14"/>
    <mergeCell ref="E11:F11"/>
    <mergeCell ref="H11:I11"/>
    <mergeCell ref="L35:M35"/>
    <mergeCell ref="A26:C26"/>
    <mergeCell ref="A28:M28"/>
    <mergeCell ref="K29:M29"/>
    <mergeCell ref="F31:M31"/>
    <mergeCell ref="D26:M26"/>
    <mergeCell ref="A19:B19"/>
    <mergeCell ref="E17:F17"/>
    <mergeCell ref="C19:D19"/>
    <mergeCell ref="A21:B21"/>
    <mergeCell ref="H12:I12"/>
    <mergeCell ref="K12:L12"/>
    <mergeCell ref="B37:E37"/>
    <mergeCell ref="F37:G37"/>
    <mergeCell ref="K40:L40"/>
    <mergeCell ref="L36:M36"/>
    <mergeCell ref="B35:E35"/>
    <mergeCell ref="B36:E36"/>
    <mergeCell ref="F35:G35"/>
    <mergeCell ref="F36:G36"/>
    <mergeCell ref="I35:K35"/>
    <mergeCell ref="I36:K36"/>
    <mergeCell ref="C8:F8"/>
    <mergeCell ref="F4:G4"/>
    <mergeCell ref="B12:C12"/>
    <mergeCell ref="E12:F12"/>
    <mergeCell ref="B45:M45"/>
    <mergeCell ref="I37:K37"/>
    <mergeCell ref="A31:B31"/>
    <mergeCell ref="C31:D31"/>
    <mergeCell ref="C40:D40"/>
    <mergeCell ref="E40:F40"/>
    <mergeCell ref="L34:M34"/>
    <mergeCell ref="B34:E34"/>
    <mergeCell ref="F34:G34"/>
    <mergeCell ref="I34:K34"/>
    <mergeCell ref="A33:M33"/>
    <mergeCell ref="L37:M37"/>
    <mergeCell ref="A16:D16"/>
    <mergeCell ref="B17:C17"/>
    <mergeCell ref="A14:B14"/>
    <mergeCell ref="C14:F14"/>
    <mergeCell ref="A10:F10"/>
    <mergeCell ref="B11:C11"/>
    <mergeCell ref="J2:K3"/>
    <mergeCell ref="I4:M4"/>
    <mergeCell ref="H8:L8"/>
    <mergeCell ref="A1:D1"/>
    <mergeCell ref="F2:G2"/>
    <mergeCell ref="F3:G3"/>
    <mergeCell ref="H7:L7"/>
    <mergeCell ref="B2:C2"/>
    <mergeCell ref="B3:C3"/>
    <mergeCell ref="B4:C4"/>
    <mergeCell ref="D2:E2"/>
    <mergeCell ref="D3:E3"/>
    <mergeCell ref="A6:D6"/>
    <mergeCell ref="B7:C7"/>
    <mergeCell ref="D4:E4"/>
    <mergeCell ref="A8:B8"/>
    <mergeCell ref="K11:L11"/>
    <mergeCell ref="G10:L10"/>
    <mergeCell ref="C21:D21"/>
    <mergeCell ref="F21:G21"/>
    <mergeCell ref="A48:B48"/>
    <mergeCell ref="C29:D29"/>
    <mergeCell ref="C48:M48"/>
    <mergeCell ref="A39:M39"/>
    <mergeCell ref="E29:F29"/>
    <mergeCell ref="H29:I29"/>
    <mergeCell ref="F23:G23"/>
    <mergeCell ref="H23:K23"/>
    <mergeCell ref="C23:E23"/>
    <mergeCell ref="A23:B23"/>
    <mergeCell ref="A25:D25"/>
    <mergeCell ref="G40:J40"/>
    <mergeCell ref="C54:M54"/>
    <mergeCell ref="A54:B54"/>
    <mergeCell ref="B44:M44"/>
    <mergeCell ref="A50:B50"/>
    <mergeCell ref="A52:B52"/>
    <mergeCell ref="C50:M50"/>
    <mergeCell ref="C52:M52"/>
    <mergeCell ref="A47:D47"/>
  </mergeCells>
  <conditionalFormatting sqref="B42:M42">
    <cfRule type="cellIs" dxfId="13" priority="7" operator="equal">
      <formula>"relevant"</formula>
    </cfRule>
  </conditionalFormatting>
  <conditionalFormatting sqref="E19">
    <cfRule type="expression" dxfId="12" priority="5">
      <formula>AND($H$17="RU",$E$19&gt;30)</formula>
    </cfRule>
  </conditionalFormatting>
  <conditionalFormatting sqref="E21">
    <cfRule type="cellIs" dxfId="11" priority="6" operator="greaterThan">
      <formula>2</formula>
    </cfRule>
  </conditionalFormatting>
  <conditionalFormatting sqref="H19">
    <cfRule type="expression" dxfId="10" priority="4">
      <formula>AND($H$17="RU",$H$19&gt;12)</formula>
    </cfRule>
  </conditionalFormatting>
  <conditionalFormatting sqref="H21">
    <cfRule type="expression" dxfId="9" priority="3">
      <formula>AND($H$21="Nein")</formula>
    </cfRule>
  </conditionalFormatting>
  <conditionalFormatting sqref="I35:I37">
    <cfRule type="cellIs" dxfId="8" priority="17" operator="equal">
      <formula>"klein"</formula>
    </cfRule>
    <cfRule type="cellIs" dxfId="7" priority="18" operator="equal">
      <formula>"gross"</formula>
    </cfRule>
    <cfRule type="cellIs" dxfId="6" priority="19" operator="equal">
      <formula>"mittel"</formula>
    </cfRule>
    <cfRule type="cellIs" dxfId="5" priority="20" operator="equal">
      <formula>"kein"</formula>
    </cfRule>
  </conditionalFormatting>
  <conditionalFormatting sqref="A54:B54">
    <cfRule type="expression" priority="1">
      <formula>CELL("PROTECT",A1)</formula>
    </cfRule>
  </conditionalFormatting>
  <dataValidations count="16">
    <dataValidation type="list" errorStyle="information" allowBlank="1" showInputMessage="1" showErrorMessage="1" errorTitle="Modul G" error="Wert entspricht nicht der Vorgabe gemäss Modul G Tabelle G12" sqref="F35:F37 I35:I37" xr:uid="{E1E61EA3-8211-4F09-9E59-E4629608BC19}">
      <formula1>"kein, klein, mittel, gross, unklar, keine Aussage"</formula1>
    </dataValidation>
    <dataValidation type="list" allowBlank="1" showInputMessage="1" showErrorMessage="1" sqref="C31" xr:uid="{14619860-7691-4ED4-9011-5B4A95120C04}">
      <formula1>"Ja, Nein, weitere Abklärungen notwendig, unklar"</formula1>
    </dataValidation>
    <dataValidation type="list" allowBlank="1" showInputMessage="1" showErrorMessage="1" sqref="H7" xr:uid="{0E1555E3-A066-4D54-9738-89C7CB5EA7FC}">
      <formula1>"Oligotroph &lt; 0mgP/m3, Mesotroph 10-30mgP/m3, Eutroph &gt;30mgP/m3"</formula1>
    </dataValidation>
    <dataValidation type="list" allowBlank="1" showInputMessage="1" showErrorMessage="1" sqref="H12:I12 B12" xr:uid="{C7EDAA01-E7D3-4F39-BA8D-B35773CF5C8D}">
      <formula1>"keine, geringfügig, kleinere, Hartverbau durchlässig, Hartverbau undurchlässig"</formula1>
    </dataValidation>
    <dataValidation type="list" allowBlank="1" showInputMessage="1" showErrorMessage="1" sqref="E11:F11 K11:L11" xr:uid="{594861E1-EDF4-4654-81EB-31BDC6F76915}">
      <formula1>"kein emerser Bewuchs, Röhrichtsaum/Seerosen &lt;5m, Röhrichtsaum/Seerosen 5-20m, Röhrichtsaum/Seerosen &gt;20m"</formula1>
    </dataValidation>
    <dataValidation type="list" allowBlank="1" showInputMessage="1" showErrorMessage="1" sqref="H11:I11 B11" xr:uid="{AB654936-D254-4399-870B-F597816845DF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D32:E32" xr:uid="{5CED14EF-CAA3-47D4-A8D9-805152107B46}">
      <formula1>"Nein, Ja, unklar, keine Aussage möglich"</formula1>
    </dataValidation>
    <dataValidation type="list" allowBlank="1" showInputMessage="1" showErrorMessage="1" sqref="L35:L37" xr:uid="{EF79E985-275E-4DA9-8C3C-C10EF0CEA120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allowBlank="1" showInputMessage="1" showErrorMessage="1" sqref="H22" xr:uid="{A0FC4CF0-E07A-4743-96A9-3B5EBBA4204C}">
      <formula1>"Ja, Nein, Jein, unbekannt"</formula1>
    </dataValidation>
    <dataValidation type="list" allowBlank="1" showInputMessage="1" sqref="B7:C7" xr:uid="{C6B77051-C825-4226-B3B7-8F64D3B6FE65}">
      <mc:AlternateContent xmlns:x12ac="http://schemas.microsoft.com/office/spreadsheetml/2011/1/ac" xmlns:mc="http://schemas.openxmlformats.org/markup-compatibility/2006">
        <mc:Choice Requires="x12ac">
          <x12ac:list>kleiner Weiher (&lt;1000m2), Weiher (&gt;1000m2)," Kleinsee (&lt;1km2, t&gt;8m)", Seeufer (&gt;1km2)</x12ac:list>
        </mc:Choice>
        <mc:Fallback>
          <formula1>"kleiner Weiher (&lt;1000m2), Weiher (&gt;1000m2), Kleinsee (&lt;1km2, t&gt;8m), Seeufer (&gt;1km2)"</formula1>
        </mc:Fallback>
      </mc:AlternateContent>
    </dataValidation>
    <dataValidation allowBlank="1" showInputMessage="1" sqref="H8" xr:uid="{DE7C94C3-446A-4150-BE44-0988246B8BB5}"/>
    <dataValidation type="list" allowBlank="1" showInputMessage="1" showErrorMessage="1" sqref="H17" xr:uid="{20E151B0-44DC-4C44-BA7D-0C875AE85E88}">
      <formula1>"RU, RUB, RKB, RRB, RB, PW, SK, Schacht, andere"</formula1>
    </dataValidation>
    <dataValidation type="list" allowBlank="1" showInputMessage="1" showErrorMessage="1" sqref="K17" xr:uid="{02EBE0DB-90CC-4488-8A5D-E4C3CC361F50}">
      <formula1>"ja, nein"</formula1>
    </dataValidation>
    <dataValidation type="list" allowBlank="1" showInputMessage="1" showErrorMessage="1" sqref="B42:M42" xr:uid="{7BD06FB0-FD25-4F22-9D40-37B96D6C1D4F}">
      <formula1>"relevant, nicht relevant, unklar, keine Angabe"</formula1>
    </dataValidation>
    <dataValidation errorStyle="information" allowBlank="1" showInputMessage="1" showErrorMessage="1" errorTitle="Modul G" error="Wert entspricht nicht der Vorgabe nach Modul G Tabelle G4/G6" sqref="B44" xr:uid="{454FD052-6B06-4B87-94B4-F1CCA1D2ACDA}"/>
    <dataValidation type="list" allowBlank="1" showInputMessage="1" showErrorMessage="1" sqref="H21" xr:uid="{610935B1-EF9B-4546-B833-E855B2BA9516}">
      <formula1>"Ja, Nein, Jein, unklar, unbekannt"</formula1>
    </dataValidation>
  </dataValidations>
  <pageMargins left="0.7" right="0.7" top="0.68" bottom="0.78740157499999996" header="0.3" footer="0.3"/>
  <pageSetup paperSize="9" scale="68" orientation="landscape" r:id="rId1"/>
  <headerFooter>
    <oddHeader>&amp;L&amp;"Arial,Fett"Übersichtsblatt Einleitstelle stehende Gewässer&amp;"Arial,Standard"
Mischabwasser&amp;R&amp;8&amp;D</oddHeader>
    <oddFooter>&amp;L&amp;8Projektnummer | Projektname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3DDA-D9D8-4368-AE11-6F665A388199}">
  <dimension ref="A1:U52"/>
  <sheetViews>
    <sheetView tabSelected="1" view="pageLayout" topLeftCell="A8" zoomScaleNormal="130" workbookViewId="0">
      <selection sqref="A1:XFD1048576"/>
    </sheetView>
  </sheetViews>
  <sheetFormatPr defaultColWidth="10.609375" defaultRowHeight="13.7" x14ac:dyDescent="0.4"/>
  <cols>
    <col min="1" max="1" width="14.609375" customWidth="1"/>
    <col min="2" max="13" width="11.609375" customWidth="1"/>
  </cols>
  <sheetData>
    <row r="1" spans="1:17" s="40" customFormat="1" ht="13.5" customHeight="1" x14ac:dyDescent="0.4">
      <c r="A1" s="258" t="s">
        <v>89</v>
      </c>
      <c r="B1" s="258"/>
      <c r="C1" s="258"/>
      <c r="D1" s="258"/>
      <c r="E1" s="87"/>
      <c r="F1" s="87"/>
      <c r="G1" s="87"/>
      <c r="H1" s="87"/>
      <c r="I1" s="87"/>
      <c r="J1" s="87"/>
      <c r="K1" s="87"/>
      <c r="L1" s="87"/>
      <c r="M1" s="87"/>
    </row>
    <row r="2" spans="1:17" s="40" customFormat="1" ht="13.5" customHeight="1" x14ac:dyDescent="0.4">
      <c r="A2" s="116" t="s">
        <v>90</v>
      </c>
      <c r="B2" s="271"/>
      <c r="C2" s="271"/>
      <c r="D2" s="273" t="s">
        <v>3</v>
      </c>
      <c r="E2" s="273"/>
      <c r="F2" s="267" t="str">
        <f>IF($B$2="","",VLOOKUP($B$2,Metadaten!$B$17:$I$99,8,FALSE))</f>
        <v/>
      </c>
      <c r="G2" s="267"/>
      <c r="H2" s="117" t="s">
        <v>4</v>
      </c>
      <c r="I2" s="88" t="str">
        <f>IF($B$2="","",VLOOKUP($B$2,Metadaten!$B$17:$I$99,3,FALSE))</f>
        <v/>
      </c>
      <c r="J2" s="261" t="s">
        <v>91</v>
      </c>
      <c r="K2" s="262"/>
      <c r="L2" s="118" t="s">
        <v>92</v>
      </c>
      <c r="M2" s="118" t="s">
        <v>93</v>
      </c>
      <c r="O2" s="6"/>
      <c r="Q2" s="8"/>
    </row>
    <row r="3" spans="1:17" s="40" customFormat="1" ht="13.5" customHeight="1" x14ac:dyDescent="0.4">
      <c r="A3" s="119" t="s">
        <v>6</v>
      </c>
      <c r="B3" s="267" t="str">
        <f>IF($B$2="","",VLOOKUP($B$2,Metadaten!$B$17:$I$99,2,FALSE))</f>
        <v/>
      </c>
      <c r="C3" s="267"/>
      <c r="D3" s="273" t="s">
        <v>7</v>
      </c>
      <c r="E3" s="273"/>
      <c r="F3" s="267" t="str">
        <f>IF($B$2="","",VLOOKUP($B$2,Metadaten!$B$17:$I$99,7,FALSE))</f>
        <v/>
      </c>
      <c r="G3" s="267"/>
      <c r="H3" s="120" t="s">
        <v>5</v>
      </c>
      <c r="I3" s="88" t="str">
        <f>IF($B$2="","",VLOOKUP($B$2,Metadaten!$B$17:$I$99,4,FALSE))</f>
        <v/>
      </c>
      <c r="J3" s="263"/>
      <c r="K3" s="264"/>
      <c r="L3" s="90" t="s">
        <v>37</v>
      </c>
      <c r="M3" s="91" t="s">
        <v>37</v>
      </c>
    </row>
    <row r="4" spans="1:17" s="40" customFormat="1" ht="13.5" customHeight="1" x14ac:dyDescent="0.4">
      <c r="A4" s="119" t="s">
        <v>51</v>
      </c>
      <c r="B4" s="272"/>
      <c r="C4" s="272"/>
      <c r="D4" s="273" t="s">
        <v>80</v>
      </c>
      <c r="E4" s="273"/>
      <c r="F4" s="267"/>
      <c r="G4" s="267"/>
      <c r="H4" s="117" t="s">
        <v>11</v>
      </c>
      <c r="I4" s="265" t="s">
        <v>2</v>
      </c>
      <c r="J4" s="265"/>
      <c r="K4" s="265"/>
      <c r="L4" s="265"/>
      <c r="M4" s="265"/>
    </row>
    <row r="5" spans="1:17" s="1" customFormat="1" ht="6" customHeight="1" x14ac:dyDescent="0.35">
      <c r="A5" s="140"/>
      <c r="B5" s="140"/>
      <c r="C5" s="140"/>
      <c r="D5" s="140"/>
      <c r="E5" s="92"/>
      <c r="F5" s="92"/>
      <c r="G5" s="141"/>
      <c r="H5" s="141"/>
      <c r="I5" s="140"/>
      <c r="J5" s="140"/>
      <c r="K5" s="140"/>
      <c r="L5" s="140"/>
      <c r="M5" s="140"/>
    </row>
    <row r="6" spans="1:17" s="40" customFormat="1" ht="13.5" customHeight="1" x14ac:dyDescent="0.4">
      <c r="A6" s="304" t="s">
        <v>9</v>
      </c>
      <c r="B6" s="304"/>
      <c r="C6" s="304"/>
      <c r="D6" s="304"/>
      <c r="E6" s="93"/>
      <c r="F6" s="87"/>
      <c r="G6" s="87"/>
      <c r="H6" s="87"/>
      <c r="I6" s="87"/>
      <c r="J6" s="87"/>
      <c r="K6" s="87"/>
      <c r="L6" s="94"/>
      <c r="M6" s="87"/>
    </row>
    <row r="7" spans="1:17" s="54" customFormat="1" ht="13.5" customHeight="1" x14ac:dyDescent="0.4">
      <c r="A7" s="121" t="s">
        <v>10</v>
      </c>
      <c r="B7" s="245" t="s">
        <v>123</v>
      </c>
      <c r="C7" s="246"/>
      <c r="D7" s="122" t="s">
        <v>32</v>
      </c>
      <c r="E7" s="122"/>
      <c r="F7" s="89"/>
      <c r="G7" s="123" t="s">
        <v>78</v>
      </c>
      <c r="H7" s="268" t="s">
        <v>165</v>
      </c>
      <c r="I7" s="269"/>
      <c r="J7" s="269"/>
      <c r="K7" s="269"/>
      <c r="L7" s="270"/>
      <c r="M7" s="95"/>
    </row>
    <row r="8" spans="1:17" s="54" customFormat="1" ht="13.5" customHeight="1" x14ac:dyDescent="0.4">
      <c r="A8" s="279" t="s">
        <v>125</v>
      </c>
      <c r="B8" s="279"/>
      <c r="C8" s="276" t="s">
        <v>107</v>
      </c>
      <c r="D8" s="277"/>
      <c r="E8" s="277"/>
      <c r="F8" s="278"/>
      <c r="G8" s="124" t="s">
        <v>30</v>
      </c>
      <c r="H8" s="266" t="s">
        <v>117</v>
      </c>
      <c r="I8" s="266"/>
      <c r="J8" s="266"/>
      <c r="K8" s="266"/>
      <c r="L8" s="266"/>
      <c r="M8" s="95"/>
    </row>
    <row r="9" spans="1:17" s="40" customFormat="1" ht="3.75" customHeight="1" x14ac:dyDescent="0.4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7" s="40" customFormat="1" ht="13.5" customHeight="1" x14ac:dyDescent="0.4">
      <c r="A10" s="247" t="s">
        <v>60</v>
      </c>
      <c r="B10" s="248"/>
      <c r="C10" s="248"/>
      <c r="D10" s="248"/>
      <c r="E10" s="248"/>
      <c r="F10" s="249"/>
      <c r="G10" s="306" t="s">
        <v>61</v>
      </c>
      <c r="H10" s="307"/>
      <c r="I10" s="307"/>
      <c r="J10" s="307"/>
      <c r="K10" s="307"/>
      <c r="L10" s="308"/>
      <c r="M10" s="87"/>
    </row>
    <row r="11" spans="1:17" s="40" customFormat="1" ht="25.5" customHeight="1" x14ac:dyDescent="0.4">
      <c r="A11" s="125" t="s">
        <v>64</v>
      </c>
      <c r="B11" s="245" t="s">
        <v>168</v>
      </c>
      <c r="C11" s="246"/>
      <c r="D11" s="125" t="s">
        <v>118</v>
      </c>
      <c r="E11" s="245" t="s">
        <v>167</v>
      </c>
      <c r="F11" s="246"/>
      <c r="G11" s="125" t="s">
        <v>64</v>
      </c>
      <c r="H11" s="268" t="s">
        <v>168</v>
      </c>
      <c r="I11" s="298"/>
      <c r="J11" s="125" t="s">
        <v>118</v>
      </c>
      <c r="K11" s="245" t="s">
        <v>167</v>
      </c>
      <c r="L11" s="246"/>
      <c r="M11" s="87"/>
    </row>
    <row r="12" spans="1:17" s="40" customFormat="1" ht="20.7" customHeight="1" x14ac:dyDescent="0.4">
      <c r="A12" s="125" t="s">
        <v>63</v>
      </c>
      <c r="B12" s="280" t="s">
        <v>166</v>
      </c>
      <c r="C12" s="281"/>
      <c r="D12" s="125" t="s">
        <v>106</v>
      </c>
      <c r="E12" s="276" t="s">
        <v>2</v>
      </c>
      <c r="F12" s="278"/>
      <c r="G12" s="125" t="s">
        <v>63</v>
      </c>
      <c r="H12" s="300" t="s">
        <v>166</v>
      </c>
      <c r="I12" s="301"/>
      <c r="J12" s="125" t="s">
        <v>106</v>
      </c>
      <c r="K12" s="276" t="s">
        <v>2</v>
      </c>
      <c r="L12" s="278"/>
      <c r="M12" s="87"/>
    </row>
    <row r="13" spans="1:17" s="40" customFormat="1" ht="3.75" customHeight="1" x14ac:dyDescent="0.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spans="1:17" s="40" customFormat="1" ht="13.5" customHeight="1" x14ac:dyDescent="0.4">
      <c r="A14" s="273" t="s">
        <v>62</v>
      </c>
      <c r="B14" s="273"/>
      <c r="C14" s="276" t="s">
        <v>2</v>
      </c>
      <c r="D14" s="277"/>
      <c r="E14" s="277"/>
      <c r="F14" s="278"/>
      <c r="G14" s="126" t="s">
        <v>11</v>
      </c>
      <c r="H14" s="266" t="s">
        <v>2</v>
      </c>
      <c r="I14" s="266"/>
      <c r="J14" s="266"/>
      <c r="K14" s="266"/>
      <c r="L14" s="266"/>
      <c r="M14" s="87"/>
    </row>
    <row r="15" spans="1:17" s="1" customFormat="1" ht="3.75" customHeight="1" x14ac:dyDescent="0.35">
      <c r="A15" s="140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0"/>
      <c r="M15" s="140"/>
    </row>
    <row r="16" spans="1:17" s="40" customFormat="1" ht="13.5" customHeight="1" x14ac:dyDescent="0.4">
      <c r="A16" s="304" t="s">
        <v>119</v>
      </c>
      <c r="B16" s="304"/>
      <c r="C16" s="304"/>
      <c r="D16" s="304"/>
      <c r="E16" s="87"/>
      <c r="F16" s="87"/>
      <c r="G16" s="87"/>
      <c r="H16" s="87"/>
      <c r="I16" s="87"/>
      <c r="J16" s="87"/>
      <c r="K16" s="87"/>
      <c r="L16" s="87"/>
      <c r="M16" s="87"/>
    </row>
    <row r="17" spans="1:14" s="25" customFormat="1" ht="13.5" customHeight="1" x14ac:dyDescent="0.4">
      <c r="A17" s="305" t="s">
        <v>35</v>
      </c>
      <c r="B17" s="134" t="s">
        <v>33</v>
      </c>
      <c r="C17" s="150"/>
      <c r="D17" s="252" t="s">
        <v>2</v>
      </c>
      <c r="E17" s="252"/>
      <c r="F17" s="130" t="s">
        <v>34</v>
      </c>
      <c r="G17" s="143" t="s">
        <v>152</v>
      </c>
      <c r="H17" s="146" t="s">
        <v>120</v>
      </c>
      <c r="I17" s="144"/>
      <c r="J17" s="77"/>
      <c r="K17" s="77"/>
      <c r="L17" s="77"/>
      <c r="M17" s="77"/>
    </row>
    <row r="18" spans="1:14" s="26" customFormat="1" ht="13.5" customHeight="1" x14ac:dyDescent="0.35">
      <c r="A18" s="305"/>
      <c r="B18" s="159" t="s">
        <v>45</v>
      </c>
      <c r="C18" s="160"/>
      <c r="D18" s="154" t="s">
        <v>172</v>
      </c>
      <c r="E18" s="154"/>
      <c r="F18" s="84" t="s">
        <v>11</v>
      </c>
      <c r="G18" s="282" t="s">
        <v>2</v>
      </c>
      <c r="H18" s="282"/>
      <c r="I18" s="282"/>
      <c r="J18" s="282"/>
      <c r="K18" s="282"/>
      <c r="L18" s="282"/>
      <c r="M18" s="145"/>
    </row>
    <row r="19" spans="1:14" s="1" customFormat="1" ht="13.5" customHeight="1" x14ac:dyDescent="0.35">
      <c r="A19" s="149" t="s">
        <v>122</v>
      </c>
      <c r="B19" s="267"/>
      <c r="C19" s="267"/>
      <c r="D19" s="147" t="s">
        <v>11</v>
      </c>
      <c r="E19" s="266" t="s">
        <v>2</v>
      </c>
      <c r="F19" s="266"/>
      <c r="G19" s="266"/>
      <c r="H19" s="266"/>
      <c r="I19" s="266"/>
      <c r="J19" s="266"/>
      <c r="K19" s="266"/>
      <c r="L19" s="266"/>
      <c r="M19" s="140"/>
    </row>
    <row r="20" spans="1:14" s="1" customFormat="1" ht="3.75" customHeight="1" x14ac:dyDescent="0.35">
      <c r="A20" s="140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0"/>
      <c r="M20" s="140"/>
    </row>
    <row r="21" spans="1:14" s="26" customFormat="1" ht="13.5" customHeight="1" x14ac:dyDescent="0.35">
      <c r="A21" s="309" t="s">
        <v>46</v>
      </c>
      <c r="B21" s="310"/>
      <c r="C21" s="152" t="s">
        <v>152</v>
      </c>
      <c r="D21" s="148" t="s">
        <v>11</v>
      </c>
      <c r="E21" s="282" t="s">
        <v>121</v>
      </c>
      <c r="F21" s="282"/>
      <c r="G21" s="282"/>
      <c r="H21" s="282"/>
      <c r="I21" s="282"/>
      <c r="J21" s="282"/>
      <c r="K21" s="282"/>
      <c r="L21" s="282"/>
      <c r="M21" s="145"/>
    </row>
    <row r="22" spans="1:14" s="1" customFormat="1" ht="6" customHeight="1" x14ac:dyDescent="0.35">
      <c r="A22" s="140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0"/>
      <c r="M22" s="140"/>
    </row>
    <row r="23" spans="1:14" s="40" customFormat="1" ht="13.5" customHeight="1" x14ac:dyDescent="0.4">
      <c r="A23" s="258" t="s">
        <v>26</v>
      </c>
      <c r="B23" s="258"/>
      <c r="C23" s="258"/>
      <c r="D23" s="259"/>
      <c r="E23" s="87"/>
      <c r="F23" s="87"/>
      <c r="G23" s="87"/>
      <c r="H23" s="87"/>
      <c r="I23" s="87"/>
      <c r="J23" s="87"/>
      <c r="K23" s="87"/>
      <c r="L23" s="87"/>
      <c r="M23" s="87"/>
    </row>
    <row r="24" spans="1:14" s="67" customFormat="1" ht="13.5" customHeight="1" x14ac:dyDescent="0.4">
      <c r="A24" s="256" t="s">
        <v>163</v>
      </c>
      <c r="B24" s="286"/>
      <c r="C24" s="257"/>
      <c r="D24" s="252" t="s">
        <v>162</v>
      </c>
      <c r="E24" s="252"/>
      <c r="F24" s="252"/>
      <c r="G24" s="252"/>
      <c r="H24" s="252"/>
      <c r="I24" s="252"/>
      <c r="J24" s="252"/>
      <c r="K24" s="252"/>
      <c r="L24" s="252"/>
      <c r="M24" s="252"/>
      <c r="N24" s="72"/>
    </row>
    <row r="25" spans="1:14" s="67" customFormat="1" ht="3.75" customHeight="1" x14ac:dyDescent="0.4">
      <c r="A25" s="102"/>
      <c r="B25" s="101"/>
      <c r="C25" s="103"/>
      <c r="D25" s="104"/>
      <c r="E25" s="105"/>
      <c r="F25" s="105"/>
      <c r="G25" s="105"/>
      <c r="H25" s="105"/>
      <c r="I25" s="105"/>
      <c r="J25" s="105"/>
      <c r="K25" s="105"/>
      <c r="L25" s="106"/>
      <c r="M25" s="107"/>
      <c r="N25" s="72"/>
    </row>
    <row r="26" spans="1:14" s="67" customFormat="1" ht="13.5" customHeight="1" x14ac:dyDescent="0.4">
      <c r="A26" s="251" t="s">
        <v>126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72"/>
    </row>
    <row r="27" spans="1:14" s="67" customFormat="1" ht="28.35" customHeight="1" x14ac:dyDescent="0.4">
      <c r="A27" s="132" t="s">
        <v>164</v>
      </c>
      <c r="B27" s="133"/>
      <c r="C27" s="302" t="s">
        <v>84</v>
      </c>
      <c r="D27" s="302"/>
      <c r="E27" s="303" t="s">
        <v>2</v>
      </c>
      <c r="F27" s="303"/>
      <c r="G27" s="151" t="s">
        <v>85</v>
      </c>
      <c r="H27" s="303" t="s">
        <v>2</v>
      </c>
      <c r="I27" s="303"/>
      <c r="J27" s="151" t="s">
        <v>79</v>
      </c>
      <c r="K27" s="252" t="s">
        <v>2</v>
      </c>
      <c r="L27" s="252"/>
      <c r="M27" s="252"/>
    </row>
    <row r="28" spans="1:14" s="67" customFormat="1" ht="3.75" customHeight="1" x14ac:dyDescent="0.4">
      <c r="A28" s="109"/>
      <c r="B28" s="109"/>
      <c r="C28" s="109"/>
      <c r="D28" s="109"/>
      <c r="E28" s="110"/>
      <c r="F28" s="110"/>
      <c r="G28" s="109"/>
      <c r="H28" s="110"/>
      <c r="I28" s="110"/>
      <c r="J28" s="109"/>
      <c r="K28" s="110"/>
      <c r="L28" s="110"/>
      <c r="M28" s="109"/>
    </row>
    <row r="29" spans="1:14" s="67" customFormat="1" ht="13.5" customHeight="1" x14ac:dyDescent="0.4">
      <c r="A29" s="284" t="s">
        <v>47</v>
      </c>
      <c r="B29" s="285"/>
      <c r="C29" s="245" t="s">
        <v>42</v>
      </c>
      <c r="D29" s="246"/>
      <c r="E29" s="135" t="s">
        <v>11</v>
      </c>
      <c r="F29" s="252" t="s">
        <v>2</v>
      </c>
      <c r="G29" s="252"/>
      <c r="H29" s="252"/>
      <c r="I29" s="252"/>
      <c r="J29" s="252"/>
      <c r="K29" s="252"/>
      <c r="L29" s="252"/>
      <c r="M29" s="252"/>
    </row>
    <row r="30" spans="1:14" s="67" customFormat="1" ht="3.75" customHeight="1" x14ac:dyDescent="0.4">
      <c r="A30" s="101"/>
      <c r="B30" s="101"/>
      <c r="C30" s="101"/>
      <c r="D30" s="111"/>
      <c r="E30" s="111"/>
      <c r="F30" s="109"/>
      <c r="G30" s="109"/>
      <c r="H30" s="109"/>
      <c r="I30" s="109"/>
      <c r="J30" s="109"/>
      <c r="K30" s="109"/>
      <c r="L30" s="109"/>
      <c r="M30" s="109"/>
    </row>
    <row r="31" spans="1:14" s="74" customFormat="1" ht="13.5" customHeight="1" x14ac:dyDescent="0.4">
      <c r="A31" s="250" t="s">
        <v>157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</row>
    <row r="32" spans="1:14" s="67" customFormat="1" ht="13.5" customHeight="1" x14ac:dyDescent="0.4">
      <c r="A32" s="134" t="s">
        <v>18</v>
      </c>
      <c r="B32" s="256" t="s">
        <v>130</v>
      </c>
      <c r="C32" s="286"/>
      <c r="D32" s="286"/>
      <c r="E32" s="286"/>
      <c r="F32" s="287" t="s">
        <v>88</v>
      </c>
      <c r="G32" s="288"/>
      <c r="H32" s="109"/>
      <c r="I32" s="260" t="s">
        <v>158</v>
      </c>
      <c r="J32" s="260"/>
      <c r="K32" s="260"/>
      <c r="L32" s="260" t="s">
        <v>21</v>
      </c>
      <c r="M32" s="260"/>
    </row>
    <row r="33" spans="1:21" s="67" customFormat="1" ht="20.7" customHeight="1" x14ac:dyDescent="0.4">
      <c r="A33" s="112" t="s">
        <v>127</v>
      </c>
      <c r="B33" s="291" t="s">
        <v>2</v>
      </c>
      <c r="C33" s="292"/>
      <c r="D33" s="292"/>
      <c r="E33" s="292"/>
      <c r="F33" s="289" t="s">
        <v>170</v>
      </c>
      <c r="G33" s="294"/>
      <c r="H33" s="109"/>
      <c r="I33" s="283" t="s">
        <v>170</v>
      </c>
      <c r="J33" s="283"/>
      <c r="K33" s="283"/>
      <c r="L33" s="289" t="s">
        <v>171</v>
      </c>
      <c r="M33" s="290"/>
    </row>
    <row r="34" spans="1:21" s="67" customFormat="1" ht="18.75" customHeight="1" x14ac:dyDescent="0.4">
      <c r="A34" s="112" t="s">
        <v>128</v>
      </c>
      <c r="B34" s="291" t="s">
        <v>2</v>
      </c>
      <c r="C34" s="292"/>
      <c r="D34" s="292"/>
      <c r="E34" s="293"/>
      <c r="F34" s="289" t="s">
        <v>170</v>
      </c>
      <c r="G34" s="294"/>
      <c r="H34" s="109"/>
      <c r="I34" s="283" t="s">
        <v>170</v>
      </c>
      <c r="J34" s="283"/>
      <c r="K34" s="283"/>
      <c r="L34" s="289" t="s">
        <v>171</v>
      </c>
      <c r="M34" s="290"/>
    </row>
    <row r="35" spans="1:21" s="67" customFormat="1" ht="16.5" customHeight="1" x14ac:dyDescent="0.4">
      <c r="A35" s="112" t="s">
        <v>129</v>
      </c>
      <c r="B35" s="291" t="s">
        <v>2</v>
      </c>
      <c r="C35" s="292"/>
      <c r="D35" s="292"/>
      <c r="E35" s="293"/>
      <c r="F35" s="289" t="s">
        <v>170</v>
      </c>
      <c r="G35" s="294"/>
      <c r="H35" s="109"/>
      <c r="I35" s="283" t="s">
        <v>170</v>
      </c>
      <c r="J35" s="283"/>
      <c r="K35" s="283"/>
      <c r="L35" s="289" t="s">
        <v>171</v>
      </c>
      <c r="M35" s="290"/>
    </row>
    <row r="36" spans="1:21" s="67" customFormat="1" ht="3.75" customHeight="1" x14ac:dyDescent="0.4">
      <c r="A36" s="101"/>
      <c r="B36" s="101"/>
      <c r="C36" s="101"/>
      <c r="D36" s="111"/>
      <c r="E36" s="111"/>
      <c r="F36" s="109"/>
      <c r="G36" s="109"/>
      <c r="H36" s="109"/>
      <c r="I36" s="109"/>
      <c r="J36" s="109"/>
      <c r="K36" s="109"/>
      <c r="L36" s="109"/>
      <c r="M36" s="109"/>
    </row>
    <row r="37" spans="1:21" s="67" customFormat="1" ht="13.5" customHeight="1" x14ac:dyDescent="0.4">
      <c r="A37" s="251" t="s">
        <v>134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</row>
    <row r="38" spans="1:21" s="67" customFormat="1" ht="13.5" customHeight="1" x14ac:dyDescent="0.4">
      <c r="A38" s="134"/>
      <c r="B38" s="134" t="s">
        <v>136</v>
      </c>
      <c r="C38" s="260" t="s">
        <v>135</v>
      </c>
      <c r="D38" s="260"/>
      <c r="E38" s="260" t="s">
        <v>142</v>
      </c>
      <c r="F38" s="260"/>
      <c r="G38" s="260" t="s">
        <v>146</v>
      </c>
      <c r="H38" s="260"/>
      <c r="I38" s="260"/>
      <c r="J38" s="260"/>
      <c r="K38" s="260" t="s">
        <v>149</v>
      </c>
      <c r="L38" s="260"/>
      <c r="M38" s="108"/>
    </row>
    <row r="39" spans="1:21" s="40" customFormat="1" ht="33.75" customHeight="1" x14ac:dyDescent="0.4">
      <c r="A39" s="122" t="s">
        <v>18</v>
      </c>
      <c r="B39" s="138" t="s">
        <v>137</v>
      </c>
      <c r="C39" s="138" t="s">
        <v>138</v>
      </c>
      <c r="D39" s="138" t="s">
        <v>139</v>
      </c>
      <c r="E39" s="138" t="s">
        <v>140</v>
      </c>
      <c r="F39" s="138" t="s">
        <v>141</v>
      </c>
      <c r="G39" s="138" t="s">
        <v>151</v>
      </c>
      <c r="H39" s="138" t="s">
        <v>143</v>
      </c>
      <c r="I39" s="138" t="s">
        <v>144</v>
      </c>
      <c r="J39" s="138" t="s">
        <v>145</v>
      </c>
      <c r="K39" s="138" t="s">
        <v>147</v>
      </c>
      <c r="L39" s="138" t="s">
        <v>148</v>
      </c>
      <c r="M39" s="97"/>
      <c r="P39" s="68"/>
      <c r="Q39" s="68"/>
      <c r="R39" s="68"/>
      <c r="S39" s="68"/>
      <c r="T39" s="68"/>
      <c r="U39" s="68"/>
    </row>
    <row r="40" spans="1:21" s="40" customFormat="1" ht="13.5" customHeight="1" x14ac:dyDescent="0.35">
      <c r="A40" s="122" t="s">
        <v>131</v>
      </c>
      <c r="B40" s="113" t="s">
        <v>152</v>
      </c>
      <c r="C40" s="113" t="s">
        <v>152</v>
      </c>
      <c r="D40" s="113" t="s">
        <v>152</v>
      </c>
      <c r="E40" s="113" t="s">
        <v>152</v>
      </c>
      <c r="F40" s="113" t="s">
        <v>152</v>
      </c>
      <c r="G40" s="113" t="s">
        <v>152</v>
      </c>
      <c r="H40" s="113" t="s">
        <v>152</v>
      </c>
      <c r="I40" s="113" t="s">
        <v>152</v>
      </c>
      <c r="J40" s="113" t="s">
        <v>152</v>
      </c>
      <c r="K40" s="113" t="s">
        <v>152</v>
      </c>
      <c r="L40" s="113" t="s">
        <v>152</v>
      </c>
      <c r="M40" s="113"/>
    </row>
    <row r="41" spans="1:21" s="40" customFormat="1" ht="3.75" customHeight="1" x14ac:dyDescent="0.4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</row>
    <row r="42" spans="1:21" s="40" customFormat="1" ht="39" customHeight="1" x14ac:dyDescent="0.4">
      <c r="A42" s="139" t="s">
        <v>132</v>
      </c>
      <c r="B42" s="241" t="s">
        <v>2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</row>
    <row r="43" spans="1:21" s="40" customFormat="1" ht="13.5" customHeight="1" x14ac:dyDescent="0.4">
      <c r="A43" s="85" t="s">
        <v>133</v>
      </c>
      <c r="B43" s="282" t="s">
        <v>150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75"/>
    </row>
    <row r="44" spans="1:21" s="40" customFormat="1" ht="6" customHeight="1" x14ac:dyDescent="0.4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21" s="40" customFormat="1" ht="13.5" customHeight="1" x14ac:dyDescent="0.4">
      <c r="A45" s="258" t="s">
        <v>156</v>
      </c>
      <c r="B45" s="258"/>
      <c r="C45" s="258"/>
      <c r="D45" s="258"/>
      <c r="E45" s="87"/>
      <c r="F45" s="87"/>
      <c r="G45" s="87"/>
      <c r="H45" s="87"/>
      <c r="I45" s="87"/>
      <c r="J45" s="87"/>
      <c r="K45" s="87"/>
      <c r="L45" s="87"/>
      <c r="M45" s="87"/>
    </row>
    <row r="46" spans="1:21" s="26" customFormat="1" ht="13.5" customHeight="1" x14ac:dyDescent="0.35">
      <c r="A46" s="243" t="s">
        <v>154</v>
      </c>
      <c r="B46" s="243"/>
      <c r="C46" s="241" t="s">
        <v>2</v>
      </c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73"/>
    </row>
    <row r="47" spans="1:21" s="26" customFormat="1" ht="3.75" customHeight="1" x14ac:dyDescent="0.35">
      <c r="A47" s="77"/>
      <c r="B47" s="77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73"/>
    </row>
    <row r="48" spans="1:21" s="26" customFormat="1" ht="13.5" customHeight="1" x14ac:dyDescent="0.35">
      <c r="A48" s="243" t="s">
        <v>153</v>
      </c>
      <c r="B48" s="243"/>
      <c r="C48" s="244" t="s">
        <v>2</v>
      </c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0"/>
    </row>
    <row r="49" spans="1:14" s="26" customFormat="1" ht="3.75" customHeight="1" x14ac:dyDescent="0.35">
      <c r="A49" s="77"/>
      <c r="B49" s="77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73"/>
    </row>
    <row r="50" spans="1:14" s="26" customFormat="1" ht="25.5" customHeight="1" x14ac:dyDescent="0.35">
      <c r="A50" s="243" t="s">
        <v>115</v>
      </c>
      <c r="B50" s="243"/>
      <c r="C50" s="241" t="s">
        <v>116</v>
      </c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73"/>
    </row>
    <row r="51" spans="1:14" s="26" customFormat="1" ht="3.75" customHeight="1" x14ac:dyDescent="0.35">
      <c r="A51" s="77"/>
      <c r="B51" s="77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73"/>
    </row>
    <row r="52" spans="1:14" s="26" customFormat="1" ht="25.5" customHeight="1" x14ac:dyDescent="0.35">
      <c r="A52" s="311" t="s">
        <v>28</v>
      </c>
      <c r="B52" s="311"/>
      <c r="C52" s="241" t="s">
        <v>2</v>
      </c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73"/>
    </row>
  </sheetData>
  <sheetProtection algorithmName="SHA-512" hashValue="eR+uAWUQhz2uF9t5K/yvsLGbg2wKpeQ65XMJZd6rHOu1TO5VyUwySocFohqY7Twr5rOtw+XUlCjryyaDigjoCw==" saltValue="WVyCATzSNjSZjkoHckIVug==" spinCount="100000" sheet="1" objects="1" scenarios="1"/>
  <mergeCells count="85">
    <mergeCell ref="F32:G32"/>
    <mergeCell ref="F33:G33"/>
    <mergeCell ref="I33:K33"/>
    <mergeCell ref="I32:K32"/>
    <mergeCell ref="A24:C24"/>
    <mergeCell ref="A26:M26"/>
    <mergeCell ref="K27:M27"/>
    <mergeCell ref="F29:M29"/>
    <mergeCell ref="D24:M24"/>
    <mergeCell ref="A48:B48"/>
    <mergeCell ref="C48:M48"/>
    <mergeCell ref="A50:B50"/>
    <mergeCell ref="C50:M50"/>
    <mergeCell ref="A52:B52"/>
    <mergeCell ref="C52:M52"/>
    <mergeCell ref="B42:M42"/>
    <mergeCell ref="B43:M43"/>
    <mergeCell ref="A45:D45"/>
    <mergeCell ref="A46:B46"/>
    <mergeCell ref="C46:M46"/>
    <mergeCell ref="L35:M35"/>
    <mergeCell ref="B34:E34"/>
    <mergeCell ref="B35:E35"/>
    <mergeCell ref="F35:G35"/>
    <mergeCell ref="I34:K34"/>
    <mergeCell ref="I35:K35"/>
    <mergeCell ref="A1:D1"/>
    <mergeCell ref="H7:L7"/>
    <mergeCell ref="A8:B8"/>
    <mergeCell ref="C8:F8"/>
    <mergeCell ref="A21:B21"/>
    <mergeCell ref="G18:L18"/>
    <mergeCell ref="B4:C4"/>
    <mergeCell ref="D4:E4"/>
    <mergeCell ref="F4:G4"/>
    <mergeCell ref="I4:M4"/>
    <mergeCell ref="B2:C2"/>
    <mergeCell ref="D2:E2"/>
    <mergeCell ref="F2:G2"/>
    <mergeCell ref="J2:K3"/>
    <mergeCell ref="B3:C3"/>
    <mergeCell ref="D3:E3"/>
    <mergeCell ref="F3:G3"/>
    <mergeCell ref="A6:D6"/>
    <mergeCell ref="B7:C7"/>
    <mergeCell ref="H8:L8"/>
    <mergeCell ref="A10:F10"/>
    <mergeCell ref="G10:L10"/>
    <mergeCell ref="B11:C11"/>
    <mergeCell ref="E11:F11"/>
    <mergeCell ref="H11:I11"/>
    <mergeCell ref="K11:L11"/>
    <mergeCell ref="B12:C12"/>
    <mergeCell ref="E12:F12"/>
    <mergeCell ref="H12:I12"/>
    <mergeCell ref="K12:L12"/>
    <mergeCell ref="A14:B14"/>
    <mergeCell ref="C14:F14"/>
    <mergeCell ref="H14:L14"/>
    <mergeCell ref="A16:D16"/>
    <mergeCell ref="A17:A18"/>
    <mergeCell ref="D17:E17"/>
    <mergeCell ref="B18:C18"/>
    <mergeCell ref="D18:E18"/>
    <mergeCell ref="B19:C19"/>
    <mergeCell ref="E19:L19"/>
    <mergeCell ref="E21:L21"/>
    <mergeCell ref="A23:D23"/>
    <mergeCell ref="F34:G34"/>
    <mergeCell ref="L32:M32"/>
    <mergeCell ref="L33:M33"/>
    <mergeCell ref="A31:M31"/>
    <mergeCell ref="C29:D29"/>
    <mergeCell ref="A29:B29"/>
    <mergeCell ref="C27:D27"/>
    <mergeCell ref="E27:F27"/>
    <mergeCell ref="H27:I27"/>
    <mergeCell ref="L34:M34"/>
    <mergeCell ref="B32:E32"/>
    <mergeCell ref="B33:E33"/>
    <mergeCell ref="A37:M37"/>
    <mergeCell ref="C38:D38"/>
    <mergeCell ref="E38:F38"/>
    <mergeCell ref="G38:J38"/>
    <mergeCell ref="K38:L38"/>
  </mergeCells>
  <conditionalFormatting sqref="B40:M40">
    <cfRule type="cellIs" dxfId="4" priority="3" operator="equal">
      <formula>"relevant"</formula>
    </cfRule>
  </conditionalFormatting>
  <conditionalFormatting sqref="I33:I35">
    <cfRule type="cellIs" dxfId="3" priority="13" operator="equal">
      <formula>"klein"</formula>
    </cfRule>
    <cfRule type="cellIs" dxfId="2" priority="14" operator="equal">
      <formula>"gross"</formula>
    </cfRule>
    <cfRule type="cellIs" dxfId="1" priority="15" operator="equal">
      <formula>"mittel"</formula>
    </cfRule>
    <cfRule type="cellIs" dxfId="0" priority="16" operator="equal">
      <formula>"kein"</formula>
    </cfRule>
  </conditionalFormatting>
  <conditionalFormatting sqref="A1:M52">
    <cfRule type="expression" priority="2">
      <formula>CELL("PROTECT",A1)</formula>
    </cfRule>
  </conditionalFormatting>
  <dataValidations count="16">
    <dataValidation type="list" allowBlank="1" showInputMessage="1" showErrorMessage="1" sqref="C21" xr:uid="{3C8CD356-9BC9-4012-A651-35D91BCD42E1}">
      <formula1>"Ja, Nein, unklar, keine Angabe"</formula1>
    </dataValidation>
    <dataValidation type="list" allowBlank="1" showInputMessage="1" showErrorMessage="1" sqref="G17" xr:uid="{895EBA94-BA7B-488B-9F93-7E721C2B3484}">
      <formula1>"Gering, Mittel, Hoch, nicht bestimmt, keine Angabe"</formula1>
    </dataValidation>
    <dataValidation type="list" allowBlank="1" showInputMessage="1" showErrorMessage="1" sqref="L33:L35" xr:uid="{52B168BB-6813-4F09-8C04-5EA6FD2C4FFA}">
      <mc:AlternateContent xmlns:x12ac="http://schemas.microsoft.com/office/spreadsheetml/2011/1/ac" xmlns:mc="http://schemas.openxmlformats.org/markup-compatibility/2006">
        <mc:Choice Requires="x12ac">
          <x12ac:list>Nein," Ja, langfristig"," Ja, kurzfristig", Status klären, keine Aussage möglich</x12ac:list>
        </mc:Choice>
        <mc:Fallback>
          <formula1>"Nein, Ja, langfristig, Ja, kurzfristig, Status klären, keine Aussage möglich"</formula1>
        </mc:Fallback>
      </mc:AlternateContent>
    </dataValidation>
    <dataValidation type="list" allowBlank="1" showInputMessage="1" showErrorMessage="1" sqref="D30:E30" xr:uid="{D8158D60-AE02-49F2-8835-C45000A81652}">
      <formula1>"Nein, Ja, unklar, keine Aussage möglich"</formula1>
    </dataValidation>
    <dataValidation type="list" errorStyle="information" allowBlank="1" showInputMessage="1" showErrorMessage="1" errorTitle="Modul G" error="Wert entspricht nicht der Vorgabe gemäss Modul G Tabelle G12" sqref="F33:F35 I33:I35" xr:uid="{21792218-F0CE-4A90-BCC0-24E6B9C48889}">
      <formula1>"kein, klein, mittel, gross, unklar, keine Aussage"</formula1>
    </dataValidation>
    <dataValidation type="list" allowBlank="1" showInputMessage="1" showErrorMessage="1" sqref="H11:I11 B11" xr:uid="{49B49D12-C8E9-44ED-8CB0-1A679DE83396}">
      <mc:AlternateContent xmlns:x12ac="http://schemas.microsoft.com/office/spreadsheetml/2011/1/ac" xmlns:mc="http://schemas.openxmlformats.org/markup-compatibility/2006">
        <mc:Choice Requires="x12ac">
          <x12ac:list>sehr schmal (b≤10m), schmal (b&gt;10m≤50m), mittelbreit (b&gt;50m≤100m), breit (b&gt;100m≤250m)," sehr breit, ausgedehnt (b&gt;250m)"</x12ac:list>
        </mc:Choice>
        <mc:Fallback>
          <formula1>"sehr schmal (b≤10m), schmal (b&gt;10m≤50m), mittelbreit (b&gt;50m≤100m), breit (b&gt;100m≤250m), sehr breit, ausgedehnt (b&gt;250m)"</formula1>
        </mc:Fallback>
      </mc:AlternateContent>
    </dataValidation>
    <dataValidation type="list" allowBlank="1" showInputMessage="1" showErrorMessage="1" sqref="E11:F11 K11:L11" xr:uid="{25FA19A2-A161-4AE6-9462-FAF257D540CE}">
      <formula1>"kein emerser Bewuchs, Röhrichtsaum/Seerosen &lt;5m, Röhrichtsaum/Seerosen 5-20m, Röhrichtsaum/Seerosen &gt;20m"</formula1>
    </dataValidation>
    <dataValidation type="list" allowBlank="1" showInputMessage="1" showErrorMessage="1" sqref="H12:I12 B12" xr:uid="{8CEF4ACB-3B07-4D85-957F-832A05BB003A}">
      <formula1>"keine, geringfügig, kleinere, Hartverbau durchlässig, Hartverbau undurchlässig"</formula1>
    </dataValidation>
    <dataValidation type="list" allowBlank="1" showInputMessage="1" showErrorMessage="1" sqref="H7" xr:uid="{45A3246B-EE25-4E0E-8B28-07923594D288}">
      <formula1>"Oligotroph &lt; 0mgP/m3, Mesotroph 10-30mgP/m3, Eutroph &gt;30mgP/m3"</formula1>
    </dataValidation>
    <dataValidation type="list" allowBlank="1" showInputMessage="1" showErrorMessage="1" sqref="C29" xr:uid="{A1ECECCA-5498-4A17-8467-2CFE441C8EAA}">
      <formula1>"Ja, Nein, weitere Abklärungen notwendig, unklar"</formula1>
    </dataValidation>
    <dataValidation allowBlank="1" showInputMessage="1" sqref="H8" xr:uid="{5F5F1DBC-A19C-4787-81E0-E1228885570D}"/>
    <dataValidation type="list" allowBlank="1" showInputMessage="1" sqref="B7:C7" xr:uid="{F35A1565-43A0-4EF7-BFA5-95F7CD0894F3}">
      <mc:AlternateContent xmlns:x12ac="http://schemas.microsoft.com/office/spreadsheetml/2011/1/ac" xmlns:mc="http://schemas.openxmlformats.org/markup-compatibility/2006">
        <mc:Choice Requires="x12ac">
          <x12ac:list>kleiner Weiher (&lt;1000m2), Weiher (&gt;1000m2)," Kleinsee (&lt;1km2, t&gt;8m)", Seeufer (&gt;1km2)</x12ac:list>
        </mc:Choice>
        <mc:Fallback>
          <formula1>"kleiner Weiher (&lt;1000m2), Weiher (&gt;1000m2), Kleinsee (&lt;1km2, t&gt;8m), Seeufer (&gt;1km2)"</formula1>
        </mc:Fallback>
      </mc:AlternateContent>
    </dataValidation>
    <dataValidation type="list" allowBlank="1" showInputMessage="1" sqref="D18:E18" xr:uid="{E345FB63-7D15-436C-87FF-CB193AEDF684}">
      <formula1>"ja, Behandlung notwendig, unklar, keine Angaben"</formula1>
    </dataValidation>
    <dataValidation type="list" allowBlank="1" showInputMessage="1" showErrorMessage="1" sqref="L17" xr:uid="{3C7301BB-80DE-43D2-A0F1-CF2889216A85}">
      <formula1>"Vs &lt; 1, Vs &gt;= 1, nicht bestimmt, keine Angabe"</formula1>
    </dataValidation>
    <dataValidation errorStyle="information" allowBlank="1" showInputMessage="1" showErrorMessage="1" errorTitle="Modul G" error="Wert entspricht nicht der Vorgabe nach Modul G Tabelle G4/G6" sqref="B42" xr:uid="{DE91E92C-5260-4E4D-8E26-A2BD038CA65E}"/>
    <dataValidation type="list" allowBlank="1" showInputMessage="1" showErrorMessage="1" sqref="B40:M40" xr:uid="{CA47450A-2906-44B2-A60F-4208CEAEC9D2}">
      <formula1>"relevant, nicht relevant, unklar, keine Angabe"</formula1>
    </dataValidation>
  </dataValidations>
  <pageMargins left="0.7" right="0.7" top="0.7" bottom="0.78740157499999996" header="0.3" footer="0.3"/>
  <pageSetup paperSize="9" scale="70" orientation="landscape" horizontalDpi="300" verticalDpi="300" r:id="rId1"/>
  <headerFooter>
    <oddHeader>&amp;L&amp;"Arial,Fett"Übersichtsblatt Einleitstelle stehende Gewässer&amp;"Arial,Standard"
Regenabwasser&amp;R&amp;8&amp;D</oddHeader>
    <oddFooter>&amp;L&amp;8Projektnummer | Projektname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675196F1F02E43B7F65D41E14E58FF" ma:contentTypeVersion="4" ma:contentTypeDescription="Ein neues Dokument erstellen." ma:contentTypeScope="" ma:versionID="46e2c0f2e4ab6ad5d442fb1f17564061">
  <xsd:schema xmlns:xsd="http://www.w3.org/2001/XMLSchema" xmlns:xs="http://www.w3.org/2001/XMLSchema" xmlns:p="http://schemas.microsoft.com/office/2006/metadata/properties" xmlns:ns2="aeee2a6f-2afe-4f82-b768-92f082d9aeb8" targetNamespace="http://schemas.microsoft.com/office/2006/metadata/properties" ma:root="true" ma:fieldsID="f4cc7d787190a905b3b52473678b02e1" ns2:_="">
    <xsd:import namespace="aeee2a6f-2afe-4f82-b768-92f082d9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2a6f-2afe-4f82-b768-92f082d9a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239966-A178-4DAA-9B35-BC2FE0942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e2a6f-2afe-4f82-b768-92f082d9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9BCD21-A0D0-41B6-B312-79E4E0E8EC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C535F2-4B99-489F-A517-73FFF3A4B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Metadaten</vt:lpstr>
      <vt:lpstr>Mischabwasser_alt</vt:lpstr>
      <vt:lpstr>Mischabwasser</vt:lpstr>
      <vt:lpstr>Regenabwasser</vt:lpstr>
      <vt:lpstr>Metadaten!Print_Area</vt:lpstr>
      <vt:lpstr>Mischabwasser!Print_Area</vt:lpstr>
    </vt:vector>
  </TitlesOfParts>
  <Company>Basler &amp; Hofmann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Varinia Sutter</dc:creator>
  <cp:lastModifiedBy>Ilg, Christiane</cp:lastModifiedBy>
  <cp:lastPrinted>2023-10-20T06:05:34Z</cp:lastPrinted>
  <dcterms:created xsi:type="dcterms:W3CDTF">2023-05-04T13:37:17Z</dcterms:created>
  <dcterms:modified xsi:type="dcterms:W3CDTF">2024-09-03T13:32:26Z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0x010100BB675196F1F02E43B7F65D41E14E58FF</vt:lpwstr>
  </property>
  <property fmtid="{D5CDD505-2E9C-101B-9397-08002B2CF9AE}" pid="4" name="_NewReviewCycle">
    <vt:lpwstr/>
  </property>
</Properties>
</file>