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fsbks.ads.ktag.ch\agfsbks$\OSLW\Root\02\10\12\04\6677\30 Arbeitsdokumente\Kostenkontrolle 2026\"/>
    </mc:Choice>
  </mc:AlternateContent>
  <xr:revisionPtr revIDLastSave="0" documentId="13_ncr:1_{E2F15CED-B1C9-4389-B3D0-DB3BDFA092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rechnung" sheetId="1" r:id="rId1"/>
    <sheet name="Anleitung" sheetId="7" r:id="rId2"/>
    <sheet name="Beispielprojekt" sheetId="9" r:id="rId3"/>
    <sheet name="Technik" sheetId="5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9" l="1"/>
  <c r="B54" i="9"/>
  <c r="A57" i="7"/>
  <c r="D31" i="9"/>
  <c r="I11" i="9"/>
  <c r="I8" i="9"/>
  <c r="I12" i="9"/>
  <c r="I9" i="9"/>
  <c r="G11" i="9"/>
  <c r="G12" i="9" s="1"/>
  <c r="G9" i="9"/>
  <c r="G8" i="9"/>
  <c r="E11" i="9"/>
  <c r="E12" i="9" s="1"/>
  <c r="E8" i="9"/>
  <c r="E9" i="9" s="1"/>
  <c r="C8" i="9"/>
  <c r="C9" i="9" s="1"/>
  <c r="C11" i="9"/>
  <c r="C12" i="9" s="1"/>
  <c r="J45" i="9" l="1"/>
  <c r="I45" i="9"/>
  <c r="H45" i="9"/>
  <c r="G45" i="9"/>
  <c r="F45" i="9"/>
  <c r="E45" i="9"/>
  <c r="D45" i="9"/>
  <c r="C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P5" i="9"/>
  <c r="K5" i="9"/>
  <c r="I3" i="9"/>
  <c r="G3" i="9"/>
  <c r="E3" i="9"/>
  <c r="I3" i="1"/>
  <c r="G3" i="1"/>
  <c r="E3" i="1"/>
  <c r="A58" i="7"/>
  <c r="I46" i="9" l="1"/>
  <c r="E46" i="9"/>
  <c r="L45" i="9"/>
  <c r="G46" i="9"/>
  <c r="K45" i="9"/>
  <c r="C46" i="9"/>
  <c r="C50" i="9"/>
  <c r="D50" i="9" s="1"/>
  <c r="E50" i="9"/>
  <c r="G50" i="9"/>
  <c r="G49" i="9" s="1"/>
  <c r="I50" i="9"/>
  <c r="J50" i="9" s="1"/>
  <c r="J49" i="9" s="1"/>
  <c r="J45" i="1"/>
  <c r="I45" i="1"/>
  <c r="H45" i="1"/>
  <c r="G45" i="1"/>
  <c r="F45" i="1"/>
  <c r="E45" i="1"/>
  <c r="D45" i="1"/>
  <c r="C45" i="1"/>
  <c r="K46" i="9" l="1"/>
  <c r="C49" i="9"/>
  <c r="I49" i="9"/>
  <c r="H50" i="9"/>
  <c r="H49" i="9" s="1"/>
  <c r="E49" i="9"/>
  <c r="F50" i="9"/>
  <c r="F49" i="9" s="1"/>
  <c r="D49" i="9"/>
  <c r="I50" i="1"/>
  <c r="I49" i="1" s="1"/>
  <c r="G50" i="1"/>
  <c r="H50" i="1" s="1"/>
  <c r="H49" i="1" s="1"/>
  <c r="E50" i="1"/>
  <c r="F50" i="1" s="1"/>
  <c r="F49" i="1" s="1"/>
  <c r="L49" i="9" l="1"/>
  <c r="L50" i="9"/>
  <c r="J50" i="1"/>
  <c r="J49" i="1" s="1"/>
  <c r="G49" i="1"/>
  <c r="E49" i="1"/>
  <c r="K27" i="1"/>
  <c r="L29" i="1"/>
  <c r="L38" i="1"/>
  <c r="L37" i="1"/>
  <c r="L36" i="1"/>
  <c r="L39" i="1"/>
  <c r="L35" i="1"/>
  <c r="L34" i="1"/>
  <c r="L33" i="1"/>
  <c r="L41" i="1"/>
  <c r="L40" i="1"/>
  <c r="L42" i="1"/>
  <c r="K23" i="1"/>
  <c r="K22" i="1"/>
  <c r="K21" i="1"/>
  <c r="K24" i="1"/>
  <c r="K20" i="1"/>
  <c r="K19" i="1"/>
  <c r="K18" i="1"/>
  <c r="K26" i="1"/>
  <c r="K25" i="1"/>
  <c r="L44" i="1"/>
  <c r="L43" i="1"/>
  <c r="L32" i="1"/>
  <c r="L31" i="1"/>
  <c r="L30" i="1"/>
  <c r="K2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L52" i="9" l="1"/>
  <c r="K45" i="1"/>
  <c r="L45" i="1"/>
  <c r="C50" i="1"/>
  <c r="C49" i="1" s="1"/>
  <c r="I46" i="1"/>
  <c r="G46" i="1"/>
  <c r="E46" i="1"/>
  <c r="D50" i="1" l="1"/>
  <c r="D49" i="1" s="1"/>
  <c r="L49" i="1" s="1"/>
  <c r="K46" i="1"/>
  <c r="L50" i="1" l="1"/>
  <c r="L52" i="1" s="1"/>
  <c r="C4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Küng Thomas</author>
  </authors>
  <commentList>
    <comment ref="A8" authorId="0" shapeId="0" xr:uid="{27BEC8A0-3DCB-4701-B059-E6645C2B4EAB}">
      <text>
        <r>
          <rPr>
            <b/>
            <sz val="9"/>
            <color indexed="81"/>
            <rFont val="Segoe UI"/>
            <family val="2"/>
          </rPr>
          <t>Küng Thomas:</t>
        </r>
        <r>
          <rPr>
            <sz val="9"/>
            <color indexed="81"/>
            <rFont val="Segoe UI"/>
            <family val="2"/>
          </rPr>
          <t xml:space="preserve">
innert 4 Jahren
Sperrfrist 4 Jahre</t>
        </r>
      </text>
    </comment>
  </commentList>
</comments>
</file>

<file path=xl/sharedStrings.xml><?xml version="1.0" encoding="utf-8"?>
<sst xmlns="http://schemas.openxmlformats.org/spreadsheetml/2006/main" count="175" uniqueCount="115">
  <si>
    <t>Total</t>
  </si>
  <si>
    <t>Budgetposten</t>
  </si>
  <si>
    <t>Personalaufwand</t>
  </si>
  <si>
    <t>Sachaufwand</t>
  </si>
  <si>
    <t>Ertrag</t>
  </si>
  <si>
    <t>Aufwand</t>
  </si>
  <si>
    <t>Dropdown-Daten</t>
  </si>
  <si>
    <t>Projekt-Kategorien</t>
  </si>
  <si>
    <t>Förderbeitrags-Kategorien</t>
  </si>
  <si>
    <t>AND   Anderer Ausschlussgrund</t>
  </si>
  <si>
    <t>Beschreibung oder Buchhaltungskategorie</t>
  </si>
  <si>
    <t>[Startjahr eingeben]</t>
  </si>
  <si>
    <t>Projekttotal</t>
  </si>
  <si>
    <t>Spezialfall</t>
  </si>
  <si>
    <t xml:space="preserve">   -      kein Ausschlussgrund</t>
  </si>
  <si>
    <t>Aufwand-
Total</t>
  </si>
  <si>
    <t>Mehrjährige Projekte</t>
  </si>
  <si>
    <r>
      <t xml:space="preserve">Aufwand
</t>
    </r>
    <r>
      <rPr>
        <sz val="9"/>
        <color theme="1"/>
        <rFont val="Arial"/>
        <family val="2"/>
      </rPr>
      <t>[Betrag in CHF]</t>
    </r>
  </si>
  <si>
    <t>Personalaufwand Arbeitgeberbeiträge</t>
  </si>
  <si>
    <t>Material- und Warenaufwand</t>
  </si>
  <si>
    <t>Anschaffungen</t>
  </si>
  <si>
    <t>Fondsentnahmen u.ä.</t>
  </si>
  <si>
    <t>Sponsoring u.ä.</t>
  </si>
  <si>
    <t>…</t>
  </si>
  <si>
    <t>Dienstleistungen und Honorare externer Berater</t>
  </si>
  <si>
    <t>Personalaufwand Lohn</t>
  </si>
  <si>
    <t>Übriger Personalaufwand / Aus- und Weiterbildung</t>
  </si>
  <si>
    <t>Informatik-Nutzung (Webhosting, Tools etc.)</t>
  </si>
  <si>
    <t>Mieten, Benützungskosten zusätzliche Anlagen</t>
  </si>
  <si>
    <t>Projekte, Anlässe, Exkursionen, Reisen, Lager</t>
  </si>
  <si>
    <t>Energie, Wasser, Kehricht (Ver- und Entsorgung)</t>
  </si>
  <si>
    <r>
      <t xml:space="preserve">Budgetposten
</t>
    </r>
    <r>
      <rPr>
        <sz val="9"/>
        <color theme="1"/>
        <rFont val="Arial"/>
        <family val="2"/>
      </rPr>
      <t>[Beschreibung Text, Beispielposten]</t>
    </r>
  </si>
  <si>
    <r>
      <t xml:space="preserve">Ertrag
</t>
    </r>
    <r>
      <rPr>
        <sz val="9"/>
        <color theme="1"/>
        <rFont val="Arial"/>
        <family val="2"/>
      </rPr>
      <t>[Betrag in CHF]</t>
    </r>
  </si>
  <si>
    <t>Ertrags-
Total</t>
  </si>
  <si>
    <t>Prognostizierte Ausgaben der gesuchstellenden Gemeinde werden aufgeführt</t>
  </si>
  <si>
    <t>Prognostizierte Einnahmen der gesuchstellenden Gemeinde werden aufgeführt</t>
  </si>
  <si>
    <t>Aufwand- oder Ertragsüberschuss</t>
  </si>
  <si>
    <t>Gelbe Felder</t>
  </si>
  <si>
    <t>Vorkalkulation Kostenverteilung</t>
  </si>
  <si>
    <t>Erstellt durch: Thomas Küng</t>
  </si>
  <si>
    <t>Graue Felder</t>
  </si>
  <si>
    <t>Freie Eingaben durch Gesuchsteller</t>
  </si>
  <si>
    <t>Zur Unterstützung der Gesuchstellenden sind die wahrscheinlichsten Kostenstellen nach HRM2-Modell* bereits vorgeschlagen.</t>
  </si>
  <si>
    <t>*harmonisiertes Rechnungsmodell der Gemeinden</t>
  </si>
  <si>
    <t>Wechseln Sie zur Eingabe und Bearbeitung Ihrer Daten ins Tabellenblatt "Berechnung".</t>
  </si>
  <si>
    <t xml:space="preserve">Alle Texte in den gelben Eingabefeldern sind Beispieltexte und können überschrieben und frei gewählt werden. </t>
  </si>
  <si>
    <t xml:space="preserve">Falls die vorhandenen Zeilen nicht genügen, können weitere Zeilen mit dem Befehl "Kopieren" und "Kopierte Zeilen einfügen" ergänzt werden. </t>
  </si>
  <si>
    <t>Unbenutzte Zeilen können zur angenehmeren Ansicht komplett gelöscht (Befehl "Zeilen löschen") oder ausgeblendet werden.</t>
  </si>
  <si>
    <t>hier keine Einträge</t>
  </si>
  <si>
    <t xml:space="preserve">Unten an der Tabelle finden Sie den Bereich der "Vorkalkulation". </t>
  </si>
  <si>
    <t xml:space="preserve">Zusätzliche Zeilen können über die Gruppierungsanzeige "ausgeklappt" bzw. "eingeblendet" werden. </t>
  </si>
  <si>
    <t>Zusätzliche Projektjahre können über die Gruppierungsanzeige angezeigt bzw. "ausgeklappt" werden.</t>
  </si>
  <si>
    <t>Grenzwerte Gesuchskategorien</t>
  </si>
  <si>
    <t>Minimal:</t>
  </si>
  <si>
    <t>Maximal:</t>
  </si>
  <si>
    <t>Förderkategorie 1</t>
  </si>
  <si>
    <t>Kleinere Beiträge</t>
  </si>
  <si>
    <t>Förderkategorie 2</t>
  </si>
  <si>
    <t>Mittlere Beiträge</t>
  </si>
  <si>
    <t>Förderkategorie 3</t>
  </si>
  <si>
    <t>Grosse Beiträge</t>
  </si>
  <si>
    <t>Max. Beitrag:</t>
  </si>
  <si>
    <t>Vorlage: Finanzplanung und Budget für Unterstützungsgesuche nach Volksschulgesetz § 107</t>
  </si>
  <si>
    <t>Eigenleistungen (minimal)</t>
  </si>
  <si>
    <t>Kantonsbeitrag (maximal)</t>
  </si>
  <si>
    <t>Beantragter Förderbeitrag § 107</t>
  </si>
  <si>
    <t xml:space="preserve">   -        nicht definiert</t>
  </si>
  <si>
    <t>INFRA  Infrastruktur Fachbetrieb</t>
  </si>
  <si>
    <t>OKJA  kein offenes Angebot</t>
  </si>
  <si>
    <t>AAB    kein Auf- oder Ausbau</t>
  </si>
  <si>
    <t>W4     Wiederholte Eingabe</t>
  </si>
  <si>
    <t>RA      Regulärer Aufwand</t>
  </si>
  <si>
    <t>Legende</t>
  </si>
  <si>
    <t>Anleitung / Hinweise: Eingabe und Bearbeitung</t>
  </si>
  <si>
    <t xml:space="preserve">  Vorkalkulation Kostenverteilung</t>
  </si>
  <si>
    <t xml:space="preserve">  Summe Eigenleistungen</t>
  </si>
  <si>
    <t xml:space="preserve">  Summe Kantonsbeitrag</t>
  </si>
  <si>
    <t xml:space="preserve">  Gesamttotal</t>
  </si>
  <si>
    <t>Eigenleistungen Organisation</t>
  </si>
  <si>
    <t>Tragen Sie die geplanten Aufwände und Erträge in die Tabelle ein.</t>
  </si>
  <si>
    <t xml:space="preserve"> - Hier werden Ihnen auf Basis des Totalaufwandes die zu erwartenden Beiträge berechnet. </t>
  </si>
  <si>
    <t xml:space="preserve"> - Achtung: Nur Zeile einfügen funktioniert nicht, da die Formeln nicht mit eingefügt werden.</t>
  </si>
  <si>
    <t>Bild 2: Funktion "Ausklappen"</t>
  </si>
  <si>
    <t>Bild 1: Funktion "Ausklappen"</t>
  </si>
  <si>
    <t>Vorlage: Finanzplanung und Budget für Unterstützungsgesuche nach Schulgesetz § 107</t>
  </si>
  <si>
    <t>Felder mit Berechnungsformeln (bitte keine Einträge machen, die Felder sind nicht gesperrt)</t>
  </si>
  <si>
    <t>Stellenaufbau Vorpraktikum</t>
  </si>
  <si>
    <t xml:space="preserve">Stellenausbau Führungspensum </t>
  </si>
  <si>
    <t>Aus- und Weiterbildung</t>
  </si>
  <si>
    <t>Führungsperson: Kursbesuch Personalführung</t>
  </si>
  <si>
    <t>Vorpraktikum: Einführungskurs Kommunale Software</t>
  </si>
  <si>
    <t>Vorpraktikum: Lohn (2026: 4 Monate)</t>
  </si>
  <si>
    <t>Führungspensum für Praktikumsbetreuung: Lohnerhöhung (+5%; 2026: 5 Monate)</t>
  </si>
  <si>
    <t>Vorpraktikum: Arbeitgeberbeiträge (2026: 4 Monate)</t>
  </si>
  <si>
    <t>Führungspensum für Praktikumsbetreuung: Arbeitgeberbeiträge (+5%; 2026: 5 Monate)</t>
  </si>
  <si>
    <t>&gt; Bruttolohn mtl. 1020 CHF</t>
  </si>
  <si>
    <t>&gt; Annahme 18%</t>
  </si>
  <si>
    <t xml:space="preserve">    mtl. 5000 CHF</t>
  </si>
  <si>
    <t>&gt; 5% von Bruttolohn</t>
  </si>
  <si>
    <t>&gt; ab 2027 ganzes Jahr</t>
  </si>
  <si>
    <t xml:space="preserve">hier keine Einträge / </t>
  </si>
  <si>
    <t>im Beispielblatt jedoch</t>
  </si>
  <si>
    <t xml:space="preserve">    analog Anleitung (Web)</t>
  </si>
  <si>
    <t>blaue Erläuterungen:</t>
  </si>
  <si>
    <t xml:space="preserve">  (evtl. Anteil 13. Monatslohn)</t>
  </si>
  <si>
    <t>Vorlageversion: 07.08.2026</t>
  </si>
  <si>
    <t xml:space="preserve">  (evtl. Teuerung einrechnen)</t>
  </si>
  <si>
    <t>&gt; erneut ganzes Jahr</t>
  </si>
  <si>
    <t>&gt; bis Ende Schuljahr</t>
  </si>
  <si>
    <t xml:space="preserve">   (Jan.-Juli = 7 Mt.)</t>
  </si>
  <si>
    <t>Sponsoring</t>
  </si>
  <si>
    <t xml:space="preserve">&gt; Sponsoring darf </t>
  </si>
  <si>
    <t xml:space="preserve">   als Eigenlesitung</t>
  </si>
  <si>
    <t xml:space="preserve">   angerechnet werden</t>
  </si>
  <si>
    <t>&gt; Antrag bis Max möglich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</si>
</sst>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CHF&quot;\ * #,##0.00_ ;_ &quot;CHF&quot;\ * \-#,##0.00_ ;_ &quot;CHF&quot;\ * &quot;-&quot;??_ ;_ @_ "/>
    <numFmt numFmtId="43" formatCode="_ * #,##0.00_ ;_ * \-#,##0.00_ ;_ * &quot;-&quot;??_ ;_ @_ "/>
  </numFmts>
  <fonts count="2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sz val="14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 Nova"/>
      <family val="2"/>
    </font>
    <font>
      <u/>
      <sz val="11"/>
      <color theme="10"/>
      <name val="Arial"/>
      <family val="2"/>
    </font>
    <font>
      <i/>
      <sz val="11"/>
      <color theme="1" tint="0.499984740745262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1"/>
      <color theme="0" tint="-0.499984740745262"/>
      <name val="Arial"/>
      <family val="2"/>
    </font>
    <font>
      <sz val="9"/>
      <color rgb="FF0070C0"/>
      <name val="Arial"/>
      <family val="2"/>
    </font>
    <font>
      <i/>
      <sz val="10"/>
      <color theme="1" tint="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14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3" applyFont="1"/>
    <xf numFmtId="0" fontId="3" fillId="0" borderId="0" xfId="3"/>
    <xf numFmtId="0" fontId="5" fillId="0" borderId="0" xfId="3" applyFont="1"/>
    <xf numFmtId="49" fontId="3" fillId="0" borderId="0" xfId="3" applyNumberFormat="1"/>
    <xf numFmtId="9" fontId="3" fillId="0" borderId="0" xfId="3" applyNumberFormat="1"/>
    <xf numFmtId="0" fontId="8" fillId="0" borderId="0" xfId="0" applyFont="1"/>
    <xf numFmtId="9" fontId="3" fillId="0" borderId="0" xfId="1" applyFont="1"/>
    <xf numFmtId="44" fontId="0" fillId="4" borderId="2" xfId="2" applyFont="1" applyFill="1" applyBorder="1" applyAlignment="1">
      <alignment horizontal="right" vertical="center"/>
    </xf>
    <xf numFmtId="14" fontId="0" fillId="0" borderId="0" xfId="0" applyNumberFormat="1" applyAlignment="1">
      <alignment horizontal="left"/>
    </xf>
    <xf numFmtId="0" fontId="11" fillId="0" borderId="0" xfId="0" applyFont="1"/>
    <xf numFmtId="0" fontId="1" fillId="3" borderId="3" xfId="0" applyFont="1" applyFill="1" applyBorder="1" applyAlignment="1">
      <alignment horizontal="left" vertical="center"/>
    </xf>
    <xf numFmtId="0" fontId="0" fillId="3" borderId="10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44" fontId="1" fillId="4" borderId="13" xfId="2" applyFont="1" applyFill="1" applyBorder="1" applyAlignment="1">
      <alignment horizontal="right" vertical="center"/>
    </xf>
    <xf numFmtId="44" fontId="1" fillId="4" borderId="4" xfId="2" applyFont="1" applyFill="1" applyBorder="1" applyAlignment="1">
      <alignment horizontal="right" vertical="center"/>
    </xf>
    <xf numFmtId="44" fontId="0" fillId="4" borderId="15" xfId="2" applyFont="1" applyFill="1" applyBorder="1" applyAlignment="1">
      <alignment horizontal="right" vertical="center"/>
    </xf>
    <xf numFmtId="44" fontId="1" fillId="3" borderId="13" xfId="2" applyFont="1" applyFill="1" applyBorder="1" applyAlignment="1">
      <alignment horizontal="right" vertical="center"/>
    </xf>
    <xf numFmtId="44" fontId="0" fillId="4" borderId="8" xfId="2" applyFont="1" applyFill="1" applyBorder="1" applyAlignment="1">
      <alignment horizontal="right" vertical="center"/>
    </xf>
    <xf numFmtId="0" fontId="0" fillId="3" borderId="17" xfId="0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1" fillId="0" borderId="0" xfId="0" applyFont="1"/>
    <xf numFmtId="0" fontId="1" fillId="2" borderId="10" xfId="0" applyFont="1" applyFill="1" applyBorder="1" applyAlignment="1" applyProtection="1">
      <alignment vertical="center" wrapText="1"/>
      <protection locked="0"/>
    </xf>
    <xf numFmtId="0" fontId="12" fillId="2" borderId="7" xfId="0" applyFont="1" applyFill="1" applyBorder="1" applyAlignment="1" applyProtection="1">
      <alignment vertical="center" wrapText="1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1" fillId="2" borderId="7" xfId="0" applyFont="1" applyFill="1" applyBorder="1" applyAlignment="1" applyProtection="1">
      <alignment vertical="center" wrapText="1"/>
      <protection locked="0"/>
    </xf>
    <xf numFmtId="44" fontId="0" fillId="2" borderId="15" xfId="2" applyFont="1" applyFill="1" applyBorder="1" applyAlignment="1" applyProtection="1">
      <alignment horizontal="right" vertical="center"/>
      <protection locked="0"/>
    </xf>
    <xf numFmtId="44" fontId="0" fillId="2" borderId="2" xfId="2" applyFont="1" applyFill="1" applyBorder="1" applyAlignment="1" applyProtection="1">
      <alignment horizontal="right" vertical="center"/>
      <protection locked="0"/>
    </xf>
    <xf numFmtId="44" fontId="0" fillId="2" borderId="8" xfId="2" applyFont="1" applyFill="1" applyBorder="1" applyAlignment="1" applyProtection="1">
      <alignment horizontal="right" vertical="center"/>
      <protection locked="0"/>
    </xf>
    <xf numFmtId="44" fontId="0" fillId="2" borderId="12" xfId="2" applyFont="1" applyFill="1" applyBorder="1" applyAlignment="1" applyProtection="1">
      <alignment horizontal="right" vertical="center"/>
      <protection locked="0"/>
    </xf>
    <xf numFmtId="0" fontId="7" fillId="5" borderId="0" xfId="0" applyFont="1" applyFill="1"/>
    <xf numFmtId="0" fontId="11" fillId="5" borderId="0" xfId="0" applyFont="1" applyFill="1"/>
    <xf numFmtId="0" fontId="9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14" fontId="9" fillId="0" borderId="0" xfId="0" applyNumberFormat="1" applyFont="1" applyAlignment="1">
      <alignment horizontal="left" vertical="top"/>
    </xf>
    <xf numFmtId="0" fontId="14" fillId="0" borderId="0" xfId="4" applyAlignment="1">
      <alignment vertical="top"/>
    </xf>
    <xf numFmtId="44" fontId="0" fillId="4" borderId="11" xfId="2" applyFont="1" applyFill="1" applyBorder="1" applyAlignment="1">
      <alignment horizontal="right" vertical="center"/>
    </xf>
    <xf numFmtId="44" fontId="0" fillId="3" borderId="2" xfId="2" applyFont="1" applyFill="1" applyBorder="1" applyAlignment="1">
      <alignment horizontal="right" vertical="center"/>
    </xf>
    <xf numFmtId="44" fontId="15" fillId="4" borderId="16" xfId="2" applyFont="1" applyFill="1" applyBorder="1" applyAlignment="1">
      <alignment horizontal="left" vertical="center"/>
    </xf>
    <xf numFmtId="0" fontId="13" fillId="2" borderId="20" xfId="0" applyFont="1" applyFill="1" applyBorder="1" applyAlignment="1">
      <alignment horizontal="left" vertical="top"/>
    </xf>
    <xf numFmtId="44" fontId="0" fillId="2" borderId="21" xfId="2" applyFont="1" applyFill="1" applyBorder="1" applyAlignment="1" applyProtection="1">
      <alignment horizontal="right" vertical="center"/>
      <protection locked="0"/>
    </xf>
    <xf numFmtId="44" fontId="15" fillId="4" borderId="21" xfId="2" applyFont="1" applyFill="1" applyBorder="1" applyAlignment="1">
      <alignment horizontal="left" vertical="center"/>
    </xf>
    <xf numFmtId="0" fontId="3" fillId="4" borderId="0" xfId="3" applyFill="1"/>
    <xf numFmtId="0" fontId="13" fillId="4" borderId="22" xfId="0" applyFont="1" applyFill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3" fillId="0" borderId="19" xfId="3" applyBorder="1"/>
    <xf numFmtId="43" fontId="3" fillId="0" borderId="19" xfId="5" applyFont="1" applyBorder="1"/>
    <xf numFmtId="9" fontId="3" fillId="0" borderId="19" xfId="1" applyFont="1" applyBorder="1"/>
    <xf numFmtId="0" fontId="3" fillId="4" borderId="19" xfId="3" applyFill="1" applyBorder="1"/>
    <xf numFmtId="0" fontId="18" fillId="0" borderId="0" xfId="0" applyFont="1"/>
    <xf numFmtId="0" fontId="1" fillId="3" borderId="5" xfId="0" applyFont="1" applyFill="1" applyBorder="1" applyAlignment="1">
      <alignment horizontal="center" vertical="center" wrapText="1"/>
    </xf>
    <xf numFmtId="44" fontId="0" fillId="3" borderId="23" xfId="2" applyFont="1" applyFill="1" applyBorder="1" applyAlignment="1">
      <alignment horizontal="right" vertical="center"/>
    </xf>
    <xf numFmtId="44" fontId="0" fillId="3" borderId="9" xfId="2" applyFont="1" applyFill="1" applyBorder="1" applyAlignment="1">
      <alignment horizontal="right" vertical="center"/>
    </xf>
    <xf numFmtId="44" fontId="0" fillId="4" borderId="9" xfId="2" applyFont="1" applyFill="1" applyBorder="1" applyAlignment="1">
      <alignment horizontal="right" vertical="center"/>
    </xf>
    <xf numFmtId="44" fontId="1" fillId="3" borderId="5" xfId="2" applyFont="1" applyFill="1" applyBorder="1" applyAlignment="1">
      <alignment horizontal="right" vertical="center"/>
    </xf>
    <xf numFmtId="9" fontId="0" fillId="4" borderId="15" xfId="0" applyNumberFormat="1" applyFill="1" applyBorder="1"/>
    <xf numFmtId="44" fontId="0" fillId="4" borderId="23" xfId="0" applyNumberFormat="1" applyFill="1" applyBorder="1"/>
    <xf numFmtId="9" fontId="0" fillId="4" borderId="24" xfId="1" applyFont="1" applyFill="1" applyBorder="1" applyProtection="1">
      <protection locked="0"/>
    </xf>
    <xf numFmtId="44" fontId="0" fillId="4" borderId="25" xfId="0" applyNumberFormat="1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4" fontId="1" fillId="4" borderId="19" xfId="2" applyFont="1" applyFill="1" applyBorder="1"/>
    <xf numFmtId="44" fontId="1" fillId="4" borderId="19" xfId="0" applyNumberFormat="1" applyFont="1" applyFill="1" applyBorder="1"/>
    <xf numFmtId="0" fontId="19" fillId="0" borderId="0" xfId="0" applyFont="1" applyAlignment="1">
      <alignment horizontal="left" vertical="top"/>
    </xf>
    <xf numFmtId="0" fontId="18" fillId="2" borderId="13" xfId="0" applyFont="1" applyFill="1" applyBorder="1" applyAlignment="1" applyProtection="1">
      <alignment horizontal="center" vertical="center"/>
      <protection locked="0"/>
    </xf>
    <xf numFmtId="0" fontId="18" fillId="2" borderId="14" xfId="0" applyFont="1" applyFill="1" applyBorder="1" applyAlignment="1" applyProtection="1">
      <alignment horizontal="center" vertical="center"/>
      <protection locked="0"/>
    </xf>
    <xf numFmtId="0" fontId="18" fillId="3" borderId="1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44" fontId="1" fillId="6" borderId="6" xfId="2" applyFont="1" applyFill="1" applyBorder="1" applyAlignment="1">
      <alignment horizontal="center" vertical="center"/>
    </xf>
    <xf numFmtId="44" fontId="1" fillId="6" borderId="18" xfId="2" applyFont="1" applyFill="1" applyBorder="1" applyAlignment="1">
      <alignment horizontal="center" vertical="center"/>
    </xf>
    <xf numFmtId="0" fontId="20" fillId="2" borderId="7" xfId="0" applyFont="1" applyFill="1" applyBorder="1" applyAlignment="1" applyProtection="1">
      <alignment vertical="center" wrapText="1"/>
      <protection locked="0"/>
    </xf>
    <xf numFmtId="44" fontId="21" fillId="4" borderId="8" xfId="2" applyFont="1" applyFill="1" applyBorder="1" applyAlignment="1">
      <alignment horizontal="left" vertical="center"/>
    </xf>
    <xf numFmtId="44" fontId="22" fillId="4" borderId="16" xfId="2" applyFont="1" applyFill="1" applyBorder="1" applyAlignment="1">
      <alignment horizontal="left" vertical="center"/>
    </xf>
    <xf numFmtId="44" fontId="22" fillId="4" borderId="8" xfId="2" applyFont="1" applyFill="1" applyBorder="1" applyAlignment="1">
      <alignment horizontal="left" vertical="center"/>
    </xf>
    <xf numFmtId="44" fontId="21" fillId="4" borderId="2" xfId="2" applyFont="1" applyFill="1" applyBorder="1" applyAlignment="1">
      <alignment horizontal="left" vertical="center"/>
    </xf>
  </cellXfs>
  <cellStyles count="6">
    <cellStyle name="Komma" xfId="5" builtinId="3"/>
    <cellStyle name="Link" xfId="4" builtinId="8"/>
    <cellStyle name="Prozent" xfId="1" builtinId="5"/>
    <cellStyle name="Standard" xfId="0" builtinId="0"/>
    <cellStyle name="Standard 2" xfId="3" xr:uid="{84CDE1EC-1DE9-4363-94F7-E1822B6146F8}"/>
    <cellStyle name="Währung" xfId="2" builtinId="4"/>
  </cellStyles>
  <dxfs count="30"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ont>
        <color rgb="FFFF0000"/>
      </font>
    </dxf>
    <dxf>
      <font>
        <color rgb="FF339966"/>
      </font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ont>
        <color rgb="FFFF0000"/>
      </font>
    </dxf>
    <dxf>
      <font>
        <color rgb="FF339966"/>
      </font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ont>
        <color rgb="FFFF0000"/>
      </font>
    </dxf>
    <dxf>
      <font>
        <color rgb="FF339966"/>
      </font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ont>
        <color rgb="FFFF0000"/>
      </font>
    </dxf>
    <dxf>
      <font>
        <color rgb="FF339966"/>
      </font>
    </dxf>
  </dxfs>
  <tableStyles count="0" defaultTableStyle="TableStyleMedium2" defaultPivotStyle="PivotStyleLight16"/>
  <colors>
    <mruColors>
      <color rgb="FFFFFFCC"/>
      <color rgb="FF3399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60475</xdr:colOff>
      <xdr:row>12</xdr:row>
      <xdr:rowOff>16623</xdr:rowOff>
    </xdr:from>
    <xdr:to>
      <xdr:col>1</xdr:col>
      <xdr:colOff>5355400</xdr:colOff>
      <xdr:row>25</xdr:row>
      <xdr:rowOff>25126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920D32B-2B79-4AEC-9451-B8D0E8739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7395" y="2805543"/>
          <a:ext cx="5294925" cy="2298313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54066</xdr:colOff>
      <xdr:row>35</xdr:row>
      <xdr:rowOff>21047</xdr:rowOff>
    </xdr:from>
    <xdr:to>
      <xdr:col>1</xdr:col>
      <xdr:colOff>3161840</xdr:colOff>
      <xdr:row>48</xdr:row>
      <xdr:rowOff>151494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ED201EE-3E0C-2A5A-23AC-05C1BE756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7186" y="7610567"/>
          <a:ext cx="3107774" cy="2706007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246530</xdr:colOff>
      <xdr:row>1</xdr:row>
      <xdr:rowOff>134470</xdr:rowOff>
    </xdr:from>
    <xdr:to>
      <xdr:col>18</xdr:col>
      <xdr:colOff>268941</xdr:colOff>
      <xdr:row>49</xdr:row>
      <xdr:rowOff>202405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728C5BBE-CEF9-E2FA-2899-D803579CD452}"/>
            </a:ext>
          </a:extLst>
        </xdr:cNvPr>
        <xdr:cNvSpPr txBox="1"/>
      </xdr:nvSpPr>
      <xdr:spPr>
        <a:xfrm>
          <a:off x="21951624" y="396408"/>
          <a:ext cx="5094473" cy="667590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600" b="1">
              <a:solidFill>
                <a:srgbClr val="0070C0"/>
              </a:solidFill>
            </a:rPr>
            <a:t>In</a:t>
          </a:r>
          <a:r>
            <a:rPr lang="de-CH" sz="1600" b="1" baseline="0">
              <a:solidFill>
                <a:srgbClr val="0070C0"/>
              </a:solidFill>
            </a:rPr>
            <a:t> diesem Beispiel wurden folgende Einträge umgesetzt:</a:t>
          </a:r>
        </a:p>
        <a:p>
          <a:r>
            <a:rPr lang="de-CH" sz="1600" baseline="0">
              <a:solidFill>
                <a:srgbClr val="0070C0"/>
              </a:solidFill>
            </a:rPr>
            <a:t>1. Startjahr "2026" in Zelle C3 eingegeben</a:t>
          </a:r>
          <a:br>
            <a:rPr lang="de-CH" sz="1600" baseline="0">
              <a:solidFill>
                <a:srgbClr val="0070C0"/>
              </a:solidFill>
            </a:rPr>
          </a:br>
          <a:r>
            <a:rPr lang="de-CH" sz="1600" baseline="0">
              <a:solidFill>
                <a:srgbClr val="0070C0"/>
              </a:solidFill>
            </a:rPr>
            <a:t>     -&gt; Folgejahre automatisch ausgefüllt</a:t>
          </a:r>
        </a:p>
        <a:p>
          <a:r>
            <a:rPr lang="de-CH" sz="1600" baseline="0">
              <a:solidFill>
                <a:srgbClr val="0070C0"/>
              </a:solidFill>
            </a:rPr>
            <a:t>2. Stellenaufbau Vorpraktikum erfasst</a:t>
          </a:r>
          <a:br>
            <a:rPr lang="de-CH" sz="1600" baseline="0">
              <a:solidFill>
                <a:srgbClr val="0070C0"/>
              </a:solidFill>
            </a:rPr>
          </a:br>
          <a:r>
            <a:rPr lang="de-CH" sz="1600" baseline="0">
              <a:solidFill>
                <a:srgbClr val="0070C0"/>
              </a:solidFill>
            </a:rPr>
            <a:t>     -&gt; angebrochenes Jahr 2026 mit Anstellung</a:t>
          </a:r>
        </a:p>
        <a:p>
          <a:r>
            <a:rPr lang="de-CH" sz="1600" baseline="0">
              <a:solidFill>
                <a:srgbClr val="0070C0"/>
              </a:solidFill>
            </a:rPr>
            <a:t>         ab Sept. (4 Monate)</a:t>
          </a:r>
        </a:p>
        <a:p>
          <a:r>
            <a:rPr lang="de-CH" sz="1600" baseline="0">
              <a:solidFill>
                <a:srgbClr val="0070C0"/>
              </a:solidFill>
            </a:rPr>
            <a:t>3. Mit bis zu 3 Jahren Förderunterstützung kann</a:t>
          </a:r>
        </a:p>
        <a:p>
          <a:r>
            <a:rPr lang="de-CH" sz="1600" baseline="0">
              <a:solidFill>
                <a:srgbClr val="0070C0"/>
              </a:solidFill>
            </a:rPr>
            <a:t>     ein 4. Beitragsjahr eingeblendet werden</a:t>
          </a:r>
        </a:p>
        <a:p>
          <a:r>
            <a:rPr lang="de-CH" sz="1600" baseline="0">
              <a:solidFill>
                <a:srgbClr val="0070C0"/>
              </a:solidFill>
            </a:rPr>
            <a:t>4. Texte Zelle B5-B14 verschieben / löschen / überschreiben</a:t>
          </a:r>
        </a:p>
        <a:p>
          <a:r>
            <a:rPr lang="de-CH" sz="1600" baseline="0">
              <a:solidFill>
                <a:srgbClr val="0070C0"/>
              </a:solidFill>
            </a:rPr>
            <a:t>   -&gt; Platz für Zusatzeinträge ab Zelle B5 geschaffen</a:t>
          </a:r>
        </a:p>
        <a:p>
          <a:r>
            <a:rPr lang="de-CH" sz="1600" baseline="0">
              <a:solidFill>
                <a:srgbClr val="0070C0"/>
              </a:solidFill>
            </a:rPr>
            <a:t>5. Stellenausbau Führungspensum für </a:t>
          </a:r>
        </a:p>
        <a:p>
          <a:r>
            <a:rPr lang="de-CH" sz="1600" baseline="0">
              <a:solidFill>
                <a:srgbClr val="0070C0"/>
              </a:solidFill>
            </a:rPr>
            <a:t>     Praktikumsbetreuung erfasst </a:t>
          </a:r>
        </a:p>
        <a:p>
          <a:r>
            <a:rPr lang="de-CH" sz="1600" baseline="0">
              <a:solidFill>
                <a:srgbClr val="0070C0"/>
              </a:solidFill>
            </a:rPr>
            <a:t>     -&gt; inkl. Anstellungsprozess ab Juli </a:t>
          </a:r>
        </a:p>
        <a:p>
          <a:r>
            <a:rPr lang="de-CH" sz="1600" baseline="0">
              <a:solidFill>
                <a:srgbClr val="0070C0"/>
              </a:solidFill>
            </a:rPr>
            <a:t>         anteilsmässig (5 Monate)</a:t>
          </a:r>
        </a:p>
        <a:p>
          <a:r>
            <a:rPr lang="de-CH" sz="1600">
              <a:solidFill>
                <a:srgbClr val="0070C0"/>
              </a:solidFill>
            </a:rPr>
            <a:t>6. Breite der Spalte</a:t>
          </a:r>
          <a:r>
            <a:rPr lang="de-CH" sz="1600" baseline="0">
              <a:solidFill>
                <a:srgbClr val="0070C0"/>
              </a:solidFill>
            </a:rPr>
            <a:t> B angepasst</a:t>
          </a:r>
        </a:p>
        <a:p>
          <a:r>
            <a:rPr lang="de-CH" sz="1600" baseline="0">
              <a:solidFill>
                <a:srgbClr val="0070C0"/>
              </a:solidFill>
            </a:rPr>
            <a:t>     -&gt; Lesbarkeit verbessert (Option Zeilenhöhe anpassen)</a:t>
          </a:r>
        </a:p>
        <a:p>
          <a:r>
            <a:rPr lang="de-CH" sz="1600" baseline="0">
              <a:solidFill>
                <a:srgbClr val="0070C0"/>
              </a:solidFill>
            </a:rPr>
            <a:t>7. Kein weiterer Aufwand mehr = zuviele Zeilen</a:t>
          </a:r>
        </a:p>
        <a:p>
          <a:r>
            <a:rPr lang="de-CH" sz="1600" baseline="0">
              <a:solidFill>
                <a:srgbClr val="0070C0"/>
              </a:solidFill>
            </a:rPr>
            <a:t>     -&gt; Zeile 16+17 ausgeblendet</a:t>
          </a:r>
        </a:p>
        <a:p>
          <a:r>
            <a:rPr lang="de-CH" sz="1600" baseline="0">
              <a:solidFill>
                <a:srgbClr val="0070C0"/>
              </a:solidFill>
            </a:rPr>
            <a:t>8. Lohnwerte berechnet und eingetragen</a:t>
          </a:r>
        </a:p>
        <a:p>
          <a:r>
            <a:rPr lang="de-CH" sz="1600" baseline="0">
              <a:solidFill>
                <a:srgbClr val="0070C0"/>
              </a:solidFill>
            </a:rPr>
            <a:t>     -&gt; 1. und 4. Beitragsjahr anteilig berechnet</a:t>
          </a:r>
        </a:p>
        <a:p>
          <a:r>
            <a:rPr lang="de-CH" sz="1600" baseline="0">
              <a:solidFill>
                <a:srgbClr val="0070C0"/>
              </a:solidFill>
            </a:rPr>
            <a:t>9. Beiträge Gemeinde und Kanton aus </a:t>
          </a:r>
        </a:p>
        <a:p>
          <a:r>
            <a:rPr lang="de-CH" sz="1600" baseline="0">
              <a:solidFill>
                <a:srgbClr val="0070C0"/>
              </a:solidFill>
            </a:rPr>
            <a:t>     Vorkalkulation übernommen</a:t>
          </a:r>
        </a:p>
        <a:p>
          <a:r>
            <a:rPr lang="de-CH" sz="1600" baseline="0">
              <a:solidFill>
                <a:srgbClr val="0070C0"/>
              </a:solidFill>
            </a:rPr>
            <a:t>     -&gt; Abweichungen bei Summen entstehen durch </a:t>
          </a:r>
        </a:p>
        <a:p>
          <a:r>
            <a:rPr lang="de-CH" sz="1600" baseline="0">
              <a:solidFill>
                <a:srgbClr val="0070C0"/>
              </a:solidFill>
            </a:rPr>
            <a:t>         Rundungen in den Formeln (Jahressummen auf 1 Fr.)</a:t>
          </a:r>
        </a:p>
        <a:p>
          <a:r>
            <a:rPr lang="de-CH" sz="1600" baseline="0">
              <a:solidFill>
                <a:srgbClr val="0070C0"/>
              </a:solidFill>
            </a:rPr>
            <a:t> </a:t>
          </a:r>
        </a:p>
        <a:p>
          <a:endParaRPr lang="de-CH" sz="1600" baseline="0">
            <a:solidFill>
              <a:srgbClr val="0070C0"/>
            </a:solidFill>
          </a:endParaRPr>
        </a:p>
        <a:p>
          <a:endParaRPr lang="de-CH" sz="1600">
            <a:solidFill>
              <a:srgbClr val="0070C0"/>
            </a:solidFill>
          </a:endParaRPr>
        </a:p>
      </xdr:txBody>
    </xdr:sp>
    <xdr:clientData/>
  </xdr:twoCellAnchor>
  <xdr:oneCellAnchor>
    <xdr:from>
      <xdr:col>1</xdr:col>
      <xdr:colOff>1975836</xdr:colOff>
      <xdr:row>2</xdr:row>
      <xdr:rowOff>93204</xdr:rowOff>
    </xdr:from>
    <xdr:ext cx="3299237" cy="718466"/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1C79525E-1D7A-77F3-829A-FD172E5B42E0}"/>
            </a:ext>
          </a:extLst>
        </xdr:cNvPr>
        <xdr:cNvSpPr/>
      </xdr:nvSpPr>
      <xdr:spPr>
        <a:xfrm rot="21203842">
          <a:off x="2261586" y="521829"/>
          <a:ext cx="3299237" cy="71846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txBody>
        <a:bodyPr wrap="none" lIns="91440" tIns="45720" rIns="91440" bIns="45720">
          <a:spAutoFit/>
        </a:bodyPr>
        <a:lstStyle/>
        <a:p>
          <a:pPr algn="ctr"/>
          <a:r>
            <a:rPr lang="de-DE" sz="40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Beispielprojekt</a:t>
          </a:r>
          <a:endParaRPr lang="de-DE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oneCellAnchor>
    <xdr:from>
      <xdr:col>1</xdr:col>
      <xdr:colOff>1843000</xdr:colOff>
      <xdr:row>3</xdr:row>
      <xdr:rowOff>759954</xdr:rowOff>
    </xdr:from>
    <xdr:ext cx="3584123" cy="593239"/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970EA512-C80C-2D3A-48D1-7C954F722559}"/>
            </a:ext>
          </a:extLst>
        </xdr:cNvPr>
        <xdr:cNvSpPr/>
      </xdr:nvSpPr>
      <xdr:spPr>
        <a:xfrm>
          <a:off x="2128750" y="1533860"/>
          <a:ext cx="3584123" cy="59323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txBody>
        <a:bodyPr wrap="none" lIns="91440" tIns="45720" rIns="91440" bIns="45720">
          <a:spAutoFit/>
        </a:bodyPr>
        <a:lstStyle/>
        <a:p>
          <a:pPr algn="l"/>
          <a:r>
            <a:rPr lang="de-DE" sz="16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Blaue</a:t>
          </a:r>
          <a:r>
            <a:rPr lang="de-DE" sz="16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</a:t>
          </a:r>
          <a:r>
            <a:rPr lang="de-DE" sz="16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Kommentare im</a:t>
          </a:r>
          <a:r>
            <a:rPr lang="de-DE" sz="16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Kasten (ab Spalte </a:t>
          </a:r>
        </a:p>
        <a:p>
          <a:pPr algn="l"/>
          <a:r>
            <a:rPr lang="de-DE" sz="16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M) und in den grauen Zellen beachten!</a:t>
          </a:r>
          <a:endParaRPr lang="de-DE" sz="2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g.ch/de/verwaltung/dvi/gemeindeaufsicht/finanzaufsich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L55"/>
  <sheetViews>
    <sheetView tabSelected="1" zoomScale="70" zoomScaleNormal="70" workbookViewId="0">
      <selection activeCell="C3" sqref="C3:D3"/>
    </sheetView>
  </sheetViews>
  <sheetFormatPr baseColWidth="10" defaultRowHeight="14.25" outlineLevelRow="1" outlineLevelCol="3" x14ac:dyDescent="0.2"/>
  <cols>
    <col min="1" max="1" width="3.75" customWidth="1"/>
    <col min="2" max="2" width="44.5" customWidth="1"/>
    <col min="3" max="4" width="19.875" customWidth="1"/>
    <col min="5" max="6" width="19.875" customWidth="1" outlineLevel="1"/>
    <col min="7" max="8" width="19.875" customWidth="1" outlineLevel="2"/>
    <col min="9" max="10" width="19.875" hidden="1" customWidth="1" outlineLevel="3"/>
    <col min="11" max="11" width="22.25" customWidth="1"/>
    <col min="12" max="12" width="19.875" customWidth="1"/>
    <col min="13" max="15" width="11.25" customWidth="1"/>
  </cols>
  <sheetData>
    <row r="1" spans="1:12" ht="20.25" x14ac:dyDescent="0.3">
      <c r="A1" s="6" t="s">
        <v>62</v>
      </c>
    </row>
    <row r="2" spans="1:12" ht="13.15" customHeight="1" thickBot="1" x14ac:dyDescent="0.25"/>
    <row r="3" spans="1:12" s="55" customFormat="1" ht="27" customHeight="1" thickBot="1" x14ac:dyDescent="0.3">
      <c r="C3" s="70" t="s">
        <v>11</v>
      </c>
      <c r="D3" s="71"/>
      <c r="E3" s="72" t="str">
        <f>IF(C3&lt;&gt;"[Startjahr eingeben]", C3+1, "2. Jahr [bei mehrjährigen Projekten]")</f>
        <v>2. Jahr [bei mehrjährigen Projekten]</v>
      </c>
      <c r="F3" s="73"/>
      <c r="G3" s="72" t="str">
        <f>IF(C3&lt;&gt;"[Startjahr eingeben]", C3+2, "3. Jahr [bei mehrjährigen Projekten]")</f>
        <v>3. Jahr [bei mehrjährigen Projekten]</v>
      </c>
      <c r="H3" s="73"/>
      <c r="I3" s="72" t="str">
        <f>IF(C3&lt;&gt;"[Startjahr eingeben]", C3+3, "4. Teiljahr [Anteil vom 1. Jahr]")</f>
        <v>4. Teiljahr [Anteil vom 1. Jahr]</v>
      </c>
      <c r="J3" s="73"/>
      <c r="K3" s="72" t="s">
        <v>12</v>
      </c>
      <c r="L3" s="74"/>
    </row>
    <row r="4" spans="1:12" ht="73.150000000000006" customHeight="1" thickBot="1" x14ac:dyDescent="0.25">
      <c r="A4" s="11"/>
      <c r="B4" s="15" t="s">
        <v>31</v>
      </c>
      <c r="C4" s="16" t="s">
        <v>17</v>
      </c>
      <c r="D4" s="17" t="s">
        <v>32</v>
      </c>
      <c r="E4" s="16" t="s">
        <v>17</v>
      </c>
      <c r="F4" s="17" t="s">
        <v>32</v>
      </c>
      <c r="G4" s="16" t="s">
        <v>17</v>
      </c>
      <c r="H4" s="17" t="s">
        <v>32</v>
      </c>
      <c r="I4" s="16" t="s">
        <v>17</v>
      </c>
      <c r="J4" s="17" t="s">
        <v>32</v>
      </c>
      <c r="K4" s="18" t="s">
        <v>15</v>
      </c>
      <c r="L4" s="56" t="s">
        <v>33</v>
      </c>
    </row>
    <row r="5" spans="1:12" ht="18.600000000000001" customHeight="1" x14ac:dyDescent="0.2">
      <c r="A5" s="12">
        <v>1</v>
      </c>
      <c r="B5" s="27" t="s">
        <v>5</v>
      </c>
      <c r="C5" s="31"/>
      <c r="D5" s="44" t="s">
        <v>48</v>
      </c>
      <c r="E5" s="31"/>
      <c r="F5" s="44" t="s">
        <v>48</v>
      </c>
      <c r="G5" s="31"/>
      <c r="H5" s="44" t="s">
        <v>48</v>
      </c>
      <c r="I5" s="31"/>
      <c r="J5" s="44" t="s">
        <v>48</v>
      </c>
      <c r="K5" s="21" t="str">
        <f>IF(SUM(C5,E5,G5,I5)&gt;0.1, SUM(C5,E5,G5,I5), "0")</f>
        <v>0</v>
      </c>
      <c r="L5" s="57"/>
    </row>
    <row r="6" spans="1:12" ht="18.600000000000001" customHeight="1" x14ac:dyDescent="0.2">
      <c r="A6" s="13">
        <v>2</v>
      </c>
      <c r="B6" s="28" t="s">
        <v>2</v>
      </c>
      <c r="C6" s="32"/>
      <c r="D6" s="23"/>
      <c r="E6" s="32"/>
      <c r="F6" s="23"/>
      <c r="G6" s="32"/>
      <c r="H6" s="23"/>
      <c r="I6" s="32"/>
      <c r="J6" s="23"/>
      <c r="K6" s="8" t="str">
        <f>IF(SUM(C6,E6,G6,I6)&gt;0.1, SUM(C6,E6,G6,I6), "0")</f>
        <v>0</v>
      </c>
      <c r="L6" s="58"/>
    </row>
    <row r="7" spans="1:12" ht="18.600000000000001" customHeight="1" x14ac:dyDescent="0.2">
      <c r="A7" s="13">
        <v>3</v>
      </c>
      <c r="B7" s="29" t="s">
        <v>25</v>
      </c>
      <c r="C7" s="32"/>
      <c r="D7" s="23"/>
      <c r="E7" s="32"/>
      <c r="F7" s="23"/>
      <c r="G7" s="32"/>
      <c r="H7" s="23"/>
      <c r="I7" s="32"/>
      <c r="J7" s="23"/>
      <c r="K7" s="8" t="str">
        <f>IF(SUM(C7,E7,G7,I7)&gt;0.1, SUM(C7,E7,G7,I7), "0")</f>
        <v>0</v>
      </c>
      <c r="L7" s="58"/>
    </row>
    <row r="8" spans="1:12" ht="18.600000000000001" customHeight="1" x14ac:dyDescent="0.2">
      <c r="A8" s="13">
        <v>4</v>
      </c>
      <c r="B8" s="29" t="s">
        <v>18</v>
      </c>
      <c r="C8" s="32"/>
      <c r="D8" s="23"/>
      <c r="E8" s="32"/>
      <c r="F8" s="23"/>
      <c r="G8" s="32"/>
      <c r="H8" s="23"/>
      <c r="I8" s="32"/>
      <c r="J8" s="23"/>
      <c r="K8" s="8" t="str">
        <f>IF(SUM(C8,E8,G8,I8)&gt;0.1, SUM(C8,E8,G8,I8), "0")</f>
        <v>0</v>
      </c>
      <c r="L8" s="58"/>
    </row>
    <row r="9" spans="1:12" ht="18.600000000000001" customHeight="1" x14ac:dyDescent="0.2">
      <c r="A9" s="13">
        <v>5</v>
      </c>
      <c r="B9" s="29" t="s">
        <v>26</v>
      </c>
      <c r="C9" s="32"/>
      <c r="D9" s="23"/>
      <c r="E9" s="32"/>
      <c r="F9" s="23"/>
      <c r="G9" s="32"/>
      <c r="H9" s="23"/>
      <c r="I9" s="32"/>
      <c r="J9" s="23"/>
      <c r="K9" s="8" t="str">
        <f>IF(SUM(C9,E9,G9,I9)&gt;0.1, SUM(C9,E9,G9,I9), "0")</f>
        <v>0</v>
      </c>
      <c r="L9" s="58"/>
    </row>
    <row r="10" spans="1:12" ht="18.600000000000001" customHeight="1" x14ac:dyDescent="0.2">
      <c r="A10" s="13">
        <v>6</v>
      </c>
      <c r="B10" s="28" t="s">
        <v>3</v>
      </c>
      <c r="C10" s="32"/>
      <c r="D10" s="23"/>
      <c r="E10" s="32"/>
      <c r="F10" s="23"/>
      <c r="G10" s="32"/>
      <c r="H10" s="23"/>
      <c r="I10" s="32"/>
      <c r="J10" s="23"/>
      <c r="K10" s="8" t="str">
        <f>IF(SUM(C10,E10,G10,I10)&gt;0.1, SUM(C10,E10,G10,I10), "0")</f>
        <v>0</v>
      </c>
      <c r="L10" s="58"/>
    </row>
    <row r="11" spans="1:12" ht="18.600000000000001" customHeight="1" x14ac:dyDescent="0.2">
      <c r="A11" s="13">
        <v>7</v>
      </c>
      <c r="B11" s="29" t="s">
        <v>19</v>
      </c>
      <c r="C11" s="32"/>
      <c r="D11" s="23"/>
      <c r="E11" s="32"/>
      <c r="F11" s="23"/>
      <c r="G11" s="32"/>
      <c r="H11" s="23"/>
      <c r="I11" s="32"/>
      <c r="J11" s="23"/>
      <c r="K11" s="8" t="str">
        <f>IF(SUM(C11,E11,G11,I11)&gt;0.1, SUM(C11,E11,G11,I11), "0")</f>
        <v>0</v>
      </c>
      <c r="L11" s="58"/>
    </row>
    <row r="12" spans="1:12" ht="18.600000000000001" customHeight="1" x14ac:dyDescent="0.2">
      <c r="A12" s="13">
        <v>8</v>
      </c>
      <c r="B12" s="29" t="s">
        <v>20</v>
      </c>
      <c r="C12" s="32"/>
      <c r="D12" s="23"/>
      <c r="E12" s="32"/>
      <c r="F12" s="23"/>
      <c r="G12" s="32"/>
      <c r="H12" s="23"/>
      <c r="I12" s="32"/>
      <c r="J12" s="23"/>
      <c r="K12" s="8" t="str">
        <f>IF(SUM(C12,E12,G12,I12)&gt;0.1, SUM(C12,E12,G12,I12), "0")</f>
        <v>0</v>
      </c>
      <c r="L12" s="58"/>
    </row>
    <row r="13" spans="1:12" ht="18.600000000000001" customHeight="1" x14ac:dyDescent="0.2">
      <c r="A13" s="13">
        <v>9</v>
      </c>
      <c r="B13" s="29" t="s">
        <v>24</v>
      </c>
      <c r="C13" s="32"/>
      <c r="D13" s="23"/>
      <c r="E13" s="32"/>
      <c r="F13" s="23"/>
      <c r="G13" s="32"/>
      <c r="H13" s="23"/>
      <c r="I13" s="32"/>
      <c r="J13" s="23"/>
      <c r="K13" s="8" t="str">
        <f>IF(SUM(C13,E13,G13,I13)&gt;0.1, SUM(C13,E13,G13,I13), "0")</f>
        <v>0</v>
      </c>
      <c r="L13" s="58"/>
    </row>
    <row r="14" spans="1:12" ht="18.600000000000001" customHeight="1" x14ac:dyDescent="0.2">
      <c r="A14" s="13">
        <v>10</v>
      </c>
      <c r="B14" s="29" t="s">
        <v>27</v>
      </c>
      <c r="C14" s="32"/>
      <c r="D14" s="23"/>
      <c r="E14" s="32"/>
      <c r="F14" s="23"/>
      <c r="G14" s="32"/>
      <c r="H14" s="23"/>
      <c r="I14" s="32"/>
      <c r="J14" s="23"/>
      <c r="K14" s="8" t="str">
        <f>IF(SUM(C14,E14,G14,I14)&gt;0.1, SUM(C14,E14,G14,I14), "0")</f>
        <v>0</v>
      </c>
      <c r="L14" s="58"/>
    </row>
    <row r="15" spans="1:12" ht="18.600000000000001" customHeight="1" x14ac:dyDescent="0.2">
      <c r="A15" s="13">
        <v>11</v>
      </c>
      <c r="B15" s="29" t="s">
        <v>28</v>
      </c>
      <c r="C15" s="32"/>
      <c r="D15" s="23"/>
      <c r="E15" s="32"/>
      <c r="F15" s="23"/>
      <c r="G15" s="32"/>
      <c r="H15" s="23"/>
      <c r="I15" s="32"/>
      <c r="J15" s="23"/>
      <c r="K15" s="8" t="str">
        <f>IF(SUM(C15,E15,G15,I15)&gt;0.1, SUM(C15,E15,G15,I15), "0")</f>
        <v>0</v>
      </c>
      <c r="L15" s="58"/>
    </row>
    <row r="16" spans="1:12" ht="18.600000000000001" customHeight="1" x14ac:dyDescent="0.2">
      <c r="A16" s="13">
        <v>12</v>
      </c>
      <c r="B16" s="29" t="s">
        <v>29</v>
      </c>
      <c r="C16" s="32"/>
      <c r="D16" s="23"/>
      <c r="E16" s="32"/>
      <c r="F16" s="23"/>
      <c r="G16" s="32"/>
      <c r="H16" s="23"/>
      <c r="I16" s="32"/>
      <c r="J16" s="23"/>
      <c r="K16" s="8" t="str">
        <f>IF(SUM(C16,E16,G16,I16)&gt;0.1, SUM(C16,E16,G16,I16), "0")</f>
        <v>0</v>
      </c>
      <c r="L16" s="58"/>
    </row>
    <row r="17" spans="1:12" ht="18.600000000000001" customHeight="1" x14ac:dyDescent="0.2">
      <c r="A17" s="13">
        <v>13</v>
      </c>
      <c r="B17" s="29" t="s">
        <v>30</v>
      </c>
      <c r="C17" s="32"/>
      <c r="D17" s="23"/>
      <c r="E17" s="32"/>
      <c r="F17" s="23"/>
      <c r="G17" s="32"/>
      <c r="H17" s="23"/>
      <c r="I17" s="32"/>
      <c r="J17" s="23"/>
      <c r="K17" s="8" t="str">
        <f>IF(SUM(C17,E17,G17,I17)&gt;0.1, SUM(C17,E17,G17,I17), "0")</f>
        <v>0</v>
      </c>
      <c r="L17" s="58"/>
    </row>
    <row r="18" spans="1:12" ht="18.600000000000001" customHeight="1" x14ac:dyDescent="0.2">
      <c r="A18" s="13">
        <v>14</v>
      </c>
      <c r="B18" s="29" t="s">
        <v>23</v>
      </c>
      <c r="C18" s="32"/>
      <c r="D18" s="23"/>
      <c r="E18" s="32"/>
      <c r="F18" s="23"/>
      <c r="G18" s="32"/>
      <c r="H18" s="23"/>
      <c r="I18" s="32"/>
      <c r="J18" s="23"/>
      <c r="K18" s="8" t="str">
        <f>IF(SUM(C18,E18,G18,I18)&gt;0.1, SUM(C18,E18,G18,I18), "0")</f>
        <v>0</v>
      </c>
      <c r="L18" s="58"/>
    </row>
    <row r="19" spans="1:12" ht="18.600000000000001" hidden="1" customHeight="1" outlineLevel="1" x14ac:dyDescent="0.2">
      <c r="A19" s="13"/>
      <c r="B19" s="29"/>
      <c r="C19" s="32"/>
      <c r="D19" s="23"/>
      <c r="E19" s="32"/>
      <c r="F19" s="23"/>
      <c r="G19" s="32"/>
      <c r="H19" s="23"/>
      <c r="I19" s="32"/>
      <c r="J19" s="23"/>
      <c r="K19" s="8" t="str">
        <f>IF(SUM(C19,E19,G19,I19)&gt;0.1, SUM(C19,E19,G19,I19), "0")</f>
        <v>0</v>
      </c>
      <c r="L19" s="58"/>
    </row>
    <row r="20" spans="1:12" ht="18.600000000000001" hidden="1" customHeight="1" outlineLevel="1" x14ac:dyDescent="0.2">
      <c r="A20" s="13"/>
      <c r="B20" s="29"/>
      <c r="C20" s="32"/>
      <c r="D20" s="23"/>
      <c r="E20" s="32"/>
      <c r="F20" s="23"/>
      <c r="G20" s="32"/>
      <c r="H20" s="23"/>
      <c r="I20" s="32"/>
      <c r="J20" s="23"/>
      <c r="K20" s="8" t="str">
        <f>IF(SUM(C20,E20,G20,I20)&gt;0.1, SUM(C20,E20,G20,I20), "0")</f>
        <v>0</v>
      </c>
      <c r="L20" s="58"/>
    </row>
    <row r="21" spans="1:12" ht="18.600000000000001" hidden="1" customHeight="1" outlineLevel="1" x14ac:dyDescent="0.2">
      <c r="A21" s="13"/>
      <c r="B21" s="29"/>
      <c r="C21" s="32"/>
      <c r="D21" s="23"/>
      <c r="E21" s="32"/>
      <c r="F21" s="23"/>
      <c r="G21" s="32"/>
      <c r="H21" s="23"/>
      <c r="I21" s="32"/>
      <c r="J21" s="23"/>
      <c r="K21" s="8" t="str">
        <f>IF(SUM(C21,E21,G21,I21)&gt;0.1, SUM(C21,E21,G21,I21), "0")</f>
        <v>0</v>
      </c>
      <c r="L21" s="58"/>
    </row>
    <row r="22" spans="1:12" ht="18.600000000000001" hidden="1" customHeight="1" outlineLevel="1" x14ac:dyDescent="0.2">
      <c r="A22" s="13"/>
      <c r="B22" s="29"/>
      <c r="C22" s="32"/>
      <c r="D22" s="23"/>
      <c r="E22" s="32"/>
      <c r="F22" s="23"/>
      <c r="G22" s="32"/>
      <c r="H22" s="23"/>
      <c r="I22" s="32"/>
      <c r="J22" s="23"/>
      <c r="K22" s="8" t="str">
        <f>IF(SUM(C22,E22,G22,I22)&gt;0.1, SUM(C22,E22,G22,I22), "0")</f>
        <v>0</v>
      </c>
      <c r="L22" s="58"/>
    </row>
    <row r="23" spans="1:12" ht="18.600000000000001" hidden="1" customHeight="1" outlineLevel="1" x14ac:dyDescent="0.2">
      <c r="A23" s="13"/>
      <c r="B23" s="29"/>
      <c r="C23" s="32"/>
      <c r="D23" s="23"/>
      <c r="E23" s="32"/>
      <c r="F23" s="23"/>
      <c r="G23" s="32"/>
      <c r="H23" s="23"/>
      <c r="I23" s="32"/>
      <c r="J23" s="23"/>
      <c r="K23" s="8" t="str">
        <f>IF(SUM(C23,E23,G23,I23)&gt;0.1, SUM(C23,E23,G23,I23), "0")</f>
        <v>0</v>
      </c>
      <c r="L23" s="58"/>
    </row>
    <row r="24" spans="1:12" ht="18.600000000000001" hidden="1" customHeight="1" outlineLevel="1" x14ac:dyDescent="0.2">
      <c r="A24" s="13"/>
      <c r="B24" s="29"/>
      <c r="C24" s="32"/>
      <c r="D24" s="23"/>
      <c r="E24" s="32"/>
      <c r="F24" s="23"/>
      <c r="G24" s="32"/>
      <c r="H24" s="23"/>
      <c r="I24" s="32"/>
      <c r="J24" s="23"/>
      <c r="K24" s="8" t="str">
        <f>IF(SUM(C24,E24,G24,I24)&gt;0.1, SUM(C24,E24,G24,I24), "0")</f>
        <v>0</v>
      </c>
      <c r="L24" s="58"/>
    </row>
    <row r="25" spans="1:12" ht="18.600000000000001" hidden="1" customHeight="1" outlineLevel="1" x14ac:dyDescent="0.2">
      <c r="A25" s="13"/>
      <c r="B25" s="29"/>
      <c r="C25" s="32"/>
      <c r="D25" s="23"/>
      <c r="E25" s="32"/>
      <c r="F25" s="23"/>
      <c r="G25" s="32"/>
      <c r="H25" s="23"/>
      <c r="I25" s="32"/>
      <c r="J25" s="23"/>
      <c r="K25" s="8" t="str">
        <f>IF(SUM(C25,E25,G25,I25)&gt;0.1, SUM(C25,E25,G25,I25), "0")</f>
        <v>0</v>
      </c>
      <c r="L25" s="58"/>
    </row>
    <row r="26" spans="1:12" ht="18.600000000000001" hidden="1" customHeight="1" outlineLevel="1" x14ac:dyDescent="0.2">
      <c r="A26" s="13"/>
      <c r="B26" s="29"/>
      <c r="C26" s="32"/>
      <c r="D26" s="23"/>
      <c r="E26" s="32"/>
      <c r="F26" s="23"/>
      <c r="G26" s="32"/>
      <c r="H26" s="23"/>
      <c r="I26" s="32"/>
      <c r="J26" s="23"/>
      <c r="K26" s="8" t="str">
        <f>IF(SUM(C26,E26,G26,I26)&gt;0.1, SUM(C26,E26,G26,I26), "0")</f>
        <v>0</v>
      </c>
      <c r="L26" s="58"/>
    </row>
    <row r="27" spans="1:12" ht="18.600000000000001" hidden="1" customHeight="1" outlineLevel="1" x14ac:dyDescent="0.2">
      <c r="A27" s="13"/>
      <c r="B27" s="29"/>
      <c r="C27" s="32"/>
      <c r="D27" s="23"/>
      <c r="E27" s="32"/>
      <c r="F27" s="23"/>
      <c r="G27" s="32"/>
      <c r="H27" s="23"/>
      <c r="I27" s="32"/>
      <c r="J27" s="23"/>
      <c r="K27" s="8" t="str">
        <f>IF(SUM(C27,E27,G27,I27)&gt;0.1, SUM(C27,E27,G27,I27), "0")</f>
        <v>0</v>
      </c>
      <c r="L27" s="58"/>
    </row>
    <row r="28" spans="1:12" ht="18.600000000000001" hidden="1" customHeight="1" outlineLevel="1" x14ac:dyDescent="0.2">
      <c r="A28" s="13"/>
      <c r="B28" s="29"/>
      <c r="C28" s="46"/>
      <c r="D28" s="23"/>
      <c r="E28" s="46"/>
      <c r="F28" s="23"/>
      <c r="G28" s="46"/>
      <c r="H28" s="23"/>
      <c r="I28" s="46"/>
      <c r="J28" s="23"/>
      <c r="K28" s="8" t="str">
        <f>IF(SUM(C28,E28,G28,I28)&gt;0.1, SUM(C28,E28,G28,I28), "0")</f>
        <v>0</v>
      </c>
      <c r="L28" s="58"/>
    </row>
    <row r="29" spans="1:12" ht="18.600000000000001" customHeight="1" collapsed="1" x14ac:dyDescent="0.2">
      <c r="A29" s="13">
        <v>15</v>
      </c>
      <c r="B29" s="30" t="s">
        <v>4</v>
      </c>
      <c r="C29" s="47" t="s">
        <v>48</v>
      </c>
      <c r="D29" s="33"/>
      <c r="E29" s="47" t="s">
        <v>48</v>
      </c>
      <c r="F29" s="33"/>
      <c r="G29" s="47" t="s">
        <v>48</v>
      </c>
      <c r="H29" s="33"/>
      <c r="I29" s="47" t="s">
        <v>48</v>
      </c>
      <c r="J29" s="33"/>
      <c r="K29" s="43"/>
      <c r="L29" s="59" t="str">
        <f>IF(SUM(D29,F29,H29,J29)&gt;0.1, SUM(D29,F29,H29,J29), "0")</f>
        <v>0</v>
      </c>
    </row>
    <row r="30" spans="1:12" ht="18.600000000000001" customHeight="1" x14ac:dyDescent="0.2">
      <c r="A30" s="13">
        <v>16</v>
      </c>
      <c r="B30" s="29" t="s">
        <v>65</v>
      </c>
      <c r="C30" s="8"/>
      <c r="D30" s="33"/>
      <c r="E30" s="8"/>
      <c r="F30" s="33"/>
      <c r="G30" s="8"/>
      <c r="H30" s="33"/>
      <c r="I30" s="8"/>
      <c r="J30" s="33"/>
      <c r="K30" s="43"/>
      <c r="L30" s="59" t="str">
        <f>IF(SUM(D30,F30,H30,J30)&gt;0.1, SUM(D30,F30,H30,J30), "0")</f>
        <v>0</v>
      </c>
    </row>
    <row r="31" spans="1:12" ht="18.600000000000001" customHeight="1" x14ac:dyDescent="0.2">
      <c r="A31" s="13">
        <v>17</v>
      </c>
      <c r="B31" s="29" t="s">
        <v>78</v>
      </c>
      <c r="C31" s="8"/>
      <c r="D31" s="33"/>
      <c r="E31" s="8"/>
      <c r="F31" s="33"/>
      <c r="G31" s="8"/>
      <c r="H31" s="33"/>
      <c r="I31" s="8"/>
      <c r="J31" s="33"/>
      <c r="K31" s="43"/>
      <c r="L31" s="59" t="str">
        <f>IF(SUM(D31,F31,H31,J31)&gt;0.1, SUM(D31,F31,H31,J31), "0")</f>
        <v>0</v>
      </c>
    </row>
    <row r="32" spans="1:12" ht="18.600000000000001" customHeight="1" x14ac:dyDescent="0.2">
      <c r="A32" s="13">
        <v>18</v>
      </c>
      <c r="B32" s="29" t="s">
        <v>22</v>
      </c>
      <c r="C32" s="8"/>
      <c r="D32" s="33"/>
      <c r="E32" s="8"/>
      <c r="F32" s="33"/>
      <c r="G32" s="8"/>
      <c r="H32" s="33"/>
      <c r="I32" s="8"/>
      <c r="J32" s="33"/>
      <c r="K32" s="43"/>
      <c r="L32" s="59" t="str">
        <f>IF(SUM(D32,F32,H32,J32)&gt;0.1, SUM(D32,F32,H32,J32), "0")</f>
        <v>0</v>
      </c>
    </row>
    <row r="33" spans="1:12" ht="18.600000000000001" customHeight="1" x14ac:dyDescent="0.2">
      <c r="A33" s="13">
        <v>19</v>
      </c>
      <c r="B33" s="29" t="s">
        <v>21</v>
      </c>
      <c r="C33" s="8"/>
      <c r="D33" s="33"/>
      <c r="E33" s="8"/>
      <c r="F33" s="33"/>
      <c r="G33" s="8"/>
      <c r="H33" s="33"/>
      <c r="I33" s="8"/>
      <c r="J33" s="33"/>
      <c r="K33" s="43"/>
      <c r="L33" s="59" t="str">
        <f>IF(SUM(D33,F33,H33,J33)&gt;0.1, SUM(D33,F33,H33,J33), "0")</f>
        <v>0</v>
      </c>
    </row>
    <row r="34" spans="1:12" ht="18.600000000000001" customHeight="1" thickBot="1" x14ac:dyDescent="0.25">
      <c r="A34" s="13">
        <v>20</v>
      </c>
      <c r="B34" s="29" t="s">
        <v>23</v>
      </c>
      <c r="C34" s="8"/>
      <c r="D34" s="33"/>
      <c r="E34" s="8"/>
      <c r="F34" s="33"/>
      <c r="G34" s="8"/>
      <c r="H34" s="33"/>
      <c r="I34" s="8"/>
      <c r="J34" s="33"/>
      <c r="K34" s="43"/>
      <c r="L34" s="59" t="str">
        <f>IF(SUM(D34,F34,H34,J34)&gt;0.1, SUM(D34,F34,H34,J34), "0")</f>
        <v>0</v>
      </c>
    </row>
    <row r="35" spans="1:12" ht="18.600000000000001" hidden="1" customHeight="1" outlineLevel="1" thickBot="1" x14ac:dyDescent="0.25">
      <c r="A35" s="13"/>
      <c r="B35" s="29"/>
      <c r="C35" s="8"/>
      <c r="D35" s="33"/>
      <c r="E35" s="8"/>
      <c r="F35" s="33"/>
      <c r="G35" s="8"/>
      <c r="H35" s="33"/>
      <c r="I35" s="8"/>
      <c r="J35" s="33"/>
      <c r="K35" s="43"/>
      <c r="L35" s="59" t="str">
        <f>IF(SUM(D35,F35,H35,J35)&gt;0.1, SUM(D35,F35,H35,J35), "0")</f>
        <v>0</v>
      </c>
    </row>
    <row r="36" spans="1:12" ht="18.600000000000001" hidden="1" customHeight="1" outlineLevel="1" thickBot="1" x14ac:dyDescent="0.25">
      <c r="A36" s="13"/>
      <c r="B36" s="29"/>
      <c r="C36" s="8"/>
      <c r="D36" s="33"/>
      <c r="E36" s="8"/>
      <c r="F36" s="33"/>
      <c r="G36" s="8"/>
      <c r="H36" s="33"/>
      <c r="I36" s="8"/>
      <c r="J36" s="33"/>
      <c r="K36" s="43"/>
      <c r="L36" s="59" t="str">
        <f>IF(SUM(D36,F36,H36,J36)&gt;0.1, SUM(D36,F36,H36,J36), "0")</f>
        <v>0</v>
      </c>
    </row>
    <row r="37" spans="1:12" ht="18.600000000000001" hidden="1" customHeight="1" outlineLevel="1" thickBot="1" x14ac:dyDescent="0.25">
      <c r="A37" s="13"/>
      <c r="B37" s="29"/>
      <c r="C37" s="8"/>
      <c r="D37" s="33"/>
      <c r="E37" s="8"/>
      <c r="F37" s="33"/>
      <c r="G37" s="8"/>
      <c r="H37" s="33"/>
      <c r="I37" s="8"/>
      <c r="J37" s="33"/>
      <c r="K37" s="43"/>
      <c r="L37" s="59" t="str">
        <f>IF(SUM(D37,F37,H37,J37)&gt;0.1, SUM(D37,F37,H37,J37), "0")</f>
        <v>0</v>
      </c>
    </row>
    <row r="38" spans="1:12" ht="18.600000000000001" hidden="1" customHeight="1" outlineLevel="1" thickBot="1" x14ac:dyDescent="0.25">
      <c r="A38" s="13"/>
      <c r="B38" s="29"/>
      <c r="C38" s="8"/>
      <c r="D38" s="33"/>
      <c r="E38" s="8"/>
      <c r="F38" s="33"/>
      <c r="G38" s="8"/>
      <c r="H38" s="33"/>
      <c r="I38" s="8"/>
      <c r="J38" s="33"/>
      <c r="K38" s="43"/>
      <c r="L38" s="59" t="str">
        <f>IF(SUM(D38,F38,H38,J38)&gt;0.1, SUM(D38,F38,H38,J38), "0")</f>
        <v>0</v>
      </c>
    </row>
    <row r="39" spans="1:12" ht="18.600000000000001" hidden="1" customHeight="1" outlineLevel="1" thickBot="1" x14ac:dyDescent="0.25">
      <c r="A39" s="13"/>
      <c r="B39" s="29"/>
      <c r="C39" s="8"/>
      <c r="D39" s="33"/>
      <c r="E39" s="8"/>
      <c r="F39" s="33"/>
      <c r="G39" s="8"/>
      <c r="H39" s="33"/>
      <c r="I39" s="8"/>
      <c r="J39" s="33"/>
      <c r="K39" s="43"/>
      <c r="L39" s="59" t="str">
        <f>IF(SUM(D39,F39,H39,J39)&gt;0.1, SUM(D39,F39,H39,J39), "0")</f>
        <v>0</v>
      </c>
    </row>
    <row r="40" spans="1:12" ht="18.600000000000001" hidden="1" customHeight="1" outlineLevel="1" thickBot="1" x14ac:dyDescent="0.25">
      <c r="A40" s="13"/>
      <c r="B40" s="29"/>
      <c r="C40" s="8"/>
      <c r="D40" s="33"/>
      <c r="E40" s="8"/>
      <c r="F40" s="33"/>
      <c r="G40" s="8"/>
      <c r="H40" s="33"/>
      <c r="I40" s="8"/>
      <c r="J40" s="33"/>
      <c r="K40" s="43"/>
      <c r="L40" s="59" t="str">
        <f>IF(SUM(D40,F40,H40,J40)&gt;0.1, SUM(D40,F40,H40,J40), "0")</f>
        <v>0</v>
      </c>
    </row>
    <row r="41" spans="1:12" ht="18.600000000000001" hidden="1" customHeight="1" outlineLevel="1" thickBot="1" x14ac:dyDescent="0.25">
      <c r="A41" s="13"/>
      <c r="B41" s="29"/>
      <c r="C41" s="8"/>
      <c r="D41" s="33"/>
      <c r="E41" s="8"/>
      <c r="F41" s="33"/>
      <c r="G41" s="8"/>
      <c r="H41" s="33"/>
      <c r="I41" s="8"/>
      <c r="J41" s="33"/>
      <c r="K41" s="43"/>
      <c r="L41" s="59" t="str">
        <f>IF(SUM(D41,F41,H41,J41)&gt;0.1, SUM(D41,F41,H41,J41), "0")</f>
        <v>0</v>
      </c>
    </row>
    <row r="42" spans="1:12" ht="18.600000000000001" hidden="1" customHeight="1" outlineLevel="1" thickBot="1" x14ac:dyDescent="0.25">
      <c r="A42" s="13"/>
      <c r="B42" s="29"/>
      <c r="C42" s="8"/>
      <c r="D42" s="33"/>
      <c r="E42" s="8"/>
      <c r="F42" s="33"/>
      <c r="G42" s="8"/>
      <c r="H42" s="33"/>
      <c r="I42" s="8"/>
      <c r="J42" s="33"/>
      <c r="K42" s="43"/>
      <c r="L42" s="59" t="str">
        <f>IF(SUM(D42,F42,H42,J42)&gt;0.1, SUM(D42,F42,H42,J42), "0")</f>
        <v>0</v>
      </c>
    </row>
    <row r="43" spans="1:12" ht="18.600000000000001" hidden="1" customHeight="1" outlineLevel="1" thickBot="1" x14ac:dyDescent="0.25">
      <c r="A43" s="13"/>
      <c r="B43" s="29"/>
      <c r="C43" s="8"/>
      <c r="D43" s="33"/>
      <c r="E43" s="8"/>
      <c r="F43" s="33"/>
      <c r="G43" s="8"/>
      <c r="H43" s="33"/>
      <c r="I43" s="8"/>
      <c r="J43" s="33"/>
      <c r="K43" s="43"/>
      <c r="L43" s="59" t="str">
        <f>IF(SUM(D43,F43,H43,J43)&gt;0.1, SUM(D43,F43,H43,J43), "0")</f>
        <v>0</v>
      </c>
    </row>
    <row r="44" spans="1:12" ht="18.600000000000001" hidden="1" customHeight="1" outlineLevel="1" thickBot="1" x14ac:dyDescent="0.25">
      <c r="A44" s="24"/>
      <c r="B44" s="29"/>
      <c r="C44" s="8"/>
      <c r="D44" s="33"/>
      <c r="E44" s="8"/>
      <c r="F44" s="33"/>
      <c r="G44" s="42"/>
      <c r="H44" s="34"/>
      <c r="I44" s="8"/>
      <c r="J44" s="33"/>
      <c r="K44" s="43"/>
      <c r="L44" s="59" t="str">
        <f>IF(SUM(D44,F44,H44,J44)&gt;0.1, SUM(D44,F44,H44,J44), "0")</f>
        <v>0</v>
      </c>
    </row>
    <row r="45" spans="1:12" ht="20.45" customHeight="1" collapsed="1" thickBot="1" x14ac:dyDescent="0.25">
      <c r="B45" s="14" t="s">
        <v>0</v>
      </c>
      <c r="C45" s="19">
        <f>ROUND(SUM(C5:C28),0)</f>
        <v>0</v>
      </c>
      <c r="D45" s="20">
        <f>ROUND(SUM(D29:D44),0)</f>
        <v>0</v>
      </c>
      <c r="E45" s="19">
        <f>ROUND(SUM(E5:E28),0)</f>
        <v>0</v>
      </c>
      <c r="F45" s="20">
        <f>ROUND(SUM(F29:F44),0)</f>
        <v>0</v>
      </c>
      <c r="G45" s="19">
        <f>ROUND(SUM(G5:G28),0)</f>
        <v>0</v>
      </c>
      <c r="H45" s="20">
        <f>ROUND(SUM(H29:H44),0)</f>
        <v>0</v>
      </c>
      <c r="I45" s="19">
        <f>ROUND(SUM(I5:I28),0)</f>
        <v>0</v>
      </c>
      <c r="J45" s="20">
        <f>ROUND(SUM(J29:J44),0)</f>
        <v>0</v>
      </c>
      <c r="K45" s="22">
        <f>ROUND(SUM(K5:K28),0)</f>
        <v>0</v>
      </c>
      <c r="L45" s="60">
        <f>ROUND(SUM(L29:L44),0)</f>
        <v>0</v>
      </c>
    </row>
    <row r="46" spans="1:12" ht="20.45" customHeight="1" thickBot="1" x14ac:dyDescent="0.25">
      <c r="B46" s="25" t="s">
        <v>36</v>
      </c>
      <c r="C46" s="75">
        <f>D45-C45</f>
        <v>0</v>
      </c>
      <c r="D46" s="76"/>
      <c r="E46" s="75">
        <f>F45-E45</f>
        <v>0</v>
      </c>
      <c r="F46" s="76"/>
      <c r="G46" s="75">
        <f>H45-G45</f>
        <v>0</v>
      </c>
      <c r="H46" s="76"/>
      <c r="I46" s="75">
        <f>J45-I45</f>
        <v>0</v>
      </c>
      <c r="J46" s="76"/>
      <c r="K46" s="75">
        <f>L45-K45</f>
        <v>0</v>
      </c>
      <c r="L46" s="76"/>
    </row>
    <row r="48" spans="1:12" ht="15.75" thickBot="1" x14ac:dyDescent="0.3">
      <c r="B48" s="26" t="s">
        <v>38</v>
      </c>
      <c r="K48" s="65" t="s">
        <v>74</v>
      </c>
    </row>
    <row r="49" spans="2:12" ht="15" x14ac:dyDescent="0.25">
      <c r="B49" t="s">
        <v>63</v>
      </c>
      <c r="C49" s="61">
        <f>IF(C45&gt;100000,"50% plus Restkosten",100%-C50)</f>
        <v>1</v>
      </c>
      <c r="D49" s="62">
        <f>C45-D50</f>
        <v>0</v>
      </c>
      <c r="E49" s="61">
        <f>IF(E45&gt;100000,"50% plus Restkosten",100%-E50)</f>
        <v>1</v>
      </c>
      <c r="F49" s="62">
        <f>E45-F50</f>
        <v>0</v>
      </c>
      <c r="G49" s="61">
        <f>IF(G45&gt;100000,"50% plus Restkosten",100%-G50)</f>
        <v>1</v>
      </c>
      <c r="H49" s="62">
        <f>G45-H50</f>
        <v>0</v>
      </c>
      <c r="I49" s="61">
        <f>IF(I45&gt;100000,"50% plus Restkosten",100%-I50)</f>
        <v>1</v>
      </c>
      <c r="J49" s="62">
        <f>I45-J50</f>
        <v>0</v>
      </c>
      <c r="K49" s="66" t="s">
        <v>75</v>
      </c>
      <c r="L49" s="67" t="str">
        <f>IF(SUM(D49,F49,H49,J49)&gt;0.1, SUM(D49,F49,H49,J49), "0")</f>
        <v>0</v>
      </c>
    </row>
    <row r="50" spans="2:12" ht="15.75" thickBot="1" x14ac:dyDescent="0.3">
      <c r="B50" t="s">
        <v>64</v>
      </c>
      <c r="C50" s="63">
        <f>IF(C45&lt;1000,0,IF(AND(C45&gt;=Technik!$E$5,C45&lt;=Technik!$F$5),Technik!$G$5,IF(AND(C45&gt;=Technik!$E$6,C45&lt;=Technik!$F$6),Technik!$G$6,IF(AND(C45&gt;=Technik!$E$7,C45&lt;=Technik!$F$7),Technik!$G$7,""))))</f>
        <v>0</v>
      </c>
      <c r="D50" s="64">
        <f>MIN(ROUND(C$45*C50,0),50000)</f>
        <v>0</v>
      </c>
      <c r="E50" s="63">
        <f>IF(E45&lt;1000,0,IF(AND(E45&gt;=Technik!$E$5,E45&lt;=Technik!$F$5),Technik!$G$5,IF(AND(E45&gt;=Technik!$E$6,E45&lt;=Technik!$F$6),Technik!$G$6,IF(AND(E45&gt;=Technik!$E$7,E45&lt;=Technik!$F$7),Technik!$G$7,""))))</f>
        <v>0</v>
      </c>
      <c r="F50" s="64">
        <f>MIN(ROUND(E$45*E50,0),50000)</f>
        <v>0</v>
      </c>
      <c r="G50" s="63">
        <f>IF(G45&lt;1000,0,IF(AND(G45&gt;=Technik!$E$5,G45&lt;=Technik!$F$5),Technik!$G$5,IF(AND(G45&gt;=Technik!$E$6,G45&lt;=Technik!$F$6),Technik!$G$6,IF(AND(G45&gt;=Technik!$E$7,G45&lt;=Technik!$F$7),Technik!$G$7,""))))</f>
        <v>0</v>
      </c>
      <c r="H50" s="64">
        <f>MIN(ROUND(G$45*G50,0),50000)</f>
        <v>0</v>
      </c>
      <c r="I50" s="63">
        <f>IF(I45&lt;1000,0,IF(AND(I45&gt;=Technik!$E$5,I45&lt;=Technik!$F$5),Technik!$G$5,IF(AND(I45&gt;=Technik!$E$6,I45&lt;=Technik!$F$6),Technik!$G$6,IF(AND(I45&gt;=Technik!$E$7,I45&lt;=Technik!$F$7),Technik!$G$7,""))))</f>
        <v>0</v>
      </c>
      <c r="J50" s="64">
        <f>MIN(ROUND(I$45*I50,0),50000)</f>
        <v>0</v>
      </c>
      <c r="K50" s="66" t="s">
        <v>76</v>
      </c>
      <c r="L50" s="67" t="str">
        <f>IF(SUM(D50,F50,H50,J50)&gt;0.1, SUM(D50,F50,H50,J50), "0")</f>
        <v>0</v>
      </c>
    </row>
    <row r="51" spans="2:12" ht="6" customHeight="1" x14ac:dyDescent="0.25">
      <c r="K51" s="66"/>
      <c r="L51" s="26"/>
    </row>
    <row r="52" spans="2:12" ht="15" x14ac:dyDescent="0.25">
      <c r="K52" s="66" t="s">
        <v>77</v>
      </c>
      <c r="L52" s="68">
        <f>L49+L50</f>
        <v>0</v>
      </c>
    </row>
    <row r="54" spans="2:12" x14ac:dyDescent="0.2">
      <c r="B54" s="9" t="s">
        <v>105</v>
      </c>
    </row>
    <row r="55" spans="2:12" x14ac:dyDescent="0.2">
      <c r="B55" t="s">
        <v>39</v>
      </c>
    </row>
  </sheetData>
  <sheetProtection formatCells="0" insertRows="0" deleteRows="0" sort="0" autoFilter="0" pivotTables="0"/>
  <mergeCells count="10">
    <mergeCell ref="C46:D46"/>
    <mergeCell ref="E46:F46"/>
    <mergeCell ref="G46:H46"/>
    <mergeCell ref="I46:J46"/>
    <mergeCell ref="K46:L46"/>
    <mergeCell ref="G3:H3"/>
    <mergeCell ref="I3:J3"/>
    <mergeCell ref="K3:L3"/>
    <mergeCell ref="C3:D3"/>
    <mergeCell ref="E3:F3"/>
  </mergeCells>
  <conditionalFormatting sqref="C46:D46">
    <cfRule type="cellIs" dxfId="29" priority="7" operator="greaterThan">
      <formula>0</formula>
    </cfRule>
    <cfRule type="cellIs" dxfId="28" priority="8" operator="lessThan">
      <formula>0</formula>
    </cfRule>
  </conditionalFormatting>
  <conditionalFormatting sqref="C3:D3">
    <cfRule type="cellIs" dxfId="27" priority="30" operator="equal">
      <formula>"[Startjahr eingeben]"</formula>
    </cfRule>
    <cfRule type="cellIs" dxfId="26" priority="31" operator="notEqual">
      <formula>"[Startjahr eingeben]"</formula>
    </cfRule>
  </conditionalFormatting>
  <conditionalFormatting sqref="E3 G3 I3">
    <cfRule type="cellIs" dxfId="25" priority="29" operator="notEqual">
      <formula>"mögliches Folgejahr bei mehrjärigen Projekten"</formula>
    </cfRule>
  </conditionalFormatting>
  <conditionalFormatting sqref="E46:L46">
    <cfRule type="cellIs" dxfId="24" priority="1" operator="greaterThan">
      <formula>0</formula>
    </cfRule>
    <cfRule type="cellIs" dxfId="23" priority="2" operator="lessThan">
      <formula>0</formula>
    </cfRule>
  </conditionalFormatting>
  <conditionalFormatting sqref="F3">
    <cfRule type="cellIs" dxfId="22" priority="27" operator="equal">
      <formula>"[Startjahr eingeben]"</formula>
    </cfRule>
    <cfRule type="cellIs" dxfId="21" priority="28" operator="notEqual">
      <formula>"[Startjahr eingeben]"</formula>
    </cfRule>
  </conditionalFormatting>
  <conditionalFormatting sqref="H3">
    <cfRule type="cellIs" dxfId="20" priority="25" operator="equal">
      <formula>"[Startjahr eingeben]"</formula>
    </cfRule>
    <cfRule type="cellIs" dxfId="19" priority="26" operator="notEqual">
      <formula>"[Startjahr eingeben]"</formula>
    </cfRule>
  </conditionalFormatting>
  <conditionalFormatting sqref="J3">
    <cfRule type="cellIs" dxfId="18" priority="23" operator="equal">
      <formula>"[Startjahr eingeben]"</formula>
    </cfRule>
    <cfRule type="cellIs" dxfId="17" priority="24" operator="notEqual">
      <formula>"[Startjahr eingeben]"</formula>
    </cfRule>
  </conditionalFormatting>
  <conditionalFormatting sqref="L3">
    <cfRule type="cellIs" dxfId="16" priority="21" operator="equal">
      <formula>"[Startjahr eingeben]"</formula>
    </cfRule>
    <cfRule type="cellIs" dxfId="15" priority="22" operator="notEqual">
      <formula>"[Startjahr eingeben]"</formula>
    </cfRule>
  </conditionalFormatting>
  <pageMargins left="0.70866141732283472" right="0.70866141732283472" top="0.78740157480314965" bottom="0.78740157480314965" header="0.31496062992125984" footer="0.31496062992125984"/>
  <pageSetup paperSize="9" scale="60" orientation="landscape" r:id="rId1"/>
  <headerFooter>
    <oddHeader>&amp;F</oddHeader>
    <oddFooter>&amp;L&amp;B Vertraulich&amp;B&amp;C&amp;D&amp;RSeite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BA1BC-3BE4-4A8A-98A7-A5BA5599782B}">
  <sheetPr>
    <tabColor rgb="FFFFC000"/>
    <pageSetUpPr fitToPage="1"/>
  </sheetPr>
  <dimension ref="A1:B59"/>
  <sheetViews>
    <sheetView zoomScale="85" zoomScaleNormal="85" workbookViewId="0"/>
  </sheetViews>
  <sheetFormatPr baseColWidth="10" defaultRowHeight="14.25" x14ac:dyDescent="0.2"/>
  <cols>
    <col min="1" max="1" width="27.625" customWidth="1"/>
    <col min="2" max="2" width="128.375" customWidth="1"/>
  </cols>
  <sheetData>
    <row r="1" spans="1:2" ht="20.25" x14ac:dyDescent="0.3">
      <c r="A1" s="6" t="s">
        <v>84</v>
      </c>
    </row>
    <row r="2" spans="1:2" ht="13.15" customHeight="1" x14ac:dyDescent="0.2"/>
    <row r="4" spans="1:2" s="10" customFormat="1" ht="18" x14ac:dyDescent="0.25">
      <c r="A4" s="35" t="s">
        <v>72</v>
      </c>
      <c r="B4" s="36"/>
    </row>
    <row r="5" spans="1:2" ht="11.45" customHeight="1" x14ac:dyDescent="0.2"/>
    <row r="6" spans="1:2" ht="21.6" customHeight="1" x14ac:dyDescent="0.2">
      <c r="A6" s="45" t="s">
        <v>37</v>
      </c>
      <c r="B6" s="37" t="s">
        <v>41</v>
      </c>
    </row>
    <row r="7" spans="1:2" ht="21.6" customHeight="1" x14ac:dyDescent="0.2">
      <c r="A7" s="49" t="s">
        <v>40</v>
      </c>
      <c r="B7" s="37" t="s">
        <v>85</v>
      </c>
    </row>
    <row r="8" spans="1:2" ht="21.6" customHeight="1" x14ac:dyDescent="0.2">
      <c r="A8" s="50" t="s">
        <v>1</v>
      </c>
      <c r="B8" s="37" t="s">
        <v>10</v>
      </c>
    </row>
    <row r="9" spans="1:2" ht="21.6" customHeight="1" x14ac:dyDescent="0.2">
      <c r="A9" s="50" t="s">
        <v>5</v>
      </c>
      <c r="B9" s="37" t="s">
        <v>34</v>
      </c>
    </row>
    <row r="10" spans="1:2" ht="21.6" customHeight="1" x14ac:dyDescent="0.2">
      <c r="A10" s="50" t="s">
        <v>4</v>
      </c>
      <c r="B10" s="37" t="s">
        <v>35</v>
      </c>
    </row>
    <row r="11" spans="1:2" ht="21.6" customHeight="1" x14ac:dyDescent="0.2">
      <c r="A11" s="50" t="s">
        <v>16</v>
      </c>
      <c r="B11" s="37" t="s">
        <v>51</v>
      </c>
    </row>
    <row r="13" spans="1:2" ht="15" x14ac:dyDescent="0.2">
      <c r="A13" s="69" t="s">
        <v>83</v>
      </c>
    </row>
    <row r="27" spans="1:2" s="10" customFormat="1" ht="18" x14ac:dyDescent="0.25">
      <c r="A27" s="35" t="s">
        <v>73</v>
      </c>
      <c r="B27" s="36"/>
    </row>
    <row r="28" spans="1:2" x14ac:dyDescent="0.2">
      <c r="A28" s="38"/>
      <c r="B28" s="38"/>
    </row>
    <row r="29" spans="1:2" ht="21.6" customHeight="1" x14ac:dyDescent="0.2">
      <c r="A29" s="39" t="s">
        <v>44</v>
      </c>
      <c r="B29" s="39"/>
    </row>
    <row r="30" spans="1:2" ht="21.6" customHeight="1" x14ac:dyDescent="0.2">
      <c r="A30" s="39" t="s">
        <v>45</v>
      </c>
      <c r="B30" s="39"/>
    </row>
    <row r="31" spans="1:2" ht="21.6" customHeight="1" x14ac:dyDescent="0.2">
      <c r="A31" s="39" t="s">
        <v>42</v>
      </c>
      <c r="B31" s="39"/>
    </row>
    <row r="32" spans="1:2" ht="21.6" customHeight="1" x14ac:dyDescent="0.2">
      <c r="A32" s="39" t="s">
        <v>79</v>
      </c>
      <c r="B32" s="39"/>
    </row>
    <row r="33" spans="1:2" ht="21.6" customHeight="1" x14ac:dyDescent="0.2">
      <c r="A33" s="39" t="s">
        <v>49</v>
      </c>
      <c r="B33" s="39"/>
    </row>
    <row r="34" spans="1:2" ht="21.6" customHeight="1" x14ac:dyDescent="0.2">
      <c r="A34" s="39" t="s">
        <v>80</v>
      </c>
      <c r="B34" s="39"/>
    </row>
    <row r="35" spans="1:2" ht="21.6" customHeight="1" x14ac:dyDescent="0.2">
      <c r="A35" s="39" t="s">
        <v>50</v>
      </c>
      <c r="B35" s="39"/>
    </row>
    <row r="36" spans="1:2" ht="15" x14ac:dyDescent="0.2">
      <c r="A36" s="69" t="s">
        <v>82</v>
      </c>
      <c r="B36" s="39"/>
    </row>
    <row r="37" spans="1:2" ht="15" x14ac:dyDescent="0.2">
      <c r="A37" s="39"/>
      <c r="B37" s="39"/>
    </row>
    <row r="38" spans="1:2" ht="15" x14ac:dyDescent="0.2">
      <c r="A38" s="39"/>
      <c r="B38" s="39"/>
    </row>
    <row r="39" spans="1:2" ht="15" x14ac:dyDescent="0.2">
      <c r="A39" s="39"/>
      <c r="B39" s="39"/>
    </row>
    <row r="40" spans="1:2" ht="15" x14ac:dyDescent="0.2">
      <c r="A40" s="39"/>
      <c r="B40" s="39"/>
    </row>
    <row r="41" spans="1:2" ht="15" x14ac:dyDescent="0.2">
      <c r="A41" s="39"/>
      <c r="B41" s="39"/>
    </row>
    <row r="42" spans="1:2" ht="15" x14ac:dyDescent="0.2">
      <c r="A42" s="39"/>
      <c r="B42" s="39"/>
    </row>
    <row r="43" spans="1:2" ht="15" x14ac:dyDescent="0.2">
      <c r="A43" s="39"/>
      <c r="B43" s="39"/>
    </row>
    <row r="44" spans="1:2" ht="15" x14ac:dyDescent="0.2">
      <c r="A44" s="39"/>
      <c r="B44" s="39"/>
    </row>
    <row r="45" spans="1:2" ht="15" x14ac:dyDescent="0.2">
      <c r="A45" s="39"/>
      <c r="B45" s="39"/>
    </row>
    <row r="46" spans="1:2" ht="15" x14ac:dyDescent="0.2">
      <c r="A46" s="39"/>
      <c r="B46" s="39"/>
    </row>
    <row r="47" spans="1:2" ht="15" x14ac:dyDescent="0.2">
      <c r="A47" s="39"/>
      <c r="B47" s="39"/>
    </row>
    <row r="48" spans="1:2" ht="15" x14ac:dyDescent="0.2">
      <c r="A48" s="39"/>
      <c r="B48" s="39"/>
    </row>
    <row r="49" spans="1:2" ht="15" x14ac:dyDescent="0.2">
      <c r="A49" s="39"/>
      <c r="B49" s="39"/>
    </row>
    <row r="50" spans="1:2" ht="21.6" customHeight="1" x14ac:dyDescent="0.2">
      <c r="A50" s="39" t="s">
        <v>46</v>
      </c>
      <c r="B50" s="39"/>
    </row>
    <row r="51" spans="1:2" ht="21.6" customHeight="1" x14ac:dyDescent="0.2">
      <c r="A51" s="39" t="s">
        <v>81</v>
      </c>
      <c r="B51" s="39"/>
    </row>
    <row r="52" spans="1:2" ht="21.6" customHeight="1" x14ac:dyDescent="0.2">
      <c r="A52" s="39" t="s">
        <v>47</v>
      </c>
      <c r="B52" s="39"/>
    </row>
    <row r="53" spans="1:2" ht="15" x14ac:dyDescent="0.2">
      <c r="A53" s="39"/>
      <c r="B53" s="39"/>
    </row>
    <row r="54" spans="1:2" ht="15" x14ac:dyDescent="0.2">
      <c r="A54" s="41" t="s">
        <v>43</v>
      </c>
      <c r="B54" s="39"/>
    </row>
    <row r="55" spans="1:2" ht="15" x14ac:dyDescent="0.2">
      <c r="A55" s="39"/>
      <c r="B55" s="39"/>
    </row>
    <row r="56" spans="1:2" ht="15" x14ac:dyDescent="0.2">
      <c r="A56" s="39"/>
      <c r="B56" s="39"/>
    </row>
    <row r="57" spans="1:2" ht="15" x14ac:dyDescent="0.2">
      <c r="A57" s="40" t="str">
        <f>Berechnung!B54</f>
        <v>Vorlageversion: 07.08.2026</v>
      </c>
      <c r="B57" s="39"/>
    </row>
    <row r="58" spans="1:2" ht="15" x14ac:dyDescent="0.2">
      <c r="A58" s="39" t="str">
        <f>Berechnung!B55</f>
        <v>Erstellt durch: Thomas Küng</v>
      </c>
      <c r="B58" s="39"/>
    </row>
    <row r="59" spans="1:2" ht="15" x14ac:dyDescent="0.2">
      <c r="A59" s="39"/>
      <c r="B59" s="39"/>
    </row>
  </sheetData>
  <sheetProtection insertColumns="0" insertRows="0" deleteColumns="0" deleteRows="0" sort="0"/>
  <hyperlinks>
    <hyperlink ref="A54" r:id="rId1" xr:uid="{91B40C10-274C-4D09-AFB0-184290FB1C6F}"/>
  </hyperlinks>
  <pageMargins left="0.7" right="0.7" top="0.78740157499999996" bottom="0.78740157499999996" header="0.3" footer="0.3"/>
  <pageSetup paperSize="9" scale="3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EAED9-F702-4954-A01F-DE36373EC9E4}">
  <sheetPr>
    <tabColor rgb="FF0070C0"/>
    <pageSetUpPr fitToPage="1"/>
  </sheetPr>
  <dimension ref="A1:P55"/>
  <sheetViews>
    <sheetView zoomScale="70" zoomScaleNormal="70" workbookViewId="0"/>
  </sheetViews>
  <sheetFormatPr baseColWidth="10" defaultRowHeight="14.25" outlineLevelRow="1" outlineLevelCol="3" x14ac:dyDescent="0.2"/>
  <cols>
    <col min="1" max="1" width="3.75" customWidth="1"/>
    <col min="2" max="2" width="72" customWidth="1"/>
    <col min="3" max="3" width="19.875" customWidth="1"/>
    <col min="4" max="4" width="22.25" customWidth="1"/>
    <col min="5" max="5" width="19.875" customWidth="1" outlineLevel="1"/>
    <col min="6" max="6" width="22.25" customWidth="1" outlineLevel="1"/>
    <col min="7" max="7" width="19.875" customWidth="1" outlineLevel="2"/>
    <col min="8" max="8" width="21.625" customWidth="1" outlineLevel="2"/>
    <col min="9" max="10" width="19.875" customWidth="1" outlineLevel="3"/>
    <col min="11" max="11" width="24.125" customWidth="1"/>
    <col min="12" max="12" width="19.875" customWidth="1"/>
    <col min="13" max="15" width="11.25" customWidth="1"/>
  </cols>
  <sheetData>
    <row r="1" spans="1:16" ht="20.25" x14ac:dyDescent="0.3">
      <c r="A1" s="6" t="s">
        <v>62</v>
      </c>
    </row>
    <row r="2" spans="1:16" ht="13.15" customHeight="1" thickBot="1" x14ac:dyDescent="0.25"/>
    <row r="3" spans="1:16" s="55" customFormat="1" ht="27" customHeight="1" thickBot="1" x14ac:dyDescent="0.3">
      <c r="C3" s="70">
        <v>2026</v>
      </c>
      <c r="D3" s="71"/>
      <c r="E3" s="72">
        <f>IF(C3&lt;&gt;"[Startjahr eingeben]", C3+1, "2. Jahr [bei mehrjährigen Projekten]")</f>
        <v>2027</v>
      </c>
      <c r="F3" s="73"/>
      <c r="G3" s="72">
        <f>IF(C3&lt;&gt;"[Startjahr eingeben]", C3+2, "3. Jahr [bei mehrjährigen Projekten]")</f>
        <v>2028</v>
      </c>
      <c r="H3" s="73"/>
      <c r="I3" s="72">
        <f>IF(C3&lt;&gt;"[Startjahr eingeben]", C3+3, "4. Teiljahr [Anteil vom 1. Jahr]")</f>
        <v>2029</v>
      </c>
      <c r="J3" s="73"/>
      <c r="K3" s="72" t="s">
        <v>12</v>
      </c>
      <c r="L3" s="74"/>
    </row>
    <row r="4" spans="1:16" ht="73.150000000000006" customHeight="1" thickBot="1" x14ac:dyDescent="0.25">
      <c r="A4" s="11"/>
      <c r="B4" s="15" t="s">
        <v>31</v>
      </c>
      <c r="C4" s="16" t="s">
        <v>17</v>
      </c>
      <c r="D4" s="17" t="s">
        <v>32</v>
      </c>
      <c r="E4" s="16" t="s">
        <v>17</v>
      </c>
      <c r="F4" s="17" t="s">
        <v>32</v>
      </c>
      <c r="G4" s="16" t="s">
        <v>17</v>
      </c>
      <c r="H4" s="17" t="s">
        <v>32</v>
      </c>
      <c r="I4" s="16" t="s">
        <v>17</v>
      </c>
      <c r="J4" s="17" t="s">
        <v>32</v>
      </c>
      <c r="K4" s="18" t="s">
        <v>15</v>
      </c>
      <c r="L4" s="56" t="s">
        <v>33</v>
      </c>
    </row>
    <row r="5" spans="1:16" ht="18.600000000000001" customHeight="1" x14ac:dyDescent="0.2">
      <c r="A5" s="12">
        <v>1</v>
      </c>
      <c r="B5" s="27" t="s">
        <v>5</v>
      </c>
      <c r="C5" s="31"/>
      <c r="D5" s="79" t="s">
        <v>100</v>
      </c>
      <c r="E5" s="31"/>
      <c r="F5" s="79" t="s">
        <v>100</v>
      </c>
      <c r="G5" s="31"/>
      <c r="H5" s="79" t="s">
        <v>100</v>
      </c>
      <c r="I5" s="31"/>
      <c r="J5" s="44" t="s">
        <v>48</v>
      </c>
      <c r="K5" s="21" t="str">
        <f>IF(SUM(C5,E5,G5,I5)&gt;0.1, SUM(C5,E5,G5,I5), "0")</f>
        <v>0</v>
      </c>
      <c r="L5" s="57"/>
      <c r="P5" t="e">
        <f>IF(AND(#REF!="dein_gewünschter_Eintrag1",#REF!&lt;&gt; "dein_nicht_gewünschter_Eintrag2"), C5*#REF!, "")</f>
        <v>#REF!</v>
      </c>
    </row>
    <row r="6" spans="1:16" ht="18.600000000000001" customHeight="1" x14ac:dyDescent="0.2">
      <c r="A6" s="13">
        <v>2</v>
      </c>
      <c r="B6" s="28" t="s">
        <v>2</v>
      </c>
      <c r="C6" s="32"/>
      <c r="D6" s="80" t="s">
        <v>101</v>
      </c>
      <c r="E6" s="32"/>
      <c r="F6" s="80" t="s">
        <v>101</v>
      </c>
      <c r="G6" s="32"/>
      <c r="H6" s="80" t="s">
        <v>101</v>
      </c>
      <c r="I6" s="32"/>
      <c r="J6" s="23"/>
      <c r="K6" s="8" t="str">
        <f>IF(SUM(C6,E6,G6,I6)&gt;0.1, SUM(C6,E6,G6,I6), "0")</f>
        <v>0</v>
      </c>
      <c r="L6" s="58"/>
    </row>
    <row r="7" spans="1:16" ht="18.600000000000001" customHeight="1" x14ac:dyDescent="0.2">
      <c r="A7" s="13">
        <v>3</v>
      </c>
      <c r="B7" s="77" t="s">
        <v>86</v>
      </c>
      <c r="C7" s="32"/>
      <c r="D7" s="80" t="s">
        <v>103</v>
      </c>
      <c r="E7" s="32"/>
      <c r="F7" s="80" t="s">
        <v>103</v>
      </c>
      <c r="G7" s="32"/>
      <c r="H7" s="80" t="s">
        <v>103</v>
      </c>
      <c r="I7" s="32"/>
      <c r="J7" s="23"/>
      <c r="K7" s="8" t="str">
        <f>IF(SUM(C7,E7,G7,I7)&gt;0.1, SUM(C7,E7,G7,I7), "0")</f>
        <v>0</v>
      </c>
      <c r="L7" s="58"/>
    </row>
    <row r="8" spans="1:16" ht="18.600000000000001" customHeight="1" x14ac:dyDescent="0.2">
      <c r="A8" s="13">
        <v>4</v>
      </c>
      <c r="B8" s="29" t="s">
        <v>91</v>
      </c>
      <c r="C8" s="32">
        <f>1020*4</f>
        <v>4080</v>
      </c>
      <c r="D8" s="78" t="s">
        <v>95</v>
      </c>
      <c r="E8" s="32">
        <f>1020*12</f>
        <v>12240</v>
      </c>
      <c r="F8" s="78" t="s">
        <v>99</v>
      </c>
      <c r="G8" s="32">
        <f>1020*12</f>
        <v>12240</v>
      </c>
      <c r="H8" s="78" t="s">
        <v>107</v>
      </c>
      <c r="I8" s="32">
        <f>1020*7</f>
        <v>7140</v>
      </c>
      <c r="J8" s="78" t="s">
        <v>108</v>
      </c>
      <c r="K8" s="8">
        <f>IF(SUM(C8,E8,G8,I8)&gt;0.1, SUM(C8,E8,G8,I8), "0")</f>
        <v>35700</v>
      </c>
      <c r="L8" s="58"/>
    </row>
    <row r="9" spans="1:16" ht="18.600000000000001" customHeight="1" x14ac:dyDescent="0.2">
      <c r="A9" s="13">
        <v>5</v>
      </c>
      <c r="B9" s="29" t="s">
        <v>93</v>
      </c>
      <c r="C9" s="32">
        <f>C8*18%</f>
        <v>734.4</v>
      </c>
      <c r="D9" s="78" t="s">
        <v>96</v>
      </c>
      <c r="E9" s="32">
        <f>E8*18%</f>
        <v>2203.1999999999998</v>
      </c>
      <c r="F9" s="78" t="s">
        <v>104</v>
      </c>
      <c r="G9" s="32">
        <f>G8*18%</f>
        <v>2203.1999999999998</v>
      </c>
      <c r="H9" s="78" t="s">
        <v>106</v>
      </c>
      <c r="I9" s="32">
        <f>I8*18%</f>
        <v>1285.2</v>
      </c>
      <c r="J9" s="78" t="s">
        <v>109</v>
      </c>
      <c r="K9" s="8">
        <f>IF(SUM(C9,E9,G9,I9)&gt;0.1, SUM(C9,E9,G9,I9), "0")</f>
        <v>6425.9999999999991</v>
      </c>
      <c r="L9" s="58"/>
    </row>
    <row r="10" spans="1:16" ht="18.600000000000001" customHeight="1" x14ac:dyDescent="0.2">
      <c r="A10" s="13">
        <v>6</v>
      </c>
      <c r="B10" s="77" t="s">
        <v>87</v>
      </c>
      <c r="C10" s="32"/>
      <c r="D10" s="78" t="s">
        <v>102</v>
      </c>
      <c r="E10" s="32"/>
      <c r="F10" s="23"/>
      <c r="G10" s="32"/>
      <c r="H10" s="23"/>
      <c r="I10" s="32"/>
      <c r="J10" s="23"/>
      <c r="K10" s="8" t="str">
        <f>IF(SUM(C10,E10,G10,I10)&gt;0.1, SUM(C10,E10,G10,I10), "0")</f>
        <v>0</v>
      </c>
      <c r="L10" s="58"/>
    </row>
    <row r="11" spans="1:16" ht="18.600000000000001" customHeight="1" x14ac:dyDescent="0.2">
      <c r="A11" s="13">
        <v>7</v>
      </c>
      <c r="B11" s="29" t="s">
        <v>92</v>
      </c>
      <c r="C11" s="32">
        <f>5000*5%*5</f>
        <v>1250</v>
      </c>
      <c r="D11" s="78" t="s">
        <v>98</v>
      </c>
      <c r="E11" s="32">
        <f>5000*5%*12</f>
        <v>3000</v>
      </c>
      <c r="F11" s="78" t="s">
        <v>99</v>
      </c>
      <c r="G11" s="32">
        <f>5000*5%*12</f>
        <v>3000</v>
      </c>
      <c r="H11" s="78" t="s">
        <v>107</v>
      </c>
      <c r="I11" s="32">
        <f>5000*5%*7</f>
        <v>1750</v>
      </c>
      <c r="J11" s="78" t="s">
        <v>108</v>
      </c>
      <c r="K11" s="8">
        <f>IF(SUM(C11,E11,G11,I11)&gt;0.1, SUM(C11,E11,G11,I11), "0")</f>
        <v>9000</v>
      </c>
      <c r="L11" s="58"/>
    </row>
    <row r="12" spans="1:16" ht="18.600000000000001" customHeight="1" x14ac:dyDescent="0.2">
      <c r="A12" s="13">
        <v>8</v>
      </c>
      <c r="B12" s="29" t="s">
        <v>94</v>
      </c>
      <c r="C12" s="32">
        <f>C11*18%</f>
        <v>225</v>
      </c>
      <c r="D12" s="78" t="s">
        <v>97</v>
      </c>
      <c r="E12" s="32">
        <f>E11*18%</f>
        <v>540</v>
      </c>
      <c r="F12" s="78" t="s">
        <v>104</v>
      </c>
      <c r="G12" s="32">
        <f>G11*18%</f>
        <v>540</v>
      </c>
      <c r="H12" s="78" t="s">
        <v>106</v>
      </c>
      <c r="I12" s="32">
        <f>I11*18%</f>
        <v>315</v>
      </c>
      <c r="J12" s="78" t="s">
        <v>109</v>
      </c>
      <c r="K12" s="8">
        <f>IF(SUM(C12,E12,G12,I12)&gt;0.1, SUM(C12,E12,G12,I12), "0")</f>
        <v>1620</v>
      </c>
      <c r="L12" s="58"/>
    </row>
    <row r="13" spans="1:16" ht="18.600000000000001" customHeight="1" x14ac:dyDescent="0.2">
      <c r="A13" s="13">
        <v>9</v>
      </c>
      <c r="B13" s="77" t="s">
        <v>88</v>
      </c>
      <c r="C13" s="32"/>
      <c r="D13" s="23"/>
      <c r="E13" s="32"/>
      <c r="F13" s="23"/>
      <c r="G13" s="32"/>
      <c r="H13" s="23"/>
      <c r="I13" s="32"/>
      <c r="J13" s="23"/>
      <c r="K13" s="8" t="str">
        <f>IF(SUM(C13,E13,G13,I13)&gt;0.1, SUM(C13,E13,G13,I13), "0")</f>
        <v>0</v>
      </c>
      <c r="L13" s="58"/>
    </row>
    <row r="14" spans="1:16" ht="18.600000000000001" customHeight="1" x14ac:dyDescent="0.2">
      <c r="A14" s="13">
        <v>10</v>
      </c>
      <c r="B14" s="29" t="s">
        <v>89</v>
      </c>
      <c r="C14" s="32">
        <v>800</v>
      </c>
      <c r="D14" s="23"/>
      <c r="E14" s="32"/>
      <c r="F14" s="23"/>
      <c r="G14" s="32"/>
      <c r="H14" s="23"/>
      <c r="I14" s="32"/>
      <c r="J14" s="23"/>
      <c r="K14" s="8">
        <f>IF(SUM(C14,E14,G14,I14)&gt;0.1, SUM(C14,E14,G14,I14), "0")</f>
        <v>800</v>
      </c>
      <c r="L14" s="58"/>
    </row>
    <row r="15" spans="1:16" ht="18.600000000000001" customHeight="1" x14ac:dyDescent="0.2">
      <c r="A15" s="13">
        <v>11</v>
      </c>
      <c r="B15" s="29" t="s">
        <v>90</v>
      </c>
      <c r="C15" s="32">
        <v>200</v>
      </c>
      <c r="D15" s="23"/>
      <c r="E15" s="32"/>
      <c r="F15" s="23"/>
      <c r="G15" s="32"/>
      <c r="H15" s="23"/>
      <c r="I15" s="32"/>
      <c r="J15" s="23"/>
      <c r="K15" s="8">
        <f>IF(SUM(C15,E15,G15,I15)&gt;0.1, SUM(C15,E15,G15,I15), "0")</f>
        <v>200</v>
      </c>
      <c r="L15" s="58"/>
    </row>
    <row r="16" spans="1:16" ht="18.600000000000001" hidden="1" customHeight="1" x14ac:dyDescent="0.2">
      <c r="A16" s="13">
        <v>12</v>
      </c>
      <c r="B16" s="29"/>
      <c r="C16" s="32"/>
      <c r="D16" s="23"/>
      <c r="E16" s="32"/>
      <c r="F16" s="23"/>
      <c r="G16" s="32"/>
      <c r="H16" s="23"/>
      <c r="I16" s="32"/>
      <c r="J16" s="23"/>
      <c r="K16" s="8" t="str">
        <f>IF(SUM(C16,E16,G16,I16)&gt;0.1, SUM(C16,E16,G16,I16), "0")</f>
        <v>0</v>
      </c>
      <c r="L16" s="58"/>
    </row>
    <row r="17" spans="1:12" ht="18.600000000000001" hidden="1" customHeight="1" x14ac:dyDescent="0.2">
      <c r="A17" s="13">
        <v>13</v>
      </c>
      <c r="B17" s="28"/>
      <c r="C17" s="32"/>
      <c r="D17" s="23"/>
      <c r="E17" s="32"/>
      <c r="F17" s="23"/>
      <c r="G17" s="32"/>
      <c r="H17" s="23"/>
      <c r="I17" s="32"/>
      <c r="J17" s="23"/>
      <c r="K17" s="8" t="str">
        <f>IF(SUM(C17,E17,G17,I17)&gt;0.1, SUM(C17,E17,G17,I17), "0")</f>
        <v>0</v>
      </c>
      <c r="L17" s="58"/>
    </row>
    <row r="18" spans="1:12" ht="18.600000000000001" customHeight="1" x14ac:dyDescent="0.2">
      <c r="A18" s="13">
        <v>14</v>
      </c>
      <c r="B18" s="29"/>
      <c r="C18" s="32"/>
      <c r="D18" s="23"/>
      <c r="E18" s="32"/>
      <c r="F18" s="23"/>
      <c r="G18" s="32"/>
      <c r="H18" s="23"/>
      <c r="I18" s="32"/>
      <c r="J18" s="23"/>
      <c r="K18" s="8" t="str">
        <f>IF(SUM(C18,E18,G18,I18)&gt;0.1, SUM(C18,E18,G18,I18), "0")</f>
        <v>0</v>
      </c>
      <c r="L18" s="58"/>
    </row>
    <row r="19" spans="1:12" ht="18.600000000000001" hidden="1" customHeight="1" outlineLevel="1" x14ac:dyDescent="0.2">
      <c r="A19" s="13">
        <v>15</v>
      </c>
      <c r="B19" s="29"/>
      <c r="C19" s="32"/>
      <c r="D19" s="23"/>
      <c r="E19" s="32"/>
      <c r="F19" s="23"/>
      <c r="G19" s="32"/>
      <c r="H19" s="23"/>
      <c r="I19" s="32"/>
      <c r="J19" s="23"/>
      <c r="K19" s="8" t="str">
        <f>IF(SUM(C19,E19,G19,I19)&gt;0.1, SUM(C19,E19,G19,I19), "0")</f>
        <v>0</v>
      </c>
      <c r="L19" s="58"/>
    </row>
    <row r="20" spans="1:12" ht="18.600000000000001" hidden="1" customHeight="1" outlineLevel="1" x14ac:dyDescent="0.2">
      <c r="A20" s="13">
        <v>16</v>
      </c>
      <c r="B20" s="29"/>
      <c r="C20" s="32"/>
      <c r="D20" s="23"/>
      <c r="E20" s="32"/>
      <c r="F20" s="23"/>
      <c r="G20" s="32"/>
      <c r="H20" s="23"/>
      <c r="I20" s="32"/>
      <c r="J20" s="23"/>
      <c r="K20" s="8" t="str">
        <f>IF(SUM(C20,E20,G20,I20)&gt;0.1, SUM(C20,E20,G20,I20), "0")</f>
        <v>0</v>
      </c>
      <c r="L20" s="58"/>
    </row>
    <row r="21" spans="1:12" ht="18.600000000000001" hidden="1" customHeight="1" outlineLevel="1" x14ac:dyDescent="0.2">
      <c r="A21" s="13">
        <v>17</v>
      </c>
      <c r="B21" s="29"/>
      <c r="C21" s="32"/>
      <c r="D21" s="23"/>
      <c r="E21" s="32"/>
      <c r="F21" s="23"/>
      <c r="G21" s="32"/>
      <c r="H21" s="23"/>
      <c r="I21" s="32"/>
      <c r="J21" s="23"/>
      <c r="K21" s="8" t="str">
        <f>IF(SUM(C21,E21,G21,I21)&gt;0.1, SUM(C21,E21,G21,I21), "0")</f>
        <v>0</v>
      </c>
      <c r="L21" s="58"/>
    </row>
    <row r="22" spans="1:12" ht="18.600000000000001" hidden="1" customHeight="1" outlineLevel="1" x14ac:dyDescent="0.2">
      <c r="A22" s="13">
        <v>18</v>
      </c>
      <c r="B22" s="29"/>
      <c r="C22" s="32"/>
      <c r="D22" s="23"/>
      <c r="E22" s="32"/>
      <c r="F22" s="23"/>
      <c r="G22" s="32"/>
      <c r="H22" s="23"/>
      <c r="I22" s="32"/>
      <c r="J22" s="23"/>
      <c r="K22" s="8" t="str">
        <f>IF(SUM(C22,E22,G22,I22)&gt;0.1, SUM(C22,E22,G22,I22), "0")</f>
        <v>0</v>
      </c>
      <c r="L22" s="58"/>
    </row>
    <row r="23" spans="1:12" ht="18.600000000000001" hidden="1" customHeight="1" outlineLevel="1" x14ac:dyDescent="0.2">
      <c r="A23" s="13">
        <v>19</v>
      </c>
      <c r="B23" s="29"/>
      <c r="C23" s="32"/>
      <c r="D23" s="23"/>
      <c r="E23" s="32"/>
      <c r="F23" s="23"/>
      <c r="G23" s="32"/>
      <c r="H23" s="23"/>
      <c r="I23" s="32"/>
      <c r="J23" s="23"/>
      <c r="K23" s="8" t="str">
        <f>IF(SUM(C23,E23,G23,I23)&gt;0.1, SUM(C23,E23,G23,I23), "0")</f>
        <v>0</v>
      </c>
      <c r="L23" s="58"/>
    </row>
    <row r="24" spans="1:12" ht="18.600000000000001" hidden="1" customHeight="1" outlineLevel="1" x14ac:dyDescent="0.2">
      <c r="A24" s="13">
        <v>20</v>
      </c>
      <c r="B24" s="29"/>
      <c r="C24" s="32"/>
      <c r="D24" s="23"/>
      <c r="E24" s="32"/>
      <c r="F24" s="23"/>
      <c r="G24" s="32"/>
      <c r="H24" s="23"/>
      <c r="I24" s="32"/>
      <c r="J24" s="23"/>
      <c r="K24" s="8" t="str">
        <f>IF(SUM(C24,E24,G24,I24)&gt;0.1, SUM(C24,E24,G24,I24), "0")</f>
        <v>0</v>
      </c>
      <c r="L24" s="58"/>
    </row>
    <row r="25" spans="1:12" ht="18.600000000000001" hidden="1" customHeight="1" outlineLevel="1" x14ac:dyDescent="0.2">
      <c r="A25" s="13">
        <v>21</v>
      </c>
      <c r="B25" s="29"/>
      <c r="C25" s="32"/>
      <c r="D25" s="23"/>
      <c r="E25" s="32"/>
      <c r="F25" s="23"/>
      <c r="G25" s="32"/>
      <c r="H25" s="23"/>
      <c r="I25" s="32"/>
      <c r="J25" s="23"/>
      <c r="K25" s="8" t="str">
        <f>IF(SUM(C25,E25,G25,I25)&gt;0.1, SUM(C25,E25,G25,I25), "0")</f>
        <v>0</v>
      </c>
      <c r="L25" s="58"/>
    </row>
    <row r="26" spans="1:12" ht="18.600000000000001" hidden="1" customHeight="1" outlineLevel="1" x14ac:dyDescent="0.2">
      <c r="A26" s="13">
        <v>22</v>
      </c>
      <c r="B26" s="29"/>
      <c r="C26" s="32"/>
      <c r="D26" s="23"/>
      <c r="E26" s="32"/>
      <c r="F26" s="23"/>
      <c r="G26" s="32"/>
      <c r="H26" s="23"/>
      <c r="I26" s="32"/>
      <c r="J26" s="23"/>
      <c r="K26" s="8" t="str">
        <f>IF(SUM(C26,E26,G26,I26)&gt;0.1, SUM(C26,E26,G26,I26), "0")</f>
        <v>0</v>
      </c>
      <c r="L26" s="58"/>
    </row>
    <row r="27" spans="1:12" ht="18.600000000000001" hidden="1" customHeight="1" outlineLevel="1" x14ac:dyDescent="0.2">
      <c r="A27" s="13">
        <v>23</v>
      </c>
      <c r="B27" s="29"/>
      <c r="C27" s="32"/>
      <c r="D27" s="23"/>
      <c r="E27" s="32"/>
      <c r="F27" s="23"/>
      <c r="G27" s="32"/>
      <c r="H27" s="23"/>
      <c r="I27" s="32"/>
      <c r="J27" s="23"/>
      <c r="K27" s="8" t="str">
        <f>IF(SUM(C27,E27,G27,I27)&gt;0.1, SUM(C27,E27,G27,I27), "0")</f>
        <v>0</v>
      </c>
      <c r="L27" s="58"/>
    </row>
    <row r="28" spans="1:12" ht="18.600000000000001" hidden="1" customHeight="1" outlineLevel="1" x14ac:dyDescent="0.2">
      <c r="A28" s="13">
        <v>24</v>
      </c>
      <c r="B28" s="29"/>
      <c r="C28" s="46"/>
      <c r="D28" s="23"/>
      <c r="E28" s="46"/>
      <c r="F28" s="23"/>
      <c r="G28" s="46"/>
      <c r="H28" s="23"/>
      <c r="I28" s="46"/>
      <c r="J28" s="23"/>
      <c r="K28" s="8" t="str">
        <f>IF(SUM(C28,E28,G28,I28)&gt;0.1, SUM(C28,E28,G28,I28), "0")</f>
        <v>0</v>
      </c>
      <c r="L28" s="58"/>
    </row>
    <row r="29" spans="1:12" ht="18.600000000000001" customHeight="1" collapsed="1" x14ac:dyDescent="0.2">
      <c r="A29" s="13">
        <v>25</v>
      </c>
      <c r="B29" s="30" t="s">
        <v>4</v>
      </c>
      <c r="C29" s="47" t="s">
        <v>48</v>
      </c>
      <c r="D29" s="33"/>
      <c r="E29" s="47" t="s">
        <v>48</v>
      </c>
      <c r="F29" s="33"/>
      <c r="G29" s="47" t="s">
        <v>48</v>
      </c>
      <c r="H29" s="33"/>
      <c r="I29" s="47" t="s">
        <v>48</v>
      </c>
      <c r="J29" s="33"/>
      <c r="K29" s="43"/>
      <c r="L29" s="59" t="str">
        <f>IF(SUM(D29,F29,H29,J29)&gt;0.1, SUM(D29,F29,H29,J29), "0")</f>
        <v>0</v>
      </c>
    </row>
    <row r="30" spans="1:12" ht="18.600000000000001" customHeight="1" x14ac:dyDescent="0.2">
      <c r="A30" s="13">
        <v>26</v>
      </c>
      <c r="B30" s="29" t="s">
        <v>65</v>
      </c>
      <c r="C30" s="81" t="s">
        <v>114</v>
      </c>
      <c r="D30" s="33">
        <v>5800</v>
      </c>
      <c r="E30" s="8"/>
      <c r="F30" s="33">
        <v>11900</v>
      </c>
      <c r="G30" s="8"/>
      <c r="H30" s="33">
        <v>11900</v>
      </c>
      <c r="I30" s="8"/>
      <c r="J30" s="33">
        <v>6900</v>
      </c>
      <c r="K30" s="43"/>
      <c r="L30" s="59">
        <f>IF(SUM(D30,F30,H30,J30)&gt;0.1, SUM(D30,F30,H30,J30), "0")</f>
        <v>36500</v>
      </c>
    </row>
    <row r="31" spans="1:12" ht="18.600000000000001" customHeight="1" x14ac:dyDescent="0.2">
      <c r="A31" s="13">
        <v>27</v>
      </c>
      <c r="B31" s="29" t="s">
        <v>78</v>
      </c>
      <c r="C31" s="8"/>
      <c r="D31" s="33">
        <f>1489-500</f>
        <v>989</v>
      </c>
      <c r="E31" s="8"/>
      <c r="F31" s="33">
        <v>6080</v>
      </c>
      <c r="G31" s="8"/>
      <c r="H31" s="33">
        <v>6080</v>
      </c>
      <c r="I31" s="8"/>
      <c r="J31" s="33">
        <v>3596</v>
      </c>
      <c r="K31" s="43"/>
      <c r="L31" s="59">
        <f>IF(SUM(D31,F31,H31,J31)&gt;0.1, SUM(D31,F31,H31,J31), "0")</f>
        <v>16745</v>
      </c>
    </row>
    <row r="32" spans="1:12" ht="18.600000000000001" customHeight="1" x14ac:dyDescent="0.2">
      <c r="A32" s="13">
        <v>28</v>
      </c>
      <c r="B32" s="29" t="s">
        <v>110</v>
      </c>
      <c r="C32" s="81" t="s">
        <v>111</v>
      </c>
      <c r="D32" s="33">
        <v>500</v>
      </c>
      <c r="E32" s="8"/>
      <c r="F32" s="33"/>
      <c r="G32" s="8"/>
      <c r="H32" s="33"/>
      <c r="I32" s="8"/>
      <c r="J32" s="33"/>
      <c r="K32" s="43"/>
      <c r="L32" s="59">
        <f>IF(SUM(D32,F32,H32,J32)&gt;0.1, SUM(D32,F32,H32,J32), "0")</f>
        <v>500</v>
      </c>
    </row>
    <row r="33" spans="1:12" ht="18.600000000000001" customHeight="1" x14ac:dyDescent="0.2">
      <c r="A33" s="13">
        <v>29</v>
      </c>
      <c r="B33" s="29"/>
      <c r="C33" s="81" t="s">
        <v>112</v>
      </c>
      <c r="D33" s="33"/>
      <c r="E33" s="8"/>
      <c r="F33" s="33"/>
      <c r="G33" s="8"/>
      <c r="H33" s="33"/>
      <c r="I33" s="8"/>
      <c r="J33" s="33"/>
      <c r="K33" s="43"/>
      <c r="L33" s="59" t="str">
        <f>IF(SUM(D33,F33,H33,J33)&gt;0.1, SUM(D33,F33,H33,J33), "0")</f>
        <v>0</v>
      </c>
    </row>
    <row r="34" spans="1:12" ht="18.600000000000001" customHeight="1" thickBot="1" x14ac:dyDescent="0.25">
      <c r="A34" s="13">
        <v>30</v>
      </c>
      <c r="B34" s="29"/>
      <c r="C34" s="81" t="s">
        <v>113</v>
      </c>
      <c r="D34" s="33"/>
      <c r="E34" s="8"/>
      <c r="F34" s="33"/>
      <c r="G34" s="8"/>
      <c r="H34" s="33"/>
      <c r="I34" s="8"/>
      <c r="J34" s="33"/>
      <c r="K34" s="43"/>
      <c r="L34" s="59" t="str">
        <f>IF(SUM(D34,F34,H34,J34)&gt;0.1, SUM(D34,F34,H34,J34), "0")</f>
        <v>0</v>
      </c>
    </row>
    <row r="35" spans="1:12" ht="18.600000000000001" hidden="1" customHeight="1" outlineLevel="1" x14ac:dyDescent="0.2">
      <c r="A35" s="13">
        <v>31</v>
      </c>
      <c r="B35" s="29"/>
      <c r="C35" s="8"/>
      <c r="D35" s="33"/>
      <c r="E35" s="8"/>
      <c r="F35" s="33"/>
      <c r="G35" s="8"/>
      <c r="H35" s="33"/>
      <c r="I35" s="8"/>
      <c r="J35" s="33"/>
      <c r="K35" s="43"/>
      <c r="L35" s="59" t="str">
        <f>IF(SUM(D35,F35,H35,J35)&gt;0.1, SUM(D35,F35,H35,J35), "0")</f>
        <v>0</v>
      </c>
    </row>
    <row r="36" spans="1:12" ht="18.600000000000001" hidden="1" customHeight="1" outlineLevel="1" x14ac:dyDescent="0.2">
      <c r="A36" s="13">
        <v>32</v>
      </c>
      <c r="B36" s="29"/>
      <c r="C36" s="8"/>
      <c r="D36" s="33"/>
      <c r="E36" s="8"/>
      <c r="F36" s="33"/>
      <c r="G36" s="8"/>
      <c r="H36" s="33"/>
      <c r="I36" s="8"/>
      <c r="J36" s="33"/>
      <c r="K36" s="43"/>
      <c r="L36" s="59" t="str">
        <f>IF(SUM(D36,F36,H36,J36)&gt;0.1, SUM(D36,F36,H36,J36), "0")</f>
        <v>0</v>
      </c>
    </row>
    <row r="37" spans="1:12" ht="18.600000000000001" hidden="1" customHeight="1" outlineLevel="1" x14ac:dyDescent="0.2">
      <c r="A37" s="13">
        <v>33</v>
      </c>
      <c r="B37" s="29"/>
      <c r="C37" s="8"/>
      <c r="D37" s="33"/>
      <c r="E37" s="8"/>
      <c r="F37" s="33"/>
      <c r="G37" s="8"/>
      <c r="H37" s="33"/>
      <c r="I37" s="8"/>
      <c r="J37" s="33"/>
      <c r="K37" s="43"/>
      <c r="L37" s="59" t="str">
        <f>IF(SUM(D37,F37,H37,J37)&gt;0.1, SUM(D37,F37,H37,J37), "0")</f>
        <v>0</v>
      </c>
    </row>
    <row r="38" spans="1:12" ht="18.600000000000001" hidden="1" customHeight="1" outlineLevel="1" x14ac:dyDescent="0.2">
      <c r="A38" s="13">
        <v>34</v>
      </c>
      <c r="B38" s="29"/>
      <c r="C38" s="8"/>
      <c r="D38" s="33"/>
      <c r="E38" s="8"/>
      <c r="F38" s="33"/>
      <c r="G38" s="8"/>
      <c r="H38" s="33"/>
      <c r="I38" s="8"/>
      <c r="J38" s="33"/>
      <c r="K38" s="43"/>
      <c r="L38" s="59" t="str">
        <f>IF(SUM(D38,F38,H38,J38)&gt;0.1, SUM(D38,F38,H38,J38), "0")</f>
        <v>0</v>
      </c>
    </row>
    <row r="39" spans="1:12" ht="18.600000000000001" hidden="1" customHeight="1" outlineLevel="1" x14ac:dyDescent="0.2">
      <c r="A39" s="13">
        <v>35</v>
      </c>
      <c r="B39" s="29"/>
      <c r="C39" s="8"/>
      <c r="D39" s="33"/>
      <c r="E39" s="8"/>
      <c r="F39" s="33"/>
      <c r="G39" s="8"/>
      <c r="H39" s="33"/>
      <c r="I39" s="8"/>
      <c r="J39" s="33"/>
      <c r="K39" s="43"/>
      <c r="L39" s="59" t="str">
        <f>IF(SUM(D39,F39,H39,J39)&gt;0.1, SUM(D39,F39,H39,J39), "0")</f>
        <v>0</v>
      </c>
    </row>
    <row r="40" spans="1:12" ht="18.600000000000001" hidden="1" customHeight="1" outlineLevel="1" x14ac:dyDescent="0.2">
      <c r="A40" s="13">
        <v>36</v>
      </c>
      <c r="B40" s="29"/>
      <c r="C40" s="8"/>
      <c r="D40" s="33"/>
      <c r="E40" s="8"/>
      <c r="F40" s="33"/>
      <c r="G40" s="8"/>
      <c r="H40" s="33"/>
      <c r="I40" s="8"/>
      <c r="J40" s="33"/>
      <c r="K40" s="43"/>
      <c r="L40" s="59" t="str">
        <f>IF(SUM(D40,F40,H40,J40)&gt;0.1, SUM(D40,F40,H40,J40), "0")</f>
        <v>0</v>
      </c>
    </row>
    <row r="41" spans="1:12" ht="18.600000000000001" hidden="1" customHeight="1" outlineLevel="1" x14ac:dyDescent="0.2">
      <c r="A41" s="13">
        <v>37</v>
      </c>
      <c r="B41" s="29"/>
      <c r="C41" s="8"/>
      <c r="D41" s="33"/>
      <c r="E41" s="8"/>
      <c r="F41" s="33"/>
      <c r="G41" s="8"/>
      <c r="H41" s="33"/>
      <c r="I41" s="8"/>
      <c r="J41" s="33"/>
      <c r="K41" s="43"/>
      <c r="L41" s="59" t="str">
        <f>IF(SUM(D41,F41,H41,J41)&gt;0.1, SUM(D41,F41,H41,J41), "0")</f>
        <v>0</v>
      </c>
    </row>
    <row r="42" spans="1:12" ht="18.600000000000001" hidden="1" customHeight="1" outlineLevel="1" x14ac:dyDescent="0.2">
      <c r="A42" s="13">
        <v>38</v>
      </c>
      <c r="B42" s="29"/>
      <c r="C42" s="8"/>
      <c r="D42" s="33"/>
      <c r="E42" s="8"/>
      <c r="F42" s="33"/>
      <c r="G42" s="8"/>
      <c r="H42" s="33"/>
      <c r="I42" s="8"/>
      <c r="J42" s="33"/>
      <c r="K42" s="43"/>
      <c r="L42" s="59" t="str">
        <f>IF(SUM(D42,F42,H42,J42)&gt;0.1, SUM(D42,F42,H42,J42), "0")</f>
        <v>0</v>
      </c>
    </row>
    <row r="43" spans="1:12" ht="18.600000000000001" hidden="1" customHeight="1" outlineLevel="1" x14ac:dyDescent="0.2">
      <c r="A43" s="13">
        <v>39</v>
      </c>
      <c r="B43" s="29"/>
      <c r="C43" s="8"/>
      <c r="D43" s="33"/>
      <c r="E43" s="8"/>
      <c r="F43" s="33"/>
      <c r="G43" s="8"/>
      <c r="H43" s="33"/>
      <c r="I43" s="8"/>
      <c r="J43" s="33"/>
      <c r="K43" s="43"/>
      <c r="L43" s="59" t="str">
        <f>IF(SUM(D43,F43,H43,J43)&gt;0.1, SUM(D43,F43,H43,J43), "0")</f>
        <v>0</v>
      </c>
    </row>
    <row r="44" spans="1:12" ht="18.600000000000001" hidden="1" customHeight="1" outlineLevel="1" thickBot="1" x14ac:dyDescent="0.25">
      <c r="A44" s="13">
        <v>40</v>
      </c>
      <c r="B44" s="29"/>
      <c r="C44" s="8"/>
      <c r="D44" s="33"/>
      <c r="E44" s="8"/>
      <c r="F44" s="33"/>
      <c r="G44" s="42"/>
      <c r="H44" s="34"/>
      <c r="I44" s="8"/>
      <c r="J44" s="33"/>
      <c r="K44" s="43"/>
      <c r="L44" s="59" t="str">
        <f>IF(SUM(D44,F44,H44,J44)&gt;0.1, SUM(D44,F44,H44,J44), "0")</f>
        <v>0</v>
      </c>
    </row>
    <row r="45" spans="1:12" ht="20.45" customHeight="1" collapsed="1" thickBot="1" x14ac:dyDescent="0.25">
      <c r="B45" s="14" t="s">
        <v>0</v>
      </c>
      <c r="C45" s="19">
        <f>ROUND(SUM(C5:C28),0)</f>
        <v>7289</v>
      </c>
      <c r="D45" s="20">
        <f>ROUND(SUM(D29:D44),0)</f>
        <v>7289</v>
      </c>
      <c r="E45" s="19">
        <f>ROUND(SUM(E5:E28),0)</f>
        <v>17983</v>
      </c>
      <c r="F45" s="20">
        <f>ROUND(SUM(F29:F44),0)</f>
        <v>17980</v>
      </c>
      <c r="G45" s="19">
        <f>ROUND(SUM(G5:G28),0)</f>
        <v>17983</v>
      </c>
      <c r="H45" s="20">
        <f>ROUND(SUM(H29:H44),0)</f>
        <v>17980</v>
      </c>
      <c r="I45" s="19">
        <f>ROUND(SUM(I5:I28),0)</f>
        <v>10490</v>
      </c>
      <c r="J45" s="20">
        <f>ROUND(SUM(J29:J44),0)</f>
        <v>10496</v>
      </c>
      <c r="K45" s="22">
        <f>ROUND(SUM(K5:K28),0)</f>
        <v>53746</v>
      </c>
      <c r="L45" s="60">
        <f>ROUND(SUM(L29:L44),0)</f>
        <v>53745</v>
      </c>
    </row>
    <row r="46" spans="1:12" ht="20.45" customHeight="1" thickBot="1" x14ac:dyDescent="0.25">
      <c r="B46" s="25" t="s">
        <v>36</v>
      </c>
      <c r="C46" s="75">
        <f>D45-C45</f>
        <v>0</v>
      </c>
      <c r="D46" s="76"/>
      <c r="E46" s="75">
        <f>F45-E45</f>
        <v>-3</v>
      </c>
      <c r="F46" s="76"/>
      <c r="G46" s="75">
        <f>H45-G45</f>
        <v>-3</v>
      </c>
      <c r="H46" s="76"/>
      <c r="I46" s="75">
        <f>J45-I45</f>
        <v>6</v>
      </c>
      <c r="J46" s="76"/>
      <c r="K46" s="75">
        <f>L45-K45</f>
        <v>-1</v>
      </c>
      <c r="L46" s="76"/>
    </row>
    <row r="48" spans="1:12" ht="15.75" thickBot="1" x14ac:dyDescent="0.3">
      <c r="B48" s="26" t="s">
        <v>38</v>
      </c>
      <c r="K48" s="65" t="s">
        <v>74</v>
      </c>
    </row>
    <row r="49" spans="2:12" ht="15" x14ac:dyDescent="0.25">
      <c r="B49" t="s">
        <v>63</v>
      </c>
      <c r="C49" s="61">
        <f>IF(C45&gt;100000,"50% plus Restkosten",100%-C50)</f>
        <v>0.19999999999999996</v>
      </c>
      <c r="D49" s="62">
        <f>C45-D50</f>
        <v>1458</v>
      </c>
      <c r="E49" s="61">
        <f>IF(E45&gt;100000,"50% plus Restkosten",100%-E50)</f>
        <v>0.33333299999999999</v>
      </c>
      <c r="F49" s="62">
        <f>E45-F50</f>
        <v>5994</v>
      </c>
      <c r="G49" s="61">
        <f>IF(G45&gt;100000,"50% plus Restkosten",100%-G50)</f>
        <v>0.33333299999999999</v>
      </c>
      <c r="H49" s="62">
        <f>G45-H50</f>
        <v>5994</v>
      </c>
      <c r="I49" s="61">
        <f>IF(I45&gt;100000,"50% plus Restkosten",100%-I50)</f>
        <v>0.33333299999999999</v>
      </c>
      <c r="J49" s="62">
        <f>I45-J50</f>
        <v>3497</v>
      </c>
      <c r="K49" s="66" t="s">
        <v>75</v>
      </c>
      <c r="L49" s="67">
        <f>IF(SUM(D49,F49,H49,J49)&gt;0.1, SUM(D49,F49,H49,J49), "0")</f>
        <v>16943</v>
      </c>
    </row>
    <row r="50" spans="2:12" ht="15.75" thickBot="1" x14ac:dyDescent="0.3">
      <c r="B50" t="s">
        <v>64</v>
      </c>
      <c r="C50" s="63">
        <f>IF(C45&lt;1000,0,IF(AND(C45&gt;=Technik!$E$5,C45&lt;=Technik!$F$5),Technik!$G$5,IF(AND(C45&gt;=Technik!$E$6,C45&lt;=Technik!$F$6),Technik!$G$6,IF(AND(C45&gt;=Technik!$E$7,C45&lt;=Technik!$F$7),Technik!$G$7,""))))</f>
        <v>0.8</v>
      </c>
      <c r="D50" s="64">
        <f>MIN(ROUND(C$45*C50,0),50000)</f>
        <v>5831</v>
      </c>
      <c r="E50" s="63">
        <f>IF(E45&lt;1000,0,IF(AND(E45&gt;=Technik!$E$5,E45&lt;=Technik!$F$5),Technik!$G$5,IF(AND(E45&gt;=Technik!$E$6,E45&lt;=Technik!$F$6),Technik!$G$6,IF(AND(E45&gt;=Technik!$E$7,E45&lt;=Technik!$F$7),Technik!$G$7,""))))</f>
        <v>0.66666700000000001</v>
      </c>
      <c r="F50" s="64">
        <f>MIN(ROUND(E$45*E50,0),50000)</f>
        <v>11989</v>
      </c>
      <c r="G50" s="63">
        <f>IF(G45&lt;1000,0,IF(AND(G45&gt;=Technik!$E$5,G45&lt;=Technik!$F$5),Technik!$G$5,IF(AND(G45&gt;=Technik!$E$6,G45&lt;=Technik!$F$6),Technik!$G$6,IF(AND(G45&gt;=Technik!$E$7,G45&lt;=Technik!$F$7),Technik!$G$7,""))))</f>
        <v>0.66666700000000001</v>
      </c>
      <c r="H50" s="64">
        <f>MIN(ROUND(G$45*G50,0),50000)</f>
        <v>11989</v>
      </c>
      <c r="I50" s="63">
        <f>IF(I45&lt;1000,0,IF(AND(I45&gt;=Technik!$E$5,I45&lt;=Technik!$F$5),Technik!$G$5,IF(AND(I45&gt;=Technik!$E$6,I45&lt;=Technik!$F$6),Technik!$G$6,IF(AND(I45&gt;=Technik!$E$7,I45&lt;=Technik!$F$7),Technik!$G$7,""))))</f>
        <v>0.66666700000000001</v>
      </c>
      <c r="J50" s="64">
        <f>MIN(ROUND(I$45*I50,0),50000)</f>
        <v>6993</v>
      </c>
      <c r="K50" s="66" t="s">
        <v>76</v>
      </c>
      <c r="L50" s="67">
        <f>IF(SUM(D50,F50,H50,J50)&gt;0.1, SUM(D50,F50,H50,J50), "0")</f>
        <v>36802</v>
      </c>
    </row>
    <row r="51" spans="2:12" ht="6" customHeight="1" x14ac:dyDescent="0.25">
      <c r="K51" s="66"/>
      <c r="L51" s="26"/>
    </row>
    <row r="52" spans="2:12" ht="15" x14ac:dyDescent="0.25">
      <c r="K52" s="66" t="s">
        <v>77</v>
      </c>
      <c r="L52" s="68">
        <f>L49+L50</f>
        <v>53745</v>
      </c>
    </row>
    <row r="54" spans="2:12" ht="15" x14ac:dyDescent="0.2">
      <c r="B54" s="40" t="str">
        <f>Berechnung!B54</f>
        <v>Vorlageversion: 07.08.2026</v>
      </c>
    </row>
    <row r="55" spans="2:12" x14ac:dyDescent="0.2">
      <c r="B55" t="str">
        <f>Berechnung!B55</f>
        <v>Erstellt durch: Thomas Küng</v>
      </c>
    </row>
  </sheetData>
  <sheetProtection formatCells="0" insertRows="0" deleteRows="0" sort="0" autoFilter="0" pivotTables="0"/>
  <mergeCells count="10">
    <mergeCell ref="C3:D3"/>
    <mergeCell ref="E3:F3"/>
    <mergeCell ref="G3:H3"/>
    <mergeCell ref="I3:J3"/>
    <mergeCell ref="K3:L3"/>
    <mergeCell ref="C46:D46"/>
    <mergeCell ref="E46:F46"/>
    <mergeCell ref="G46:H46"/>
    <mergeCell ref="I46:J46"/>
    <mergeCell ref="K46:L46"/>
  </mergeCells>
  <conditionalFormatting sqref="C46:D46">
    <cfRule type="cellIs" dxfId="14" priority="3" operator="greaterThan">
      <formula>0</formula>
    </cfRule>
    <cfRule type="cellIs" dxfId="13" priority="4" operator="lessThan">
      <formula>0</formula>
    </cfRule>
  </conditionalFormatting>
  <conditionalFormatting sqref="C3:D3">
    <cfRule type="cellIs" dxfId="12" priority="14" operator="equal">
      <formula>"[Startjahr eingeben]"</formula>
    </cfRule>
    <cfRule type="cellIs" dxfId="11" priority="15" operator="notEqual">
      <formula>"[Startjahr eingeben]"</formula>
    </cfRule>
  </conditionalFormatting>
  <conditionalFormatting sqref="E3 G3 I3">
    <cfRule type="cellIs" dxfId="10" priority="13" operator="notEqual">
      <formula>"mögliches Folgejahr bei mehrjärigen Projekten"</formula>
    </cfRule>
  </conditionalFormatting>
  <conditionalFormatting sqref="E46:L46">
    <cfRule type="cellIs" dxfId="9" priority="1" operator="greaterThan">
      <formula>0</formula>
    </cfRule>
    <cfRule type="cellIs" dxfId="8" priority="2" operator="lessThan">
      <formula>0</formula>
    </cfRule>
  </conditionalFormatting>
  <conditionalFormatting sqref="F3">
    <cfRule type="cellIs" dxfId="7" priority="11" operator="equal">
      <formula>"[Startjahr eingeben]"</formula>
    </cfRule>
    <cfRule type="cellIs" dxfId="6" priority="12" operator="notEqual">
      <formula>"[Startjahr eingeben]"</formula>
    </cfRule>
  </conditionalFormatting>
  <conditionalFormatting sqref="H3">
    <cfRule type="cellIs" dxfId="5" priority="9" operator="equal">
      <formula>"[Startjahr eingeben]"</formula>
    </cfRule>
    <cfRule type="cellIs" dxfId="4" priority="10" operator="notEqual">
      <formula>"[Startjahr eingeben]"</formula>
    </cfRule>
  </conditionalFormatting>
  <conditionalFormatting sqref="J3">
    <cfRule type="cellIs" dxfId="3" priority="7" operator="equal">
      <formula>"[Startjahr eingeben]"</formula>
    </cfRule>
    <cfRule type="cellIs" dxfId="2" priority="8" operator="notEqual">
      <formula>"[Startjahr eingeben]"</formula>
    </cfRule>
  </conditionalFormatting>
  <conditionalFormatting sqref="L3">
    <cfRule type="cellIs" dxfId="1" priority="5" operator="equal">
      <formula>"[Startjahr eingeben]"</formula>
    </cfRule>
    <cfRule type="cellIs" dxfId="0" priority="6" operator="notEqual">
      <formula>"[Startjahr eingeben]"</formula>
    </cfRule>
  </conditionalFormatting>
  <pageMargins left="0.70866141732283472" right="0.70866141732283472" top="0.78740157480314965" bottom="0.78740157480314965" header="0.31496062992125984" footer="0.31496062992125984"/>
  <pageSetup paperSize="9" scale="60" orientation="landscape" r:id="rId1"/>
  <headerFooter>
    <oddHeader>&amp;F</oddHeader>
    <oddFooter>&amp;L&amp;B Vertraulich&amp;B&amp;C&amp;D&amp;RSeite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D2BB4-BCE1-40BF-B501-446DB5EDAE19}">
  <dimension ref="A1:G120"/>
  <sheetViews>
    <sheetView workbookViewId="0">
      <selection activeCell="D115" sqref="D115"/>
    </sheetView>
  </sheetViews>
  <sheetFormatPr baseColWidth="10" defaultColWidth="11.25" defaultRowHeight="12.75" x14ac:dyDescent="0.2"/>
  <cols>
    <col min="1" max="1" width="25.125" style="2" customWidth="1"/>
    <col min="2" max="2" width="3.375" style="2" customWidth="1"/>
    <col min="3" max="3" width="13.5" style="2" bestFit="1" customWidth="1"/>
    <col min="4" max="4" width="13.25" style="2" bestFit="1" customWidth="1"/>
    <col min="5" max="7" width="13.875" style="2" customWidth="1"/>
    <col min="8" max="16384" width="11.25" style="2"/>
  </cols>
  <sheetData>
    <row r="1" spans="1:7" ht="15.75" x14ac:dyDescent="0.25">
      <c r="A1" s="1" t="s">
        <v>6</v>
      </c>
    </row>
    <row r="3" spans="1:7" x14ac:dyDescent="0.2">
      <c r="A3" s="3" t="s">
        <v>7</v>
      </c>
      <c r="C3" s="3" t="s">
        <v>52</v>
      </c>
    </row>
    <row r="4" spans="1:7" x14ac:dyDescent="0.2">
      <c r="A4" s="2" t="s">
        <v>14</v>
      </c>
      <c r="E4" s="54" t="s">
        <v>53</v>
      </c>
      <c r="F4" s="54" t="s">
        <v>54</v>
      </c>
      <c r="G4" s="54" t="s">
        <v>61</v>
      </c>
    </row>
    <row r="5" spans="1:7" x14ac:dyDescent="0.2">
      <c r="A5" s="2" t="s">
        <v>68</v>
      </c>
      <c r="C5" s="51" t="s">
        <v>55</v>
      </c>
      <c r="D5" s="51" t="s">
        <v>56</v>
      </c>
      <c r="E5" s="52">
        <v>1000</v>
      </c>
      <c r="F5" s="52">
        <v>7500</v>
      </c>
      <c r="G5" s="53">
        <v>0.8</v>
      </c>
    </row>
    <row r="6" spans="1:7" x14ac:dyDescent="0.2">
      <c r="A6" s="2" t="s">
        <v>69</v>
      </c>
      <c r="C6" s="51" t="s">
        <v>57</v>
      </c>
      <c r="D6" s="51" t="s">
        <v>58</v>
      </c>
      <c r="E6" s="52">
        <v>7500.01</v>
      </c>
      <c r="F6" s="52">
        <v>30000</v>
      </c>
      <c r="G6" s="53">
        <v>0.66666700000000001</v>
      </c>
    </row>
    <row r="7" spans="1:7" x14ac:dyDescent="0.2">
      <c r="A7" s="2" t="s">
        <v>71</v>
      </c>
      <c r="C7" s="51" t="s">
        <v>59</v>
      </c>
      <c r="D7" s="51" t="s">
        <v>60</v>
      </c>
      <c r="E7" s="52">
        <v>30000.01</v>
      </c>
      <c r="F7" s="52">
        <v>10000000</v>
      </c>
      <c r="G7" s="53">
        <v>0.5</v>
      </c>
    </row>
    <row r="8" spans="1:7" x14ac:dyDescent="0.2">
      <c r="A8" s="2" t="s">
        <v>70</v>
      </c>
    </row>
    <row r="9" spans="1:7" x14ac:dyDescent="0.2">
      <c r="A9" s="2" t="s">
        <v>67</v>
      </c>
    </row>
    <row r="10" spans="1:7" x14ac:dyDescent="0.2">
      <c r="A10" s="2" t="s">
        <v>9</v>
      </c>
    </row>
    <row r="14" spans="1:7" x14ac:dyDescent="0.2">
      <c r="A14" s="3" t="s">
        <v>8</v>
      </c>
    </row>
    <row r="15" spans="1:7" x14ac:dyDescent="0.2">
      <c r="A15" s="4" t="s">
        <v>66</v>
      </c>
      <c r="B15" s="48"/>
    </row>
    <row r="16" spans="1:7" x14ac:dyDescent="0.2">
      <c r="A16" s="5">
        <v>0</v>
      </c>
      <c r="B16" s="48"/>
    </row>
    <row r="17" spans="1:2" x14ac:dyDescent="0.2">
      <c r="A17" s="5">
        <v>0.5</v>
      </c>
      <c r="B17" s="48"/>
    </row>
    <row r="18" spans="1:2" x14ac:dyDescent="0.2">
      <c r="A18" s="5">
        <v>0.66666999999999998</v>
      </c>
      <c r="B18" s="48"/>
    </row>
    <row r="19" spans="1:2" x14ac:dyDescent="0.2">
      <c r="A19" s="5">
        <v>0.8</v>
      </c>
      <c r="B19" s="48"/>
    </row>
    <row r="20" spans="1:2" x14ac:dyDescent="0.2">
      <c r="A20" s="2" t="s">
        <v>13</v>
      </c>
      <c r="B20" s="48"/>
    </row>
    <row r="21" spans="1:2" x14ac:dyDescent="0.2">
      <c r="A21" s="7">
        <v>0.01</v>
      </c>
      <c r="B21" s="48"/>
    </row>
    <row r="22" spans="1:2" x14ac:dyDescent="0.2">
      <c r="A22" s="7">
        <v>0.02</v>
      </c>
      <c r="B22" s="48"/>
    </row>
    <row r="23" spans="1:2" x14ac:dyDescent="0.2">
      <c r="A23" s="7">
        <v>0.03</v>
      </c>
      <c r="B23" s="48"/>
    </row>
    <row r="24" spans="1:2" x14ac:dyDescent="0.2">
      <c r="A24" s="7">
        <v>0.04</v>
      </c>
      <c r="B24" s="48"/>
    </row>
    <row r="25" spans="1:2" x14ac:dyDescent="0.2">
      <c r="A25" s="7">
        <v>0.05</v>
      </c>
      <c r="B25" s="48"/>
    </row>
    <row r="26" spans="1:2" x14ac:dyDescent="0.2">
      <c r="A26" s="7">
        <v>0.06</v>
      </c>
      <c r="B26" s="48"/>
    </row>
    <row r="27" spans="1:2" x14ac:dyDescent="0.2">
      <c r="A27" s="7">
        <v>7.0000000000000007E-2</v>
      </c>
      <c r="B27" s="48"/>
    </row>
    <row r="28" spans="1:2" x14ac:dyDescent="0.2">
      <c r="A28" s="7">
        <v>0.08</v>
      </c>
      <c r="B28" s="48"/>
    </row>
    <row r="29" spans="1:2" x14ac:dyDescent="0.2">
      <c r="A29" s="7">
        <v>0.09</v>
      </c>
      <c r="B29" s="48"/>
    </row>
    <row r="30" spans="1:2" x14ac:dyDescent="0.2">
      <c r="A30" s="7">
        <v>0.1</v>
      </c>
      <c r="B30" s="48"/>
    </row>
    <row r="31" spans="1:2" x14ac:dyDescent="0.2">
      <c r="A31" s="7">
        <v>0.11</v>
      </c>
      <c r="B31" s="48"/>
    </row>
    <row r="32" spans="1:2" x14ac:dyDescent="0.2">
      <c r="A32" s="7">
        <v>0.12</v>
      </c>
      <c r="B32" s="48"/>
    </row>
    <row r="33" spans="1:2" x14ac:dyDescent="0.2">
      <c r="A33" s="7">
        <v>0.13</v>
      </c>
      <c r="B33" s="48"/>
    </row>
    <row r="34" spans="1:2" x14ac:dyDescent="0.2">
      <c r="A34" s="7">
        <v>0.14000000000000001</v>
      </c>
      <c r="B34" s="48"/>
    </row>
    <row r="35" spans="1:2" x14ac:dyDescent="0.2">
      <c r="A35" s="7">
        <v>0.15</v>
      </c>
      <c r="B35" s="48"/>
    </row>
    <row r="36" spans="1:2" x14ac:dyDescent="0.2">
      <c r="A36" s="7">
        <v>0.16</v>
      </c>
      <c r="B36" s="48"/>
    </row>
    <row r="37" spans="1:2" x14ac:dyDescent="0.2">
      <c r="A37" s="7">
        <v>0.17</v>
      </c>
      <c r="B37" s="48"/>
    </row>
    <row r="38" spans="1:2" x14ac:dyDescent="0.2">
      <c r="A38" s="7">
        <v>0.18</v>
      </c>
      <c r="B38" s="48"/>
    </row>
    <row r="39" spans="1:2" x14ac:dyDescent="0.2">
      <c r="A39" s="7">
        <v>0.19</v>
      </c>
      <c r="B39" s="48"/>
    </row>
    <row r="40" spans="1:2" x14ac:dyDescent="0.2">
      <c r="A40" s="7">
        <v>0.2</v>
      </c>
      <c r="B40" s="48"/>
    </row>
    <row r="41" spans="1:2" x14ac:dyDescent="0.2">
      <c r="A41" s="7">
        <v>0.21</v>
      </c>
      <c r="B41" s="48"/>
    </row>
    <row r="42" spans="1:2" x14ac:dyDescent="0.2">
      <c r="A42" s="7">
        <v>0.22</v>
      </c>
      <c r="B42" s="48"/>
    </row>
    <row r="43" spans="1:2" x14ac:dyDescent="0.2">
      <c r="A43" s="7">
        <v>0.23</v>
      </c>
      <c r="B43" s="48"/>
    </row>
    <row r="44" spans="1:2" x14ac:dyDescent="0.2">
      <c r="A44" s="7">
        <v>0.24</v>
      </c>
      <c r="B44" s="48"/>
    </row>
    <row r="45" spans="1:2" x14ac:dyDescent="0.2">
      <c r="A45" s="7">
        <v>0.25</v>
      </c>
      <c r="B45" s="48"/>
    </row>
    <row r="46" spans="1:2" x14ac:dyDescent="0.2">
      <c r="A46" s="7">
        <v>0.26</v>
      </c>
      <c r="B46" s="48"/>
    </row>
    <row r="47" spans="1:2" x14ac:dyDescent="0.2">
      <c r="A47" s="7">
        <v>0.27</v>
      </c>
      <c r="B47" s="48"/>
    </row>
    <row r="48" spans="1:2" x14ac:dyDescent="0.2">
      <c r="A48" s="7">
        <v>0.28000000000000003</v>
      </c>
      <c r="B48" s="48"/>
    </row>
    <row r="49" spans="1:2" x14ac:dyDescent="0.2">
      <c r="A49" s="7">
        <v>0.28999999999999998</v>
      </c>
      <c r="B49" s="48"/>
    </row>
    <row r="50" spans="1:2" x14ac:dyDescent="0.2">
      <c r="A50" s="7">
        <v>0.3</v>
      </c>
      <c r="B50" s="48"/>
    </row>
    <row r="51" spans="1:2" x14ac:dyDescent="0.2">
      <c r="A51" s="7">
        <v>0.31</v>
      </c>
      <c r="B51" s="48"/>
    </row>
    <row r="52" spans="1:2" x14ac:dyDescent="0.2">
      <c r="A52" s="7">
        <v>0.32</v>
      </c>
      <c r="B52" s="48"/>
    </row>
    <row r="53" spans="1:2" x14ac:dyDescent="0.2">
      <c r="A53" s="7">
        <v>0.33</v>
      </c>
      <c r="B53" s="48"/>
    </row>
    <row r="54" spans="1:2" x14ac:dyDescent="0.2">
      <c r="A54" s="7">
        <v>0.34</v>
      </c>
      <c r="B54" s="48"/>
    </row>
    <row r="55" spans="1:2" x14ac:dyDescent="0.2">
      <c r="A55" s="7">
        <v>0.35</v>
      </c>
      <c r="B55" s="48"/>
    </row>
    <row r="56" spans="1:2" x14ac:dyDescent="0.2">
      <c r="A56" s="7">
        <v>0.36</v>
      </c>
      <c r="B56" s="48"/>
    </row>
    <row r="57" spans="1:2" x14ac:dyDescent="0.2">
      <c r="A57" s="7">
        <v>0.37</v>
      </c>
      <c r="B57" s="48"/>
    </row>
    <row r="58" spans="1:2" x14ac:dyDescent="0.2">
      <c r="A58" s="7">
        <v>0.38</v>
      </c>
      <c r="B58" s="48"/>
    </row>
    <row r="59" spans="1:2" x14ac:dyDescent="0.2">
      <c r="A59" s="7">
        <v>0.39</v>
      </c>
      <c r="B59" s="48"/>
    </row>
    <row r="60" spans="1:2" x14ac:dyDescent="0.2">
      <c r="A60" s="7">
        <v>0.4</v>
      </c>
      <c r="B60" s="48"/>
    </row>
    <row r="61" spans="1:2" x14ac:dyDescent="0.2">
      <c r="A61" s="7">
        <v>0.41</v>
      </c>
      <c r="B61" s="48"/>
    </row>
    <row r="62" spans="1:2" x14ac:dyDescent="0.2">
      <c r="A62" s="7">
        <v>0.42</v>
      </c>
      <c r="B62" s="48"/>
    </row>
    <row r="63" spans="1:2" x14ac:dyDescent="0.2">
      <c r="A63" s="7">
        <v>0.43</v>
      </c>
      <c r="B63" s="48"/>
    </row>
    <row r="64" spans="1:2" x14ac:dyDescent="0.2">
      <c r="A64" s="7">
        <v>0.44</v>
      </c>
      <c r="B64" s="48"/>
    </row>
    <row r="65" spans="1:2" x14ac:dyDescent="0.2">
      <c r="A65" s="7">
        <v>0.45</v>
      </c>
      <c r="B65" s="48"/>
    </row>
    <row r="66" spans="1:2" x14ac:dyDescent="0.2">
      <c r="A66" s="7">
        <v>0.46</v>
      </c>
      <c r="B66" s="48"/>
    </row>
    <row r="67" spans="1:2" x14ac:dyDescent="0.2">
      <c r="A67" s="7">
        <v>0.47</v>
      </c>
      <c r="B67" s="48"/>
    </row>
    <row r="68" spans="1:2" x14ac:dyDescent="0.2">
      <c r="A68" s="7">
        <v>0.48</v>
      </c>
      <c r="B68" s="48"/>
    </row>
    <row r="69" spans="1:2" x14ac:dyDescent="0.2">
      <c r="A69" s="7">
        <v>0.49</v>
      </c>
      <c r="B69" s="48"/>
    </row>
    <row r="70" spans="1:2" x14ac:dyDescent="0.2">
      <c r="A70" s="7">
        <v>0.5</v>
      </c>
      <c r="B70" s="48"/>
    </row>
    <row r="71" spans="1:2" x14ac:dyDescent="0.2">
      <c r="A71" s="7">
        <v>0.51</v>
      </c>
      <c r="B71" s="48"/>
    </row>
    <row r="72" spans="1:2" x14ac:dyDescent="0.2">
      <c r="A72" s="7">
        <v>0.52</v>
      </c>
      <c r="B72" s="48"/>
    </row>
    <row r="73" spans="1:2" x14ac:dyDescent="0.2">
      <c r="A73" s="7">
        <v>0.53</v>
      </c>
      <c r="B73" s="48"/>
    </row>
    <row r="74" spans="1:2" x14ac:dyDescent="0.2">
      <c r="A74" s="7">
        <v>0.54</v>
      </c>
      <c r="B74" s="48"/>
    </row>
    <row r="75" spans="1:2" x14ac:dyDescent="0.2">
      <c r="A75" s="7">
        <v>0.55000000000000004</v>
      </c>
      <c r="B75" s="48"/>
    </row>
    <row r="76" spans="1:2" x14ac:dyDescent="0.2">
      <c r="A76" s="7">
        <v>0.56000000000000005</v>
      </c>
      <c r="B76" s="48"/>
    </row>
    <row r="77" spans="1:2" x14ac:dyDescent="0.2">
      <c r="A77" s="7">
        <v>0.56999999999999995</v>
      </c>
      <c r="B77" s="48"/>
    </row>
    <row r="78" spans="1:2" x14ac:dyDescent="0.2">
      <c r="A78" s="7">
        <v>0.57999999999999996</v>
      </c>
      <c r="B78" s="48"/>
    </row>
    <row r="79" spans="1:2" x14ac:dyDescent="0.2">
      <c r="A79" s="7">
        <v>0.59</v>
      </c>
      <c r="B79" s="48"/>
    </row>
    <row r="80" spans="1:2" x14ac:dyDescent="0.2">
      <c r="A80" s="7">
        <v>0.6</v>
      </c>
      <c r="B80" s="48"/>
    </row>
    <row r="81" spans="1:2" x14ac:dyDescent="0.2">
      <c r="A81" s="7">
        <v>0.61</v>
      </c>
      <c r="B81" s="48"/>
    </row>
    <row r="82" spans="1:2" x14ac:dyDescent="0.2">
      <c r="A82" s="7">
        <v>0.62</v>
      </c>
      <c r="B82" s="48"/>
    </row>
    <row r="83" spans="1:2" x14ac:dyDescent="0.2">
      <c r="A83" s="7">
        <v>0.63</v>
      </c>
      <c r="B83" s="48"/>
    </row>
    <row r="84" spans="1:2" x14ac:dyDescent="0.2">
      <c r="A84" s="7">
        <v>0.64</v>
      </c>
      <c r="B84" s="48"/>
    </row>
    <row r="85" spans="1:2" x14ac:dyDescent="0.2">
      <c r="A85" s="7">
        <v>0.65</v>
      </c>
      <c r="B85" s="48"/>
    </row>
    <row r="86" spans="1:2" x14ac:dyDescent="0.2">
      <c r="A86" s="7">
        <v>0.66</v>
      </c>
      <c r="B86" s="48"/>
    </row>
    <row r="87" spans="1:2" x14ac:dyDescent="0.2">
      <c r="A87" s="7">
        <v>0.67</v>
      </c>
      <c r="B87" s="48"/>
    </row>
    <row r="88" spans="1:2" x14ac:dyDescent="0.2">
      <c r="A88" s="7">
        <v>0.68</v>
      </c>
      <c r="B88" s="48"/>
    </row>
    <row r="89" spans="1:2" x14ac:dyDescent="0.2">
      <c r="A89" s="7">
        <v>0.69</v>
      </c>
      <c r="B89" s="48"/>
    </row>
    <row r="90" spans="1:2" x14ac:dyDescent="0.2">
      <c r="A90" s="7">
        <v>0.7</v>
      </c>
      <c r="B90" s="48"/>
    </row>
    <row r="91" spans="1:2" x14ac:dyDescent="0.2">
      <c r="A91" s="7">
        <v>0.71</v>
      </c>
      <c r="B91" s="48"/>
    </row>
    <row r="92" spans="1:2" x14ac:dyDescent="0.2">
      <c r="A92" s="7">
        <v>0.72</v>
      </c>
      <c r="B92" s="48"/>
    </row>
    <row r="93" spans="1:2" x14ac:dyDescent="0.2">
      <c r="A93" s="7">
        <v>0.73</v>
      </c>
      <c r="B93" s="48"/>
    </row>
    <row r="94" spans="1:2" x14ac:dyDescent="0.2">
      <c r="A94" s="7">
        <v>0.74</v>
      </c>
      <c r="B94" s="48"/>
    </row>
    <row r="95" spans="1:2" x14ac:dyDescent="0.2">
      <c r="A95" s="7">
        <v>0.75</v>
      </c>
      <c r="B95" s="48"/>
    </row>
    <row r="96" spans="1:2" x14ac:dyDescent="0.2">
      <c r="A96" s="7">
        <v>0.76</v>
      </c>
      <c r="B96" s="48"/>
    </row>
    <row r="97" spans="1:2" x14ac:dyDescent="0.2">
      <c r="A97" s="7">
        <v>0.77</v>
      </c>
      <c r="B97" s="48"/>
    </row>
    <row r="98" spans="1:2" x14ac:dyDescent="0.2">
      <c r="A98" s="7">
        <v>0.78</v>
      </c>
      <c r="B98" s="48"/>
    </row>
    <row r="99" spans="1:2" x14ac:dyDescent="0.2">
      <c r="A99" s="7">
        <v>0.79</v>
      </c>
      <c r="B99" s="48"/>
    </row>
    <row r="100" spans="1:2" x14ac:dyDescent="0.2">
      <c r="A100" s="7">
        <v>0.8</v>
      </c>
      <c r="B100" s="48"/>
    </row>
    <row r="101" spans="1:2" x14ac:dyDescent="0.2">
      <c r="A101" s="7">
        <v>0.81</v>
      </c>
      <c r="B101" s="48"/>
    </row>
    <row r="102" spans="1:2" x14ac:dyDescent="0.2">
      <c r="A102" s="7">
        <v>0.82</v>
      </c>
      <c r="B102" s="48"/>
    </row>
    <row r="103" spans="1:2" x14ac:dyDescent="0.2">
      <c r="A103" s="7">
        <v>0.83</v>
      </c>
      <c r="B103" s="48"/>
    </row>
    <row r="104" spans="1:2" x14ac:dyDescent="0.2">
      <c r="A104" s="7">
        <v>0.84</v>
      </c>
      <c r="B104" s="48"/>
    </row>
    <row r="105" spans="1:2" x14ac:dyDescent="0.2">
      <c r="A105" s="7">
        <v>0.85</v>
      </c>
      <c r="B105" s="48"/>
    </row>
    <row r="106" spans="1:2" x14ac:dyDescent="0.2">
      <c r="A106" s="7">
        <v>0.86</v>
      </c>
      <c r="B106" s="48"/>
    </row>
    <row r="107" spans="1:2" x14ac:dyDescent="0.2">
      <c r="A107" s="7">
        <v>0.87</v>
      </c>
      <c r="B107" s="48"/>
    </row>
    <row r="108" spans="1:2" x14ac:dyDescent="0.2">
      <c r="A108" s="7">
        <v>0.88</v>
      </c>
      <c r="B108" s="48"/>
    </row>
    <row r="109" spans="1:2" x14ac:dyDescent="0.2">
      <c r="A109" s="7">
        <v>0.89</v>
      </c>
      <c r="B109" s="48"/>
    </row>
    <row r="110" spans="1:2" x14ac:dyDescent="0.2">
      <c r="A110" s="7">
        <v>0.9</v>
      </c>
      <c r="B110" s="48"/>
    </row>
    <row r="111" spans="1:2" x14ac:dyDescent="0.2">
      <c r="A111" s="7">
        <v>0.91</v>
      </c>
      <c r="B111" s="48"/>
    </row>
    <row r="112" spans="1:2" x14ac:dyDescent="0.2">
      <c r="A112" s="7">
        <v>0.92</v>
      </c>
      <c r="B112" s="48"/>
    </row>
    <row r="113" spans="1:2" x14ac:dyDescent="0.2">
      <c r="A113" s="7">
        <v>0.93</v>
      </c>
      <c r="B113" s="48"/>
    </row>
    <row r="114" spans="1:2" x14ac:dyDescent="0.2">
      <c r="A114" s="7">
        <v>0.94</v>
      </c>
      <c r="B114" s="48"/>
    </row>
    <row r="115" spans="1:2" x14ac:dyDescent="0.2">
      <c r="A115" s="7">
        <v>0.95</v>
      </c>
      <c r="B115" s="48"/>
    </row>
    <row r="116" spans="1:2" x14ac:dyDescent="0.2">
      <c r="A116" s="7">
        <v>0.96</v>
      </c>
      <c r="B116" s="48"/>
    </row>
    <row r="117" spans="1:2" x14ac:dyDescent="0.2">
      <c r="A117" s="7">
        <v>0.97</v>
      </c>
      <c r="B117" s="48"/>
    </row>
    <row r="118" spans="1:2" x14ac:dyDescent="0.2">
      <c r="A118" s="7">
        <v>0.98</v>
      </c>
      <c r="B118" s="48"/>
    </row>
    <row r="119" spans="1:2" x14ac:dyDescent="0.2">
      <c r="A119" s="7">
        <v>0.99</v>
      </c>
      <c r="B119" s="48"/>
    </row>
    <row r="120" spans="1:2" x14ac:dyDescent="0.2">
      <c r="A120" s="7">
        <v>1</v>
      </c>
      <c r="B120" s="48"/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Berechnung</vt:lpstr>
      <vt:lpstr>Anleitung</vt:lpstr>
      <vt:lpstr>Beispielprojekt</vt:lpstr>
      <vt:lpstr>Technik</vt:lpstr>
    </vt:vector>
  </TitlesOfParts>
  <Company>Kanton Aargau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thomas.kueng@ag.ch</dc:creator>
  <cp:lastModifiedBy>Küng Thomas  BKSVS</cp:lastModifiedBy>
  <cp:lastPrinted>2024-05-08T14:35:55Z</cp:lastPrinted>
  <dcterms:created xsi:type="dcterms:W3CDTF">2017-09-18T06:16:46Z</dcterms:created>
  <dcterms:modified xsi:type="dcterms:W3CDTF">2026-08-07T14:38:19Z</dcterms:modified>
</cp:coreProperties>
</file>