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mc:AlternateContent xmlns:mc="http://schemas.openxmlformats.org/markup-compatibility/2006">
    <mc:Choice Requires="x15">
      <x15ac:absPath xmlns:x15ac="http://schemas.microsoft.com/office/spreadsheetml/2010/11/ac" url="K:\Statistik\Publikationen\18_Steuern_natürlichePersonen\02_Tabellen\2020\"/>
    </mc:Choice>
  </mc:AlternateContent>
  <xr:revisionPtr revIDLastSave="0" documentId="13_ncr:1_{75CF18E9-9A5C-4768-9E6F-FBA2312B7681}" xr6:coauthVersionLast="47" xr6:coauthVersionMax="47" xr10:uidLastSave="{00000000-0000-0000-0000-000000000000}"/>
  <bookViews>
    <workbookView xWindow="-108" yWindow="-108" windowWidth="30936" windowHeight="16776" tabRatio="999" firstSheet="1" activeTab="38"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T11a" sheetId="12" r:id="rId12"/>
    <sheet name="T11b" sheetId="13" r:id="rId13"/>
    <sheet name="T12a" sheetId="14" r:id="rId14"/>
    <sheet name="T12b" sheetId="15" r:id="rId15"/>
    <sheet name="T13a" sheetId="16" r:id="rId16"/>
    <sheet name="T13b" sheetId="17" r:id="rId17"/>
    <sheet name="T14a" sheetId="18" r:id="rId18"/>
    <sheet name="T14b" sheetId="19" r:id="rId19"/>
    <sheet name="T15a" sheetId="20" r:id="rId20"/>
    <sheet name="T15b" sheetId="21" r:id="rId21"/>
    <sheet name="T16" sheetId="22" r:id="rId22"/>
    <sheet name="T17" sheetId="23" r:id="rId23"/>
    <sheet name="T18" sheetId="24" r:id="rId24"/>
    <sheet name="T19" sheetId="25" r:id="rId25"/>
    <sheet name="T20" sheetId="26" r:id="rId26"/>
    <sheet name="T21a" sheetId="27" r:id="rId27"/>
    <sheet name="T21b" sheetId="28" r:id="rId28"/>
    <sheet name="T22a" sheetId="29" r:id="rId29"/>
    <sheet name="T22b" sheetId="30" r:id="rId30"/>
    <sheet name="T23" sheetId="31" r:id="rId31"/>
    <sheet name="T24" sheetId="32" r:id="rId32"/>
    <sheet name="T25" sheetId="33" r:id="rId33"/>
    <sheet name="T26a" sheetId="34" r:id="rId34"/>
    <sheet name="T26b" sheetId="35" r:id="rId35"/>
    <sheet name="T27" sheetId="36" r:id="rId36"/>
    <sheet name="T28" sheetId="37" r:id="rId37"/>
    <sheet name="Gemeindekarte" sheetId="38" r:id="rId38"/>
    <sheet name="Erläuterungen" sheetId="39" r:id="rId39"/>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56" i="1" l="1"/>
  <c r="D55" i="1"/>
  <c r="D54" i="1"/>
  <c r="D53" i="1"/>
  <c r="B70" i="1"/>
  <c r="D68" i="1"/>
  <c r="D65" i="1"/>
  <c r="D64" i="1"/>
  <c r="D61" i="1"/>
  <c r="D60" i="1"/>
  <c r="D59" i="1"/>
  <c r="D58" i="1"/>
  <c r="D57" i="1"/>
  <c r="D50" i="1"/>
  <c r="D49" i="1"/>
  <c r="D48" i="1"/>
  <c r="D47" i="1"/>
  <c r="D46" i="1"/>
  <c r="D43" i="1"/>
  <c r="D42" i="1"/>
  <c r="D41" i="1"/>
  <c r="D40" i="1"/>
  <c r="D39" i="1"/>
  <c r="D38" i="1"/>
  <c r="D37" i="1"/>
  <c r="D36" i="1"/>
  <c r="D35" i="1"/>
  <c r="D34" i="1"/>
  <c r="D31" i="1"/>
  <c r="D30" i="1"/>
  <c r="D29" i="1"/>
  <c r="D28" i="1"/>
  <c r="D27" i="1"/>
  <c r="D24" i="1"/>
  <c r="D23" i="1"/>
  <c r="D22" i="1"/>
  <c r="D19" i="1"/>
  <c r="D18" i="1"/>
</calcChain>
</file>

<file path=xl/sharedStrings.xml><?xml version="1.0" encoding="utf-8"?>
<sst xmlns="http://schemas.openxmlformats.org/spreadsheetml/2006/main" count="5187" uniqueCount="2320">
  <si>
    <t>Steuerstatistik 2020 – Natürliche Personen</t>
  </si>
  <si>
    <t>Reihe stat.kurzinfo Nr. 139 | Dezember 2023</t>
  </si>
  <si>
    <t>Datengrundlage: Steueramt des Kantons Aargau</t>
  </si>
  <si>
    <t>© Statistik Aargau</t>
  </si>
  <si>
    <t>Tabellenverzeichnis</t>
  </si>
  <si>
    <t>Tabelle 1: Anzahl Pflichtige, Einkommen und Vermögen pro Pflichtigen, 2001 – 2020</t>
  </si>
  <si>
    <t>Tabelle 2: Steuerbelastung von Pflichtigen mit Wohnsitz im Kanton Aargau, 2001 – 2020</t>
  </si>
  <si>
    <t>Zeitliche Entwicklung von 2001 bis 2020</t>
  </si>
  <si>
    <t>Tabelle 1:</t>
  </si>
  <si>
    <t/>
  </si>
  <si>
    <t>Tabelle 2:</t>
  </si>
  <si>
    <t>Tabelle 3: Pflichtige, Einkommen und Vermögen nach Stufe des Reineinkommens, 2020</t>
  </si>
  <si>
    <t>Tabelle 4: Pflichtige, Einkommen und Vermögen nach Stufe des Reinvermögens, 2020</t>
  </si>
  <si>
    <t>Tabelle 5: Pflichtige nach Reineinkommens- und Reinvermögensstufe, in Promille, 2020</t>
  </si>
  <si>
    <t>Einkommen und Vermögen</t>
  </si>
  <si>
    <t>Tabelle 3:</t>
  </si>
  <si>
    <t>Tabelle 4:</t>
  </si>
  <si>
    <t>Tabelle 5:</t>
  </si>
  <si>
    <t>Tabelle 6: Reineinkommen und Reinvermögen nach Zivilstand, in Franken pro Pflichtigen, 2020</t>
  </si>
  <si>
    <t>Tabelle 7: Reineinkommen und Reinvermögen nach Altersgruppe in Jahren, in Franken pro Pflichtigen, 2020</t>
  </si>
  <si>
    <t>Tabelle 8: Reineinkommen und Reinvermögen nach Erwerbsart, in Franken pro Pflichtigen, 2020</t>
  </si>
  <si>
    <t>Tabelle 9: Reineinkommen und Reinvermögen nach Familientyp, in Franken pro Pflichtigen, 2020</t>
  </si>
  <si>
    <t>Tabelle 10: Reineinkommen und Reinvermögen nach Verdienerzahl, in Franken pro Pflichtigen, 2020</t>
  </si>
  <si>
    <t>Einkommens- und Vermögensverhältnisse nach sozioökonomischen Merkmalen</t>
  </si>
  <si>
    <t>Tabelle 6:</t>
  </si>
  <si>
    <t>Tabelle 7:</t>
  </si>
  <si>
    <t>Tabelle 8:</t>
  </si>
  <si>
    <t>Tabelle 9:</t>
  </si>
  <si>
    <t>Tabelle 10:</t>
  </si>
  <si>
    <t>Tabelle 11a: Pflichtige und Reineinkommen nach Zivilstand und Stufe des Reineinkommens, 2020</t>
  </si>
  <si>
    <t>Tabelle 11b: Pflichtige und Reinvermögen nach Zivilstand und Stufe des Reinvermögens, 2020</t>
  </si>
  <si>
    <t>Tabelle 12a: Pflichtige und Reineinkommen nach Altersgruppe in Jahren und Stufe des Reineinkommens, 2020</t>
  </si>
  <si>
    <t>Tabelle 12b: Pflichtige und Reinvermögen nach Altersgruppe in Jahren und Stufe des Reinvermögens, 2020</t>
  </si>
  <si>
    <t>Tabelle 13a: Pflichtige und Reineinkommen nach Erwerbsart und Stufe des Reineinkommens, 2020</t>
  </si>
  <si>
    <t>Tabelle 13b: Pflichtige und Reinvermögen nach Erwerbsart und Stufe des Reinvermögens, 2020</t>
  </si>
  <si>
    <t>Tabelle 14a: Pflichtige und Reineinkommen nach Familientyp und Stufe des Reineinkommens, 2020</t>
  </si>
  <si>
    <t>Tabelle 14b: Pflichtige und Reinvermögen nach Familientyp und Stufe des Reinvermögens, 2020</t>
  </si>
  <si>
    <t>Tabelle 15a: Pflichtige (unter 65 Jahren) und Reineinkommen nach Verdienerzahl und Stufe des Reineinkommens, 2020</t>
  </si>
  <si>
    <t>Tabelle 15b: Pflichtige (unter 65 Jahren) und Reinvermögen nach Verdienerzahl und Stufe des Reinvermögens, 2020</t>
  </si>
  <si>
    <t>Tabelle 11a:</t>
  </si>
  <si>
    <t>Tabelle 11b:</t>
  </si>
  <si>
    <t>Tabelle 12a:</t>
  </si>
  <si>
    <t>Tabelle 12b:</t>
  </si>
  <si>
    <t>Tabelle 13a:</t>
  </si>
  <si>
    <t>Tabelle 13b:</t>
  </si>
  <si>
    <t>Tabelle 14a:</t>
  </si>
  <si>
    <t>Tabelle 14b:</t>
  </si>
  <si>
    <t>Tabelle 15a:</t>
  </si>
  <si>
    <t>Tabelle 15b:</t>
  </si>
  <si>
    <t>Tabelle 16: Altersrentnerinnen und -rentner, Einkommen und Vermögen nach Stufe des Reineinkommens, 2020</t>
  </si>
  <si>
    <t>Tabelle 17: Altersrentnerinnen und -rentner, Einkommen und Vermögen nach Stufe des Reinvermögens, 2020</t>
  </si>
  <si>
    <t>Tabelle 18: Reineinkommen und Reinvermögen der Altersrentnerinnen und -rentner nach Zivilstand und Altersgruppe in Jahren, 2020</t>
  </si>
  <si>
    <t>Tabelle 19: Altersrentnerinnen und -rentner, Steuerfaktoren und Steuern nach Stufe des steuerbaren Einkommens, 2020</t>
  </si>
  <si>
    <t>Tabelle 20: Altersrentnerinnen und -rentner, Steuerfaktoren und Steuern nach Stufe des steuerbaren Vermögens, 2020</t>
  </si>
  <si>
    <t>Einkommen, Vermögen und Steuern der Altersrentnerinnen und -rentner (65 Jahre und älter)</t>
  </si>
  <si>
    <t>Tabelle 16:</t>
  </si>
  <si>
    <t>Tabelle 17:</t>
  </si>
  <si>
    <t>Tabelle 18:</t>
  </si>
  <si>
    <t>Tabelle 19:</t>
  </si>
  <si>
    <t>Tabelle 20:</t>
  </si>
  <si>
    <t>Tabelle 23: Pflichtige nach Einkommens- und Vermögensstufe, 2020</t>
  </si>
  <si>
    <t>Tabelle 24: Pflichitge, Einkommen, Vermögen und Steuern nach verschiedenen Merkmalen, 2020</t>
  </si>
  <si>
    <t>Tabelle 25: Pflichtige, steuerbares Einkommen und Einkommenssteuer nach Stufe des steuerbaren Einkommens und Tarifart, 2020</t>
  </si>
  <si>
    <t>Tabelle 26a: Einommens- und Vermögenssteuern von Pflichtigen mit Wohnsitz im Kanton Aargau, in Millionen Franken, 2001 – 2020</t>
  </si>
  <si>
    <t>Tabelle 26b: Pflichtige, Reineinkommen, Reinvermögen und einfache Kantonssteuer, 2001 – 2020, indexiert</t>
  </si>
  <si>
    <t>Einkommens- und Vermögenssteuern im Kanton Aargau</t>
  </si>
  <si>
    <t>Tabelle 21a:</t>
  </si>
  <si>
    <t>Tabelle 21b:</t>
  </si>
  <si>
    <t>Tabelle 22a:</t>
  </si>
  <si>
    <t>Tabelle 22b:</t>
  </si>
  <si>
    <t>Tabelle 23:</t>
  </si>
  <si>
    <t>Tabelle 24:</t>
  </si>
  <si>
    <t>Tabelle 25:</t>
  </si>
  <si>
    <t>Tabelle 26a:</t>
  </si>
  <si>
    <t>Tabelle 26b:</t>
  </si>
  <si>
    <t>Tabelle 27: Einkommen und Vermögen der Pflichtigen mit Wohnsitz im Kanton Aargau nach Gemeinde, 2020</t>
  </si>
  <si>
    <t>Tabelle 28: Steuerpflichtige mit Wohnsitz im Kanton Aargau nach Einkommens- und Vermögensstufe und Gemeinde, in Prozent, 2020</t>
  </si>
  <si>
    <t>Gemeindetabellen</t>
  </si>
  <si>
    <t>Tabelle 27:</t>
  </si>
  <si>
    <t>Tabelle 28:</t>
  </si>
  <si>
    <t>Gemeindekarte: Einfache Kantonssteuer der Pflichtigen mit Wohnsitz im Kanton Aargau nach Gemeinde, in Franken pro Steuerpflichtigen, 2020</t>
  </si>
  <si>
    <t>Gemeindekarte:</t>
  </si>
  <si>
    <t>Erläuterungen</t>
  </si>
  <si>
    <t>Jahr</t>
  </si>
  <si>
    <r>
      <t>Anzahl
Pflichtige</t>
    </r>
    <r>
      <rPr>
        <vertAlign val="superscript"/>
        <sz val="10"/>
        <rFont val="Arial"/>
      </rPr>
      <t>1</t>
    </r>
    <r>
      <rPr>
        <sz val="10"/>
        <color rgb="FF000000"/>
        <rFont val="Arial"/>
      </rPr>
      <t/>
    </r>
  </si>
  <si>
    <r>
      <t>Total
Einkünfte</t>
    </r>
    <r>
      <rPr>
        <vertAlign val="superscript"/>
        <sz val="10"/>
        <rFont val="Arial"/>
      </rPr>
      <t>2</t>
    </r>
    <r>
      <rPr>
        <sz val="10"/>
        <color rgb="FF000000"/>
        <rFont val="Arial"/>
      </rPr>
      <t/>
    </r>
  </si>
  <si>
    <r>
      <t>Rein-
einkommen</t>
    </r>
    <r>
      <rPr>
        <vertAlign val="superscript"/>
        <sz val="10"/>
        <rFont val="Arial"/>
      </rPr>
      <t>3</t>
    </r>
    <r>
      <rPr>
        <sz val="10"/>
        <color rgb="FF000000"/>
        <rFont val="Arial"/>
      </rPr>
      <t/>
    </r>
  </si>
  <si>
    <r>
      <t>Steuerbares
Einkommen</t>
    </r>
    <r>
      <rPr>
        <vertAlign val="superscript"/>
        <sz val="10"/>
        <rFont val="Arial"/>
      </rPr>
      <t>4</t>
    </r>
    <r>
      <rPr>
        <sz val="10"/>
        <color rgb="FF000000"/>
        <rFont val="Arial"/>
      </rPr>
      <t/>
    </r>
  </si>
  <si>
    <r>
      <t>Total
Vermögen</t>
    </r>
    <r>
      <rPr>
        <vertAlign val="superscript"/>
        <sz val="10"/>
        <rFont val="Arial"/>
      </rPr>
      <t>5</t>
    </r>
    <r>
      <rPr>
        <sz val="10"/>
        <color rgb="FF000000"/>
        <rFont val="Arial"/>
      </rPr>
      <t/>
    </r>
  </si>
  <si>
    <r>
      <t>Rein-
vermögen</t>
    </r>
    <r>
      <rPr>
        <vertAlign val="superscript"/>
        <sz val="10"/>
        <rFont val="Arial"/>
      </rPr>
      <t>6</t>
    </r>
    <r>
      <rPr>
        <sz val="10"/>
        <color rgb="FF000000"/>
        <rFont val="Arial"/>
      </rPr>
      <t/>
    </r>
  </si>
  <si>
    <t>in Franken</t>
  </si>
  <si>
    <t>Index</t>
  </si>
  <si>
    <t>1. Bei den Steuerpflichtigen handelt es sich um Steuerpflichtige mit Wohnsitz im Kanton Aargau (Primärpflichitge).</t>
  </si>
  <si>
    <t>2. Beinhaltet die gesamten Einkünfte im In- und Ausland</t>
  </si>
  <si>
    <t>3. Basiert auf den Einkünften im In- und Ausland</t>
  </si>
  <si>
    <t>4. Basiert auf den Einkünften im Kanton Aargau</t>
  </si>
  <si>
    <t>5. Beinhaltet die gesamten Vermögenswerte im In- und Ausland</t>
  </si>
  <si>
    <t>6. Basiert auf den Vermögenswerten im In- und Ausland</t>
  </si>
  <si>
    <t>7. Baisert auf den Vermögenswerten im Kanton Aargau</t>
  </si>
  <si>
    <t>in Franken pro Pflichtigen</t>
  </si>
  <si>
    <t>Steuerbelastung
durch die...</t>
  </si>
  <si>
    <t>Einkommens-
steuer 100%</t>
  </si>
  <si>
    <t>Vermögens-
steuer 100%</t>
  </si>
  <si>
    <t>Kantons-
steuer 100%</t>
  </si>
  <si>
    <r>
      <t>Einkommens-
steuer, in %</t>
    </r>
    <r>
      <rPr>
        <vertAlign val="superscript"/>
        <sz val="10"/>
        <rFont val="Arial"/>
      </rPr>
      <t>1</t>
    </r>
    <r>
      <rPr>
        <sz val="10"/>
        <color rgb="FF000000"/>
        <rFont val="Arial"/>
      </rPr>
      <t/>
    </r>
  </si>
  <si>
    <r>
      <t>Vermögens-
steuer, in ‰</t>
    </r>
    <r>
      <rPr>
        <vertAlign val="superscript"/>
        <sz val="10"/>
        <rFont val="Arial"/>
      </rPr>
      <t>2</t>
    </r>
    <r>
      <rPr>
        <sz val="10"/>
        <color rgb="FF000000"/>
        <rFont val="Arial"/>
      </rPr>
      <t/>
    </r>
  </si>
  <si>
    <t>5,63</t>
  </si>
  <si>
    <t>5,27</t>
  </si>
  <si>
    <t>5,26</t>
  </si>
  <si>
    <t>5,30</t>
  </si>
  <si>
    <t>5,34</t>
  </si>
  <si>
    <t>5,40</t>
  </si>
  <si>
    <t>5,52</t>
  </si>
  <si>
    <t>5,58</t>
  </si>
  <si>
    <t>5,39</t>
  </si>
  <si>
    <t>5,43</t>
  </si>
  <si>
    <t>5,46</t>
  </si>
  <si>
    <t>5,47</t>
  </si>
  <si>
    <t>5,51</t>
  </si>
  <si>
    <t>5,38</t>
  </si>
  <si>
    <t>5,35</t>
  </si>
  <si>
    <t>5,37</t>
  </si>
  <si>
    <t>5,48</t>
  </si>
  <si>
    <t>2,13</t>
  </si>
  <si>
    <t>2,14</t>
  </si>
  <si>
    <t>2,15</t>
  </si>
  <si>
    <t>2,16</t>
  </si>
  <si>
    <t>1,85</t>
  </si>
  <si>
    <t>1,86</t>
  </si>
  <si>
    <t>1,88</t>
  </si>
  <si>
    <t>1,67</t>
  </si>
  <si>
    <t>1,69</t>
  </si>
  <si>
    <t>1,70</t>
  </si>
  <si>
    <t>1,72</t>
  </si>
  <si>
    <t>1,68</t>
  </si>
  <si>
    <t>1. Einkommenssteuer (100%) in Prozent des steuerbaren Einkommens im Kanton Aargau</t>
  </si>
  <si>
    <t>2. Vermögenssteuer (100%) in Promille des steuerbaren Vermögens im Kanton Aargau</t>
  </si>
  <si>
    <t>Stufen des
Reineinkommens,
in 1'000 Franken</t>
  </si>
  <si>
    <r>
      <t>Pflichtige</t>
    </r>
    <r>
      <rPr>
        <vertAlign val="superscript"/>
        <sz val="10"/>
        <rFont val="Arial"/>
      </rPr>
      <t>1</t>
    </r>
    <r>
      <rPr>
        <sz val="10"/>
        <color rgb="FF000000"/>
        <rFont val="Arial"/>
      </rPr>
      <t/>
    </r>
  </si>
  <si>
    <r>
      <t>Total Einkünfte</t>
    </r>
    <r>
      <rPr>
        <vertAlign val="superscript"/>
        <sz val="10"/>
        <rFont val="Arial"/>
      </rPr>
      <t>2</t>
    </r>
    <r>
      <rPr>
        <sz val="10"/>
        <color rgb="FF000000"/>
        <rFont val="Arial"/>
      </rPr>
      <t/>
    </r>
  </si>
  <si>
    <r>
      <t>Reineinkommen</t>
    </r>
    <r>
      <rPr>
        <vertAlign val="superscript"/>
        <sz val="10"/>
        <rFont val="Arial"/>
      </rPr>
      <t>3</t>
    </r>
    <r>
      <rPr>
        <sz val="10"/>
        <color rgb="FF000000"/>
        <rFont val="Arial"/>
      </rPr>
      <t/>
    </r>
  </si>
  <si>
    <r>
      <t>Total Vermögenswerte</t>
    </r>
    <r>
      <rPr>
        <vertAlign val="superscript"/>
        <sz val="10"/>
        <rFont val="Arial"/>
      </rPr>
      <t>4</t>
    </r>
    <r>
      <rPr>
        <sz val="10"/>
        <color rgb="FF000000"/>
        <rFont val="Arial"/>
      </rPr>
      <t/>
    </r>
  </si>
  <si>
    <r>
      <t>Reinvermögen</t>
    </r>
    <r>
      <rPr>
        <vertAlign val="superscript"/>
        <sz val="10"/>
        <rFont val="Arial"/>
      </rPr>
      <t>5</t>
    </r>
    <r>
      <rPr>
        <sz val="10"/>
        <color rgb="FF000000"/>
        <rFont val="Arial"/>
      </rPr>
      <t/>
    </r>
  </si>
  <si>
    <t>absolut</t>
  </si>
  <si>
    <t>in Prozent</t>
  </si>
  <si>
    <t>in 1'000
Franken</t>
  </si>
  <si>
    <t>0.1 – 9.9</t>
  </si>
  <si>
    <t>10.0 – 19.9</t>
  </si>
  <si>
    <t>20.0 – 29.9</t>
  </si>
  <si>
    <t>30.0 – 49.9</t>
  </si>
  <si>
    <t>50.0 – 74.9</t>
  </si>
  <si>
    <t>75.0 – 99.9</t>
  </si>
  <si>
    <t>100.0 – 149.9</t>
  </si>
  <si>
    <t>150.0 – 249.9</t>
  </si>
  <si>
    <t>250.0 – 499.9</t>
  </si>
  <si>
    <t>500.0 – 999.9</t>
  </si>
  <si>
    <t>1'000.0 –</t>
  </si>
  <si>
    <t>Total</t>
  </si>
  <si>
    <t>4. Beinhaltet die gesamten Vermögenswerte im In- und Ausland</t>
  </si>
  <si>
    <t>5. Basiert auf den Vermögenswerten im In- und Ausland</t>
  </si>
  <si>
    <t>Stufen des
Reinvermögens,
in 1'000 Franken</t>
  </si>
  <si>
    <t>1 – 24</t>
  </si>
  <si>
    <t>25 – 49</t>
  </si>
  <si>
    <t>50 – 99</t>
  </si>
  <si>
    <t>100 – 249</t>
  </si>
  <si>
    <t>250 – 499</t>
  </si>
  <si>
    <t>500 – 749</t>
  </si>
  <si>
    <t>750 – 999</t>
  </si>
  <si>
    <t>1'000 – 4'999</t>
  </si>
  <si>
    <t>5'000 – 9'999</t>
  </si>
  <si>
    <t>10'000 –</t>
  </si>
  <si>
    <t>Pflichtige (in Promille) nach Stufe des Reinvermögens in 1'000 Franken</t>
  </si>
  <si>
    <t>Einkommens- bzw. Vermögensteile
Durchschnittswerte, in Franken pro
Pflichtigen</t>
  </si>
  <si>
    <t>Ledige</t>
  </si>
  <si>
    <t>Ver-
heiratete</t>
  </si>
  <si>
    <t>Ver-
witwete</t>
  </si>
  <si>
    <t>Ge-
schiedene</t>
  </si>
  <si>
    <t>Getrennt
Lebende</t>
  </si>
  <si>
    <t>Anzahl Pflichtige</t>
  </si>
  <si>
    <r>
      <t>Anzahl Pflichtige</t>
    </r>
    <r>
      <rPr>
        <vertAlign val="superscript"/>
        <sz val="10"/>
        <rFont val="Arial"/>
      </rPr>
      <t>1</t>
    </r>
    <r>
      <rPr>
        <sz val="10"/>
        <color rgb="FF000000"/>
        <rFont val="Arial"/>
      </rPr>
      <t/>
    </r>
  </si>
  <si>
    <t>Einkünfte im In- und Ausland</t>
  </si>
  <si>
    <t>unselbstständige Tätigkeit Pflichtige/-r</t>
  </si>
  <si>
    <t xml:space="preserve">                           Ehepartner</t>
  </si>
  <si>
    <t>selbständige Tätigkeit Pflichtige/-r</t>
  </si>
  <si>
    <t xml:space="preserve">                       Ehepartner</t>
  </si>
  <si>
    <t>Sozial- und andere Versicherungen: Pflichtige/-r</t>
  </si>
  <si>
    <t xml:space="preserve">                                   Ehepartner</t>
  </si>
  <si>
    <t>Wertschriften und Kapitalanlagen</t>
  </si>
  <si>
    <t>Liegenschaften (abzgl. Liegenschaftsunterhalt)</t>
  </si>
  <si>
    <t>weitere Einkünfte</t>
  </si>
  <si>
    <t>Abzüge</t>
  </si>
  <si>
    <t>Berufskosten</t>
  </si>
  <si>
    <t>Schuldzinsen</t>
  </si>
  <si>
    <t>Einkaufsbeiträge Säule 2 und Beiträge Säule 3a</t>
  </si>
  <si>
    <t>Versicherungsprämien und Zinsen</t>
  </si>
  <si>
    <t>Übrige Abzüge</t>
  </si>
  <si>
    <t>Total Abzüge</t>
  </si>
  <si>
    <t>Reineinkommen</t>
  </si>
  <si>
    <r>
      <t>Reineinkommen</t>
    </r>
    <r>
      <rPr>
        <vertAlign val="superscript"/>
        <sz val="10"/>
        <rFont val="Arial"/>
      </rPr>
      <t>2</t>
    </r>
    <r>
      <rPr>
        <sz val="10"/>
        <color rgb="FF000000"/>
        <rFont val="Arial"/>
      </rPr>
      <t/>
    </r>
  </si>
  <si>
    <t>Vermögen im In- und Ausland</t>
  </si>
  <si>
    <t>Wertschriften &amp; Guthaben</t>
  </si>
  <si>
    <t>Lebens- und Rentenversicherungen (Steuerwert)</t>
  </si>
  <si>
    <t>Liegenschaften (ohne Geschäftsliegenschaften)</t>
  </si>
  <si>
    <t>Betriebsvermögen selbstständig Erwerbende</t>
  </si>
  <si>
    <t>Übrige Vermögenswerte</t>
  </si>
  <si>
    <r>
      <t>Total der Vermögenswerte</t>
    </r>
    <r>
      <rPr>
        <vertAlign val="superscript"/>
        <sz val="10"/>
        <rFont val="Arial"/>
      </rPr>
      <t>2</t>
    </r>
    <r>
      <rPr>
        <sz val="10"/>
        <color rgb="FF000000"/>
        <rFont val="Arial"/>
      </rPr>
      <t/>
    </r>
  </si>
  <si>
    <t>Schulden</t>
  </si>
  <si>
    <t>Reinvermögen</t>
  </si>
  <si>
    <r>
      <t>Reinvermögen</t>
    </r>
    <r>
      <rPr>
        <vertAlign val="superscript"/>
        <sz val="10"/>
        <rFont val="Arial"/>
      </rPr>
      <t>2</t>
    </r>
    <r>
      <rPr>
        <sz val="10"/>
        <color rgb="FF000000"/>
        <rFont val="Arial"/>
      </rPr>
      <t/>
    </r>
  </si>
  <si>
    <t>1. Bei den Steuerpflichtigen handelt es sich um Steuerpflichtige mit Wohnsitz im Kanton Aargau (Primärpflichtige).</t>
  </si>
  <si>
    <t>Erwerbstätige</t>
  </si>
  <si>
    <r>
      <t>Renten-
empfänger,
Erwerbs-
anteil unter
20%</t>
    </r>
    <r>
      <rPr>
        <vertAlign val="superscript"/>
        <sz val="10"/>
        <rFont val="Arial"/>
      </rPr>
      <t>3</t>
    </r>
    <r>
      <rPr>
        <sz val="10"/>
        <color rgb="FF000000"/>
        <rFont val="Arial"/>
      </rPr>
      <t/>
    </r>
  </si>
  <si>
    <r>
      <t>Renten-
empfänger,
Erwerbs-
anteil
20%-49%</t>
    </r>
    <r>
      <rPr>
        <vertAlign val="superscript"/>
        <sz val="10"/>
        <rFont val="Arial"/>
      </rPr>
      <t>4</t>
    </r>
    <r>
      <rPr>
        <sz val="10"/>
        <color rgb="FF000000"/>
        <rFont val="Arial"/>
      </rPr>
      <t/>
    </r>
  </si>
  <si>
    <t>Übrige</t>
  </si>
  <si>
    <t>selbst-
ständig</t>
  </si>
  <si>
    <t>unselbst-
ständig</t>
  </si>
  <si>
    <t>Ledige, Verwitwete,
Geschiedne
und getrennt
Lebende</t>
  </si>
  <si>
    <t>Verheiratete</t>
  </si>
  <si>
    <t>Insgesamt</t>
  </si>
  <si>
    <t>ohne Kind</t>
  </si>
  <si>
    <t>mit Kind/
-ern</t>
  </si>
  <si>
    <t>Ledige,
Verwitwete,
Geschiedne
und getrennt
Lebende</t>
  </si>
  <si>
    <r>
      <t>Einverdienerpaare</t>
    </r>
    <r>
      <rPr>
        <vertAlign val="superscript"/>
        <sz val="10"/>
        <rFont val="Arial"/>
      </rPr>
      <t>3</t>
    </r>
    <r>
      <rPr>
        <sz val="10"/>
        <color rgb="FF000000"/>
        <rFont val="Arial"/>
      </rPr>
      <t/>
    </r>
  </si>
  <si>
    <t>Zweiverdienerpaare</t>
  </si>
  <si>
    <t>Verwitwete</t>
  </si>
  <si>
    <t>Geschiedene</t>
  </si>
  <si>
    <t>Getrennt Lebende</t>
  </si>
  <si>
    <t>Rein-
einkommen,
in 1'000 Fr.</t>
  </si>
  <si>
    <t>Rein-
vermögen,
in 1'000 Fr.</t>
  </si>
  <si>
    <r>
      <t>– 19</t>
    </r>
    <r>
      <rPr>
        <vertAlign val="superscript"/>
        <sz val="10"/>
        <rFont val="Arial"/>
      </rPr>
      <t>1</t>
    </r>
    <r>
      <rPr>
        <sz val="10"/>
        <color rgb="FF000000"/>
        <rFont val="Arial"/>
      </rPr>
      <t/>
    </r>
  </si>
  <si>
    <r>
      <t>20 – 34</t>
    </r>
    <r>
      <rPr>
        <vertAlign val="superscript"/>
        <sz val="10"/>
        <rFont val="Arial"/>
      </rPr>
      <t>1</t>
    </r>
    <r>
      <rPr>
        <sz val="10"/>
        <color rgb="FF000000"/>
        <rFont val="Arial"/>
      </rPr>
      <t/>
    </r>
  </si>
  <si>
    <r>
      <t>35 – 49</t>
    </r>
    <r>
      <rPr>
        <vertAlign val="superscript"/>
        <sz val="10"/>
        <rFont val="Arial"/>
      </rPr>
      <t>1</t>
    </r>
    <r>
      <rPr>
        <sz val="10"/>
        <color rgb="FF000000"/>
        <rFont val="Arial"/>
      </rPr>
      <t/>
    </r>
  </si>
  <si>
    <r>
      <t>50 – 64</t>
    </r>
    <r>
      <rPr>
        <vertAlign val="superscript"/>
        <sz val="10"/>
        <rFont val="Arial"/>
      </rPr>
      <t>1</t>
    </r>
    <r>
      <rPr>
        <sz val="10"/>
        <color rgb="FF000000"/>
        <rFont val="Arial"/>
      </rPr>
      <t/>
    </r>
  </si>
  <si>
    <r>
      <t>65 +</t>
    </r>
    <r>
      <rPr>
        <vertAlign val="superscript"/>
        <sz val="10"/>
        <rFont val="Arial"/>
      </rPr>
      <t>1</t>
    </r>
    <r>
      <rPr>
        <sz val="10"/>
        <color rgb="FF000000"/>
        <rFont val="Arial"/>
      </rPr>
      <t/>
    </r>
  </si>
  <si>
    <r>
      <t>Pflichtige</t>
    </r>
    <r>
      <rPr>
        <vertAlign val="superscript"/>
        <sz val="10"/>
        <rFont val="Arial"/>
      </rPr>
      <t>2</t>
    </r>
    <r>
      <rPr>
        <sz val="10"/>
        <color rgb="FF000000"/>
        <rFont val="Arial"/>
      </rPr>
      <t/>
    </r>
  </si>
  <si>
    <t>1. Die Klasseneinteilung erfolgt aufgrund des Alters des Hauptpflichtigen,</t>
  </si>
  <si>
    <t>2. Bei den Steuerpflichtigen handelt es sich um Steuerpflichtige mit Wohnsitz im Kanton Aargau (Primärpflichtige).</t>
  </si>
  <si>
    <t>Selbständige</t>
  </si>
  <si>
    <t>Unselbstständige</t>
  </si>
  <si>
    <r>
      <t>Rentner
Erwerbsanteil unter 20%</t>
    </r>
    <r>
      <rPr>
        <vertAlign val="superscript"/>
        <sz val="10"/>
        <rFont val="Arial"/>
      </rPr>
      <t>2</t>
    </r>
    <r>
      <rPr>
        <sz val="10"/>
        <color rgb="FF000000"/>
        <rFont val="Arial"/>
      </rPr>
      <t/>
    </r>
  </si>
  <si>
    <r>
      <t>Renter
Erwerbsanteil 20% – 49%</t>
    </r>
    <r>
      <rPr>
        <vertAlign val="superscript"/>
        <sz val="10"/>
        <rFont val="Arial"/>
      </rPr>
      <t>3</t>
    </r>
    <r>
      <rPr>
        <sz val="10"/>
        <color rgb="FF000000"/>
        <rFont val="Arial"/>
      </rPr>
      <t/>
    </r>
  </si>
  <si>
    <r>
      <t>Übrige</t>
    </r>
    <r>
      <rPr>
        <vertAlign val="superscript"/>
        <sz val="10"/>
        <rFont val="Arial"/>
      </rPr>
      <t>4</t>
    </r>
    <r>
      <rPr>
        <sz val="10"/>
        <color rgb="FF000000"/>
        <rFont val="Arial"/>
      </rPr>
      <t/>
    </r>
  </si>
  <si>
    <t>4. Steuerpflichtige ohne Erwerbs-, Renten- und Pensionseinkommen</t>
  </si>
  <si>
    <t>Ledige, Verwitwete, Geschiedene und
getrennt Lebende</t>
  </si>
  <si>
    <t>mit Kind/-ern</t>
  </si>
  <si>
    <t>Ledige, Verwitwete,
Geschiedene und
getrennt Lebende</t>
  </si>
  <si>
    <r>
      <t>Verheiratete Einverdienerpaare</t>
    </r>
    <r>
      <rPr>
        <vertAlign val="superscript"/>
        <sz val="10"/>
        <rFont val="Arial"/>
      </rPr>
      <t>2</t>
    </r>
    <r>
      <rPr>
        <sz val="10"/>
        <color rgb="FF000000"/>
        <rFont val="Arial"/>
      </rPr>
      <t/>
    </r>
  </si>
  <si>
    <t>Verheiratete Zweiverdienerpaare</t>
  </si>
  <si>
    <t>Total Einkünfte,
in 1'000 Franken</t>
  </si>
  <si>
    <t>Reineinkommen,
in 1'000 Franken</t>
  </si>
  <si>
    <t>Total Vermögenswerte,
in 1'000 Franken</t>
  </si>
  <si>
    <t>Reinvermögen,
in 1'000 Franken</t>
  </si>
  <si>
    <t>1. Bei den Steuerpflichtigen handelt es sich um Steuerpflichtige (65 Jahre und älter) mit Wohnsitz im Kanton Aargau (Primärpflichtige).</t>
  </si>
  <si>
    <t>Ledige, Verwitwete,
Geschiedene
und getrennt
Lebende</t>
  </si>
  <si>
    <t>65 – 79</t>
  </si>
  <si>
    <t>80 +</t>
  </si>
  <si>
    <t>Stufen des
steuerbaren
Einkommens,
in 1'000 Franken</t>
  </si>
  <si>
    <t>Steuerbares
Einkommen</t>
  </si>
  <si>
    <t>Steuerbares Vermögen</t>
  </si>
  <si>
    <t>Einkommenssteuer
(100%)</t>
  </si>
  <si>
    <t>Vermögenssteuer
(100%)</t>
  </si>
  <si>
    <t>Kantonssteuer
(100%)</t>
  </si>
  <si>
    <t>1. Bei den Steuerpflichtigen handelt es sich um Primär- und Sekundärpflichtige (65 Jahre und älter).</t>
  </si>
  <si>
    <t>Stufen des
steuerbaren
Vermögens,
in 1'000 Franken</t>
  </si>
  <si>
    <t>1. Bei den Steuerpflichtigen handelt es sich um Primär- und Sekundärpflichtige.</t>
  </si>
  <si>
    <t>1.0 – 24.9</t>
  </si>
  <si>
    <t>25.0 – 49.9</t>
  </si>
  <si>
    <t>100.0 – 199.9</t>
  </si>
  <si>
    <t>200.0 –</t>
  </si>
  <si>
    <t>1 – 199</t>
  </si>
  <si>
    <t>200 – 499</t>
  </si>
  <si>
    <t>500 – 999</t>
  </si>
  <si>
    <t>1'000 – 1'999</t>
  </si>
  <si>
    <t>2'000 –</t>
  </si>
  <si>
    <r>
      <t>Stufen der
Einkommenssteuer,
in Franken</t>
    </r>
    <r>
      <rPr>
        <vertAlign val="superscript"/>
        <sz val="10"/>
        <rFont val="Arial"/>
      </rPr>
      <t>1</t>
    </r>
    <r>
      <rPr>
        <sz val="10"/>
        <color rgb="FF000000"/>
        <rFont val="Arial"/>
      </rPr>
      <t/>
    </r>
  </si>
  <si>
    <r>
      <t>Pflichtige nach Stufe der Vermögenssteuer</t>
    </r>
    <r>
      <rPr>
        <vertAlign val="superscript"/>
        <sz val="10"/>
        <rFont val="Arial"/>
      </rPr>
      <t>1</t>
    </r>
    <r>
      <rPr>
        <sz val="10"/>
        <color rgb="FF000000"/>
        <rFont val="Arial"/>
      </rPr>
      <t/>
    </r>
  </si>
  <si>
    <t>0 Fr.</t>
  </si>
  <si>
    <t>1 – 499 Fr.</t>
  </si>
  <si>
    <t>500 – 999 Fr.</t>
  </si>
  <si>
    <t>1'000 –
1'999 Fr.</t>
  </si>
  <si>
    <t>2'000 –
4'999 Fr.</t>
  </si>
  <si>
    <t>5'000 –
9'999</t>
  </si>
  <si>
    <t>10'000 –
19'999 Fr.</t>
  </si>
  <si>
    <t>20'000 –
49'999 Fr.</t>
  </si>
  <si>
    <t>Über
49'999 Fr.</t>
  </si>
  <si>
    <t>1 – 999</t>
  </si>
  <si>
    <t>2'000 – 4'999</t>
  </si>
  <si>
    <t>10'000 – 19'999</t>
  </si>
  <si>
    <t>20'000 – 49'999</t>
  </si>
  <si>
    <t>50'000 – 99'999</t>
  </si>
  <si>
    <t>100'000 –</t>
  </si>
  <si>
    <t>in Mio.
Franken</t>
  </si>
  <si>
    <t>nach Zivilstand</t>
  </si>
  <si>
    <t>Verheiratet</t>
  </si>
  <si>
    <t>Verwitwet</t>
  </si>
  <si>
    <t>Geschieden</t>
  </si>
  <si>
    <t>Getrennt Lebend</t>
  </si>
  <si>
    <t>– 19</t>
  </si>
  <si>
    <t>20 – 34</t>
  </si>
  <si>
    <t>35 – 49</t>
  </si>
  <si>
    <t>50 – 64</t>
  </si>
  <si>
    <t>65 +</t>
  </si>
  <si>
    <t>nach Erwerbsart</t>
  </si>
  <si>
    <t>Unselbständige</t>
  </si>
  <si>
    <r>
      <t>Rentner, EA: &lt; 20%</t>
    </r>
    <r>
      <rPr>
        <vertAlign val="superscript"/>
        <sz val="10"/>
        <rFont val="Arial"/>
      </rPr>
      <t>2</t>
    </r>
    <r>
      <rPr>
        <sz val="10"/>
        <color rgb="FF000000"/>
        <rFont val="Arial"/>
      </rPr>
      <t/>
    </r>
  </si>
  <si>
    <r>
      <t>Rentner, EA: 20%-49%</t>
    </r>
    <r>
      <rPr>
        <vertAlign val="superscript"/>
        <sz val="10"/>
        <rFont val="Arial"/>
      </rPr>
      <t>3</t>
    </r>
    <r>
      <rPr>
        <sz val="10"/>
        <color rgb="FF000000"/>
        <rFont val="Arial"/>
      </rPr>
      <t/>
    </r>
  </si>
  <si>
    <t>nach Familientyp</t>
  </si>
  <si>
    <t>Ohne Kind</t>
  </si>
  <si>
    <r>
      <t>– Alleinstehend</t>
    </r>
    <r>
      <rPr>
        <vertAlign val="superscript"/>
        <sz val="10"/>
        <rFont val="Arial"/>
      </rPr>
      <t>5</t>
    </r>
    <r>
      <rPr>
        <sz val="10"/>
        <color rgb="FF000000"/>
        <rFont val="Arial"/>
      </rPr>
      <t/>
    </r>
  </si>
  <si>
    <t>– Verheiratet</t>
  </si>
  <si>
    <t>Mit Kind/-ern</t>
  </si>
  <si>
    <t>nach Verdienerzahl</t>
  </si>
  <si>
    <r>
      <t>Alleinstehend</t>
    </r>
    <r>
      <rPr>
        <vertAlign val="superscript"/>
        <sz val="10"/>
        <rFont val="Arial"/>
      </rPr>
      <t>5</t>
    </r>
    <r>
      <rPr>
        <sz val="10"/>
        <color rgb="FF000000"/>
        <rFont val="Arial"/>
      </rPr>
      <t/>
    </r>
  </si>
  <si>
    <r>
      <t>Einverdienerpaare</t>
    </r>
    <r>
      <rPr>
        <vertAlign val="superscript"/>
        <sz val="10"/>
        <rFont val="Arial"/>
      </rPr>
      <t>6</t>
    </r>
    <r>
      <rPr>
        <sz val="10"/>
        <color rgb="FF000000"/>
        <rFont val="Arial"/>
      </rPr>
      <t/>
    </r>
  </si>
  <si>
    <t>– Ohne Kind</t>
  </si>
  <si>
    <t>– Mit Kind</t>
  </si>
  <si>
    <t>Altersrentner</t>
  </si>
  <si>
    <t>Total Steuerpflichtige im Kanton Aargau</t>
  </si>
  <si>
    <t>5. Ledige, Verwitwete, Geschiedene und getrennt Lebende. Die Unterteilung erfolgt aufgrund des gesetzlichen Zivilstandes.</t>
  </si>
  <si>
    <t>6. Inklusive Personen ohne Einkünfte aus selbstständiger oder unselbstständiger Tätigkeit.</t>
  </si>
  <si>
    <t>Einkommenssteuer</t>
  </si>
  <si>
    <t>Steuerbares
Einkommen pro
Pflichtigen,
in Franken</t>
  </si>
  <si>
    <r>
      <t>Einkommens-
steuer (100%)
pro Pflichtigen,
in Franken</t>
    </r>
    <r>
      <rPr>
        <vertAlign val="superscript"/>
        <sz val="10"/>
        <rFont val="Arial"/>
      </rPr>
      <t>2</t>
    </r>
    <r>
      <rPr>
        <sz val="10"/>
        <color rgb="FF000000"/>
        <rFont val="Arial"/>
      </rPr>
      <t/>
    </r>
  </si>
  <si>
    <t>Steuer-
belastung,
in Prozent</t>
  </si>
  <si>
    <t>Steuerpflichtige im Kanton Aargau mit Tarif A</t>
  </si>
  <si>
    <t>Steuerpflichtige im Kanton Aargau mit Tarif B</t>
  </si>
  <si>
    <t>Steuerpflichtige im Kanton Aargau insgesamt</t>
  </si>
  <si>
    <t>Einkommens-
steuer</t>
  </si>
  <si>
    <t>Vermögens-
steuer</t>
  </si>
  <si>
    <t>Kantons-
steuer
(100%)</t>
  </si>
  <si>
    <t>in Millionen Franken</t>
  </si>
  <si>
    <t>Reinein-
kommen</t>
  </si>
  <si>
    <t>Reinver-
mögen</t>
  </si>
  <si>
    <t>Gemeinde</t>
  </si>
  <si>
    <t>Total Einkünfte</t>
  </si>
  <si>
    <t>Total Vermögenswerte</t>
  </si>
  <si>
    <t>Durch
schnitt,
in Franken</t>
  </si>
  <si>
    <r>
      <t>Median,
in Franken</t>
    </r>
    <r>
      <rPr>
        <vertAlign val="superscript"/>
        <sz val="10"/>
        <rFont val="Arial"/>
      </rPr>
      <t>2</t>
    </r>
    <r>
      <rPr>
        <sz val="10"/>
        <color rgb="FF000000"/>
        <rFont val="Arial"/>
      </rPr>
      <t/>
    </r>
  </si>
  <si>
    <r>
      <t>Gini-
Koeffizient</t>
    </r>
    <r>
      <rPr>
        <vertAlign val="superscript"/>
        <sz val="10"/>
        <rFont val="Arial"/>
      </rPr>
      <t>3</t>
    </r>
    <r>
      <rPr>
        <sz val="10"/>
        <color rgb="FF000000"/>
        <rFont val="Arial"/>
      </rPr>
      <t/>
    </r>
  </si>
  <si>
    <t>Kanton Aargau</t>
  </si>
  <si>
    <t>Bezirk Aarau</t>
  </si>
  <si>
    <t>Aarau</t>
  </si>
  <si>
    <t>Biberstein</t>
  </si>
  <si>
    <t>Buchs (AG)</t>
  </si>
  <si>
    <t>Densbüren</t>
  </si>
  <si>
    <t>Erlinsbach (AG)</t>
  </si>
  <si>
    <t>Gränichen</t>
  </si>
  <si>
    <t>Hirschthal</t>
  </si>
  <si>
    <t>Küttigen</t>
  </si>
  <si>
    <t>Muhen</t>
  </si>
  <si>
    <t>Oberentfelden</t>
  </si>
  <si>
    <t>Suhr</t>
  </si>
  <si>
    <t>Unterentfelden</t>
  </si>
  <si>
    <t>Bezirk Baden</t>
  </si>
  <si>
    <t>Baden</t>
  </si>
  <si>
    <t>Bellikon</t>
  </si>
  <si>
    <t>Bergdietikon</t>
  </si>
  <si>
    <t>Birmenstorf (AG)</t>
  </si>
  <si>
    <t>Ehrendingen</t>
  </si>
  <si>
    <t>Ennetbaden</t>
  </si>
  <si>
    <t>Fislisbach</t>
  </si>
  <si>
    <t>Freienwil</t>
  </si>
  <si>
    <t>Gebenstorf</t>
  </si>
  <si>
    <t>Killwangen</t>
  </si>
  <si>
    <t>Künten</t>
  </si>
  <si>
    <t>Mägenwil</t>
  </si>
  <si>
    <t>Mellingen</t>
  </si>
  <si>
    <t>Neuenhof</t>
  </si>
  <si>
    <t>Niederrohrdorf</t>
  </si>
  <si>
    <t>Oberrohrdorf</t>
  </si>
  <si>
    <t>Obersiggenthal</t>
  </si>
  <si>
    <t>Remetschwil</t>
  </si>
  <si>
    <t>Spreitenbach</t>
  </si>
  <si>
    <t>Stetten (AG)</t>
  </si>
  <si>
    <t>Turgi</t>
  </si>
  <si>
    <t>Untersiggenthal</t>
  </si>
  <si>
    <t>Wettingen</t>
  </si>
  <si>
    <t>Wohlenschwil</t>
  </si>
  <si>
    <t>Würenlingen</t>
  </si>
  <si>
    <t>Würenlos</t>
  </si>
  <si>
    <t>Bezirk Bremgarten</t>
  </si>
  <si>
    <t>Arni (AG)</t>
  </si>
  <si>
    <t>Berikon</t>
  </si>
  <si>
    <t>Bremgarten (AG)</t>
  </si>
  <si>
    <t>Büttikon</t>
  </si>
  <si>
    <t>Dottikon</t>
  </si>
  <si>
    <t>Eggenwil</t>
  </si>
  <si>
    <t>Fischbach-Gösl.</t>
  </si>
  <si>
    <t>Hägglingen</t>
  </si>
  <si>
    <t>Islisberg</t>
  </si>
  <si>
    <t>Jonen</t>
  </si>
  <si>
    <t>Niederwil (AG)</t>
  </si>
  <si>
    <t>Oberlunkhofen</t>
  </si>
  <si>
    <t>Oberwil-Lieli</t>
  </si>
  <si>
    <t>Rudolfstetten-Fr.</t>
  </si>
  <si>
    <t>Sarmenstorf</t>
  </si>
  <si>
    <t>Tägerig</t>
  </si>
  <si>
    <t>Uezwil</t>
  </si>
  <si>
    <t>Unterlunkhofen</t>
  </si>
  <si>
    <t>Villmergen</t>
  </si>
  <si>
    <t>Widen</t>
  </si>
  <si>
    <t>Wohlen (AG)</t>
  </si>
  <si>
    <t>Zufikon</t>
  </si>
  <si>
    <t>Bezirk Brugg</t>
  </si>
  <si>
    <t>Auenstein</t>
  </si>
  <si>
    <t>Birr</t>
  </si>
  <si>
    <t>Birrhard</t>
  </si>
  <si>
    <t>Bözberg</t>
  </si>
  <si>
    <t>Bözen</t>
  </si>
  <si>
    <t>Brugg</t>
  </si>
  <si>
    <t>Effingen</t>
  </si>
  <si>
    <t>Elfingen</t>
  </si>
  <si>
    <t>Habsburg</t>
  </si>
  <si>
    <t>Hausen (AG)</t>
  </si>
  <si>
    <t>Lupfig</t>
  </si>
  <si>
    <t>Mandach</t>
  </si>
  <si>
    <t>Mönthal</t>
  </si>
  <si>
    <t>Mülligen</t>
  </si>
  <si>
    <t>Remigen</t>
  </si>
  <si>
    <t>Riniken</t>
  </si>
  <si>
    <t>Rüfenach</t>
  </si>
  <si>
    <t>Schinznach</t>
  </si>
  <si>
    <t>Thalheim (AG)</t>
  </si>
  <si>
    <t>Veltheim (AG)</t>
  </si>
  <si>
    <t>Villigen</t>
  </si>
  <si>
    <t>Villnachern</t>
  </si>
  <si>
    <t>Windisch</t>
  </si>
  <si>
    <t>Bezirk Kulm</t>
  </si>
  <si>
    <t>Beinwil am See</t>
  </si>
  <si>
    <t>Birrwil</t>
  </si>
  <si>
    <t>Burg (AG)</t>
  </si>
  <si>
    <t>Dürrenäsch</t>
  </si>
  <si>
    <t>Gontenschwil</t>
  </si>
  <si>
    <t>Holziken</t>
  </si>
  <si>
    <t>Leimbach (AG)</t>
  </si>
  <si>
    <t>Leutwil</t>
  </si>
  <si>
    <t>Menziken</t>
  </si>
  <si>
    <t>Oberkulm</t>
  </si>
  <si>
    <t>Reinach (AG)</t>
  </si>
  <si>
    <t>Schlossrued</t>
  </si>
  <si>
    <t>Schmiedrued</t>
  </si>
  <si>
    <t>Schöftland</t>
  </si>
  <si>
    <t>Teufenthal (AG)</t>
  </si>
  <si>
    <t>Unterkulm</t>
  </si>
  <si>
    <t>Zetzwil</t>
  </si>
  <si>
    <t>Bezirk Laufenburg</t>
  </si>
  <si>
    <t>Eiken</t>
  </si>
  <si>
    <t>Frick</t>
  </si>
  <si>
    <t>Gansingen</t>
  </si>
  <si>
    <t>Gipf-Oberfrick</t>
  </si>
  <si>
    <t>Herznach</t>
  </si>
  <si>
    <t>Hornussen</t>
  </si>
  <si>
    <t>Kaisten</t>
  </si>
  <si>
    <t>Laufenburg</t>
  </si>
  <si>
    <t>Mettauertal</t>
  </si>
  <si>
    <t>Münchwilen (AG)</t>
  </si>
  <si>
    <t>Oberhof</t>
  </si>
  <si>
    <t>Oeschgen</t>
  </si>
  <si>
    <t>Schwaderloch</t>
  </si>
  <si>
    <t>Sisseln</t>
  </si>
  <si>
    <t>Ueken</t>
  </si>
  <si>
    <t>Wittnau</t>
  </si>
  <si>
    <t>Wölflinswil</t>
  </si>
  <si>
    <t>Zeihen</t>
  </si>
  <si>
    <t>Bezirk Lenzburg</t>
  </si>
  <si>
    <t>Ammerswil</t>
  </si>
  <si>
    <t>Boniswil</t>
  </si>
  <si>
    <t>Brunegg</t>
  </si>
  <si>
    <t>Dintikon</t>
  </si>
  <si>
    <t>Egliswil</t>
  </si>
  <si>
    <t>Fahrwangen</t>
  </si>
  <si>
    <t>Hallwil</t>
  </si>
  <si>
    <t>Hendschiken</t>
  </si>
  <si>
    <t>Holderbank (AG)</t>
  </si>
  <si>
    <t>Hunzenschwil</t>
  </si>
  <si>
    <t>Lenzburg</t>
  </si>
  <si>
    <t>Meisterschwanden</t>
  </si>
  <si>
    <t>Möriken-Wildegg</t>
  </si>
  <si>
    <t>Niederlenz</t>
  </si>
  <si>
    <t>Othmarsingen</t>
  </si>
  <si>
    <t>Rupperswil</t>
  </si>
  <si>
    <t>Schafisheim</t>
  </si>
  <si>
    <t>Seengen</t>
  </si>
  <si>
    <t>Seon</t>
  </si>
  <si>
    <t>Staufen</t>
  </si>
  <si>
    <t>Bezirk Muri</t>
  </si>
  <si>
    <t>Abtwil</t>
  </si>
  <si>
    <t>Aristau</t>
  </si>
  <si>
    <t>Auw</t>
  </si>
  <si>
    <t>Beinwil (Freiamt)</t>
  </si>
  <si>
    <t>Besenbüren</t>
  </si>
  <si>
    <t>Bettwil</t>
  </si>
  <si>
    <t>Boswil</t>
  </si>
  <si>
    <t>Bünzen</t>
  </si>
  <si>
    <t>Buttwil</t>
  </si>
  <si>
    <t>Dietwil</t>
  </si>
  <si>
    <t>Geltwil</t>
  </si>
  <si>
    <t>Kallern</t>
  </si>
  <si>
    <t>Merenschwand</t>
  </si>
  <si>
    <t>Mühlau</t>
  </si>
  <si>
    <t>Muri (AG)</t>
  </si>
  <si>
    <t>Oberrüti</t>
  </si>
  <si>
    <t>Rottenschwil</t>
  </si>
  <si>
    <t>Sins</t>
  </si>
  <si>
    <t>Waltenschwil</t>
  </si>
  <si>
    <t>Bezirk Rheinfelden</t>
  </si>
  <si>
    <t>Hellikon</t>
  </si>
  <si>
    <t>Kaiseraugst</t>
  </si>
  <si>
    <t>Magden</t>
  </si>
  <si>
    <t>Möhlin</t>
  </si>
  <si>
    <t>Mumpf</t>
  </si>
  <si>
    <t>Obermumpf</t>
  </si>
  <si>
    <t>Olsberg</t>
  </si>
  <si>
    <t>Rheinfelden</t>
  </si>
  <si>
    <t>Schupfart</t>
  </si>
  <si>
    <t>Stein (AG)</t>
  </si>
  <si>
    <t>Wallbach</t>
  </si>
  <si>
    <t>Wegenstetten</t>
  </si>
  <si>
    <t>Zeiningen</t>
  </si>
  <si>
    <t>Zuzgen</t>
  </si>
  <si>
    <t>Bezirk Zofingen</t>
  </si>
  <si>
    <t>Aarburg</t>
  </si>
  <si>
    <t>Bottenwil</t>
  </si>
  <si>
    <t>Brittnau</t>
  </si>
  <si>
    <t>Kirchleerau</t>
  </si>
  <si>
    <t>Kölliken</t>
  </si>
  <si>
    <t>Moosleerau</t>
  </si>
  <si>
    <t>Murgenthal</t>
  </si>
  <si>
    <t>Oftringen</t>
  </si>
  <si>
    <t>Reitnau</t>
  </si>
  <si>
    <t>Rothrist</t>
  </si>
  <si>
    <t>Safenwil</t>
  </si>
  <si>
    <t>Staffelbach</t>
  </si>
  <si>
    <t>Strengelbach</t>
  </si>
  <si>
    <t>Uerkheim</t>
  </si>
  <si>
    <t>Vordemwald</t>
  </si>
  <si>
    <t>Wiliberg</t>
  </si>
  <si>
    <t>Zofingen</t>
  </si>
  <si>
    <t>Bezirk Zurzach</t>
  </si>
  <si>
    <t>Bad Zurzach</t>
  </si>
  <si>
    <t>Baldingen</t>
  </si>
  <si>
    <t>Böbikon</t>
  </si>
  <si>
    <t>Böttstein</t>
  </si>
  <si>
    <t>Döttingen</t>
  </si>
  <si>
    <t>Endingen</t>
  </si>
  <si>
    <t>Fisibach</t>
  </si>
  <si>
    <t>Full-Reuenthal</t>
  </si>
  <si>
    <t>Kaiserstuhl</t>
  </si>
  <si>
    <t>Klingnau</t>
  </si>
  <si>
    <t>Koblenz</t>
  </si>
  <si>
    <t>Leibstadt</t>
  </si>
  <si>
    <t>Lengnau (AG)</t>
  </si>
  <si>
    <t>Leuggern</t>
  </si>
  <si>
    <t>Mellikon</t>
  </si>
  <si>
    <t>Rekingen (AG)</t>
  </si>
  <si>
    <t>Rietheim</t>
  </si>
  <si>
    <t>Rümikon</t>
  </si>
  <si>
    <t>Schneisingen</t>
  </si>
  <si>
    <t>Siglistorf</t>
  </si>
  <si>
    <t>Tegerfelden</t>
  </si>
  <si>
    <t>Wislikofen</t>
  </si>
  <si>
    <t>0,40</t>
  </si>
  <si>
    <t>0,42</t>
  </si>
  <si>
    <t>0,41</t>
  </si>
  <si>
    <t>0,38</t>
  </si>
  <si>
    <t>0,37</t>
  </si>
  <si>
    <t>0,43</t>
  </si>
  <si>
    <t>0,46</t>
  </si>
  <si>
    <t>0,39</t>
  </si>
  <si>
    <t>0,45</t>
  </si>
  <si>
    <t>0,50</t>
  </si>
  <si>
    <t>0,36</t>
  </si>
  <si>
    <t>0,44</t>
  </si>
  <si>
    <t>0,54</t>
  </si>
  <si>
    <t>0,47</t>
  </si>
  <si>
    <t>0,34</t>
  </si>
  <si>
    <t>0,33</t>
  </si>
  <si>
    <t>0,35</t>
  </si>
  <si>
    <t>0,59</t>
  </si>
  <si>
    <t>0,52</t>
  </si>
  <si>
    <t>0,55</t>
  </si>
  <si>
    <t>0,49</t>
  </si>
  <si>
    <t>0,62</t>
  </si>
  <si>
    <t>0,48</t>
  </si>
  <si>
    <t>0,72</t>
  </si>
  <si>
    <t>0,73</t>
  </si>
  <si>
    <t>0,78</t>
  </si>
  <si>
    <t>0,60</t>
  </si>
  <si>
    <t>0,69</t>
  </si>
  <si>
    <t>0,66</t>
  </si>
  <si>
    <t>0,71</t>
  </si>
  <si>
    <t>0,61</t>
  </si>
  <si>
    <t>0,70</t>
  </si>
  <si>
    <t>0,74</t>
  </si>
  <si>
    <t>0,64</t>
  </si>
  <si>
    <t>0,65</t>
  </si>
  <si>
    <t>0,67</t>
  </si>
  <si>
    <t>0,80</t>
  </si>
  <si>
    <t>0,77</t>
  </si>
  <si>
    <t>0,76</t>
  </si>
  <si>
    <t>0,79</t>
  </si>
  <si>
    <t>0,68</t>
  </si>
  <si>
    <t>0,63</t>
  </si>
  <si>
    <t>0,75</t>
  </si>
  <si>
    <t>0,58</t>
  </si>
  <si>
    <t>0,51</t>
  </si>
  <si>
    <t>0,57</t>
  </si>
  <si>
    <t>0,56</t>
  </si>
  <si>
    <t>0,86</t>
  </si>
  <si>
    <t>0,88</t>
  </si>
  <si>
    <t>0,83</t>
  </si>
  <si>
    <t>0,53</t>
  </si>
  <si>
    <t>0,81</t>
  </si>
  <si>
    <t>0,82</t>
  </si>
  <si>
    <t>0,84</t>
  </si>
  <si>
    <t>0,85</t>
  </si>
  <si>
    <t>0,92</t>
  </si>
  <si>
    <t>0,96</t>
  </si>
  <si>
    <t>0,89</t>
  </si>
  <si>
    <t>2. 50 Prozent der Einkommen respektive der Vermögen pro Pflichtigen sind geringer als der Medianwert und 50 Prozent sind grösser. Der Median ist ein robustes Lagemass, das nicht von Extremwerten beeinflusst wird.</t>
  </si>
  <si>
    <t>Pflichtige (in Prozent) nach Stufen des Reineinkommens
im In- und Ausland in 1'000 Franken</t>
  </si>
  <si>
    <t>Pflichtige (in Prozent) nach Stufen des Reinvermögens im In-
und Ausland in 1'000 Franken</t>
  </si>
  <si>
    <t>–24.9</t>
  </si>
  <si>
    <t>25.0–49.9</t>
  </si>
  <si>
    <t>50.0–99.9</t>
  </si>
  <si>
    <t>100.0–149.9</t>
  </si>
  <si>
    <t>150+</t>
  </si>
  <si>
    <t>–49.9</t>
  </si>
  <si>
    <t>100.0–199.9</t>
  </si>
  <si>
    <t>200.0–499.9</t>
  </si>
  <si>
    <t>500.0+</t>
  </si>
  <si>
    <t>18,10</t>
  </si>
  <si>
    <t>18,37</t>
  </si>
  <si>
    <t>18,51</t>
  </si>
  <si>
    <t>14,39</t>
  </si>
  <si>
    <t>16,59</t>
  </si>
  <si>
    <t>19,53</t>
  </si>
  <si>
    <t>16,34</t>
  </si>
  <si>
    <t>17,78</t>
  </si>
  <si>
    <t>18,15</t>
  </si>
  <si>
    <t>17,35</t>
  </si>
  <si>
    <t>17,95</t>
  </si>
  <si>
    <t>19,37</t>
  </si>
  <si>
    <t>21,41</t>
  </si>
  <si>
    <t>17,99</t>
  </si>
  <si>
    <t>18,14</t>
  </si>
  <si>
    <t>17,82</t>
  </si>
  <si>
    <t>16,87</t>
  </si>
  <si>
    <t>13,19</t>
  </si>
  <si>
    <t>16,30</t>
  </si>
  <si>
    <t>17,81</t>
  </si>
  <si>
    <t>15,43</t>
  </si>
  <si>
    <t>19,02</t>
  </si>
  <si>
    <t>18,36</t>
  </si>
  <si>
    <t>17,67</t>
  </si>
  <si>
    <t>18,03</t>
  </si>
  <si>
    <t>17,42</t>
  </si>
  <si>
    <t>19,34</t>
  </si>
  <si>
    <t>20,57</t>
  </si>
  <si>
    <t>14,20</t>
  </si>
  <si>
    <t>17,28</t>
  </si>
  <si>
    <t>18,76</t>
  </si>
  <si>
    <t>18,46</t>
  </si>
  <si>
    <t>20,65</t>
  </si>
  <si>
    <t>15,12</t>
  </si>
  <si>
    <t>20,91</t>
  </si>
  <si>
    <t>19,09</t>
  </si>
  <si>
    <t>18,90</t>
  </si>
  <si>
    <t>16,29</t>
  </si>
  <si>
    <t>16,48</t>
  </si>
  <si>
    <t>17,98</t>
  </si>
  <si>
    <t>15,44</t>
  </si>
  <si>
    <t>16,81</t>
  </si>
  <si>
    <t>19,13</t>
  </si>
  <si>
    <t>15,89</t>
  </si>
  <si>
    <t>17,21</t>
  </si>
  <si>
    <t>16,65</t>
  </si>
  <si>
    <t>17,50</t>
  </si>
  <si>
    <t>15,24</t>
  </si>
  <si>
    <t>16,43</t>
  </si>
  <si>
    <t>14,06</t>
  </si>
  <si>
    <t>15,36</t>
  </si>
  <si>
    <t>17,31</t>
  </si>
  <si>
    <t>18,06</t>
  </si>
  <si>
    <t>18,53</t>
  </si>
  <si>
    <t>16,84</t>
  </si>
  <si>
    <t>14,90</t>
  </si>
  <si>
    <t>17,14</t>
  </si>
  <si>
    <t>15,85</t>
  </si>
  <si>
    <t>21,52</t>
  </si>
  <si>
    <t>16,70</t>
  </si>
  <si>
    <t>18,32</t>
  </si>
  <si>
    <t>14,48</t>
  </si>
  <si>
    <t>18,01</t>
  </si>
  <si>
    <t>17,11</t>
  </si>
  <si>
    <t>16,16</t>
  </si>
  <si>
    <t>17,66</t>
  </si>
  <si>
    <t>20,11</t>
  </si>
  <si>
    <t>23,53</t>
  </si>
  <si>
    <t>15,34</t>
  </si>
  <si>
    <t>17,58</t>
  </si>
  <si>
    <t>18,68</t>
  </si>
  <si>
    <t>14,35</t>
  </si>
  <si>
    <t>11,61</t>
  </si>
  <si>
    <t>13,52</t>
  </si>
  <si>
    <t>17,59</t>
  </si>
  <si>
    <t>18,63</t>
  </si>
  <si>
    <t>18,65</t>
  </si>
  <si>
    <t>14,87</t>
  </si>
  <si>
    <t>20,58</t>
  </si>
  <si>
    <t>16,79</t>
  </si>
  <si>
    <t>20,80</t>
  </si>
  <si>
    <t>19,81</t>
  </si>
  <si>
    <t>18,71</t>
  </si>
  <si>
    <t>21,99</t>
  </si>
  <si>
    <t>17,20</t>
  </si>
  <si>
    <t>20,53</t>
  </si>
  <si>
    <t>15,03</t>
  </si>
  <si>
    <t>12,73</t>
  </si>
  <si>
    <t>17,87</t>
  </si>
  <si>
    <t>22,22</t>
  </si>
  <si>
    <t>19,31</t>
  </si>
  <si>
    <t>22,99</t>
  </si>
  <si>
    <t>23,14</t>
  </si>
  <si>
    <t>20,74</t>
  </si>
  <si>
    <t>16,53</t>
  </si>
  <si>
    <t>17,46</t>
  </si>
  <si>
    <t>19,01</t>
  </si>
  <si>
    <t>18,98</t>
  </si>
  <si>
    <t>17,26</t>
  </si>
  <si>
    <t>16,46</t>
  </si>
  <si>
    <t>16,39</t>
  </si>
  <si>
    <t>19,47</t>
  </si>
  <si>
    <t>14,54</t>
  </si>
  <si>
    <t>17,92</t>
  </si>
  <si>
    <t>16,64</t>
  </si>
  <si>
    <t>19,42</t>
  </si>
  <si>
    <t>18,17</t>
  </si>
  <si>
    <t>16,27</t>
  </si>
  <si>
    <t>18,42</t>
  </si>
  <si>
    <t>15,38</t>
  </si>
  <si>
    <t>19,14</t>
  </si>
  <si>
    <t>16,75</t>
  </si>
  <si>
    <t>17,89</t>
  </si>
  <si>
    <t>16,41</t>
  </si>
  <si>
    <t>17,16</t>
  </si>
  <si>
    <t>18,07</t>
  </si>
  <si>
    <t>15,53</t>
  </si>
  <si>
    <t>20,82</t>
  </si>
  <si>
    <t>19,52</t>
  </si>
  <si>
    <t>15,86</t>
  </si>
  <si>
    <t>14,23</t>
  </si>
  <si>
    <t>19,15</t>
  </si>
  <si>
    <t>15,64</t>
  </si>
  <si>
    <t>17,49</t>
  </si>
  <si>
    <t>19,75</t>
  </si>
  <si>
    <t>16,03</t>
  </si>
  <si>
    <t>18,13</t>
  </si>
  <si>
    <t>15,59</t>
  </si>
  <si>
    <t>17,79</t>
  </si>
  <si>
    <t>13,95</t>
  </si>
  <si>
    <t>17,53</t>
  </si>
  <si>
    <t>18,85</t>
  </si>
  <si>
    <t>16,33</t>
  </si>
  <si>
    <t>15,69</t>
  </si>
  <si>
    <t>15,72</t>
  </si>
  <si>
    <t>17,03</t>
  </si>
  <si>
    <t>18,88</t>
  </si>
  <si>
    <t>16,49</t>
  </si>
  <si>
    <t>15,45</t>
  </si>
  <si>
    <t>16,58</t>
  </si>
  <si>
    <t>18,30</t>
  </si>
  <si>
    <t>17,01</t>
  </si>
  <si>
    <t>17,52</t>
  </si>
  <si>
    <t>17,00</t>
  </si>
  <si>
    <t>20,21</t>
  </si>
  <si>
    <t>18,52</t>
  </si>
  <si>
    <t>17,62</t>
  </si>
  <si>
    <t>14,77</t>
  </si>
  <si>
    <t>18,55</t>
  </si>
  <si>
    <t>18,67</t>
  </si>
  <si>
    <t>18,89</t>
  </si>
  <si>
    <t>13,92</t>
  </si>
  <si>
    <t>16,04</t>
  </si>
  <si>
    <t>21,87</t>
  </si>
  <si>
    <t>16,76</t>
  </si>
  <si>
    <t>21,23</t>
  </si>
  <si>
    <t>18,92</t>
  </si>
  <si>
    <t>18,02</t>
  </si>
  <si>
    <t>16,02</t>
  </si>
  <si>
    <t>18,22</t>
  </si>
  <si>
    <t>20,99</t>
  </si>
  <si>
    <t>18,04</t>
  </si>
  <si>
    <t>20,33</t>
  </si>
  <si>
    <t>18,75</t>
  </si>
  <si>
    <t>17,22</t>
  </si>
  <si>
    <t>17,45</t>
  </si>
  <si>
    <t>14,14</t>
  </si>
  <si>
    <t>17,23</t>
  </si>
  <si>
    <t>19,08</t>
  </si>
  <si>
    <t>20,18</t>
  </si>
  <si>
    <t>13,16</t>
  </si>
  <si>
    <t>23,47</t>
  </si>
  <si>
    <t>20,92</t>
  </si>
  <si>
    <t>15,23</t>
  </si>
  <si>
    <t>18,74</t>
  </si>
  <si>
    <t>22,37</t>
  </si>
  <si>
    <t>19,11</t>
  </si>
  <si>
    <t>21,62</t>
  </si>
  <si>
    <t>24,00</t>
  </si>
  <si>
    <t>16,07</t>
  </si>
  <si>
    <t>17,83</t>
  </si>
  <si>
    <t>16,72</t>
  </si>
  <si>
    <t>24,05</t>
  </si>
  <si>
    <t>23,90</t>
  </si>
  <si>
    <t>23,98</t>
  </si>
  <si>
    <t>23,04</t>
  </si>
  <si>
    <t>26,35</t>
  </si>
  <si>
    <t>20,42</t>
  </si>
  <si>
    <t>26,26</t>
  </si>
  <si>
    <t>19,83</t>
  </si>
  <si>
    <t>20,48</t>
  </si>
  <si>
    <t>23,66</t>
  </si>
  <si>
    <t>25,50</t>
  </si>
  <si>
    <t>25,67</t>
  </si>
  <si>
    <t>26,16</t>
  </si>
  <si>
    <t>22,48</t>
  </si>
  <si>
    <t>20,64</t>
  </si>
  <si>
    <t>16,78</t>
  </si>
  <si>
    <t>18,56</t>
  </si>
  <si>
    <t>21,75</t>
  </si>
  <si>
    <t>14,08</t>
  </si>
  <si>
    <t>24,46</t>
  </si>
  <si>
    <t>19,84</t>
  </si>
  <si>
    <t>22,07</t>
  </si>
  <si>
    <t>18,59</t>
  </si>
  <si>
    <t>23,64</t>
  </si>
  <si>
    <t>22,63</t>
  </si>
  <si>
    <t>23,30</t>
  </si>
  <si>
    <t>29,27</t>
  </si>
  <si>
    <t>20,07</t>
  </si>
  <si>
    <t>21,82</t>
  </si>
  <si>
    <t>21,29</t>
  </si>
  <si>
    <t>27,54</t>
  </si>
  <si>
    <t>23,55</t>
  </si>
  <si>
    <t>26,93</t>
  </si>
  <si>
    <t>23,58</t>
  </si>
  <si>
    <t>23,37</t>
  </si>
  <si>
    <t>22,55</t>
  </si>
  <si>
    <t>18,20</t>
  </si>
  <si>
    <t>23,26</t>
  </si>
  <si>
    <t>16,11</t>
  </si>
  <si>
    <t>22,27</t>
  </si>
  <si>
    <t>25,51</t>
  </si>
  <si>
    <t>23,84</t>
  </si>
  <si>
    <t>27,12</t>
  </si>
  <si>
    <t>19,79</t>
  </si>
  <si>
    <t>22,85</t>
  </si>
  <si>
    <t>22,00</t>
  </si>
  <si>
    <t>16,62</t>
  </si>
  <si>
    <t>21,10</t>
  </si>
  <si>
    <t>22,41</t>
  </si>
  <si>
    <t>17,41</t>
  </si>
  <si>
    <t>22,15</t>
  </si>
  <si>
    <t>24,10</t>
  </si>
  <si>
    <t>25,77</t>
  </si>
  <si>
    <t>24,76</t>
  </si>
  <si>
    <t>18,43</t>
  </si>
  <si>
    <t>26,62</t>
  </si>
  <si>
    <t>20,75</t>
  </si>
  <si>
    <t>23,86</t>
  </si>
  <si>
    <t>24,28</t>
  </si>
  <si>
    <t>22,44</t>
  </si>
  <si>
    <t>24,13</t>
  </si>
  <si>
    <t>24,69</t>
  </si>
  <si>
    <t>21,78</t>
  </si>
  <si>
    <t>14,71</t>
  </si>
  <si>
    <t>20,08</t>
  </si>
  <si>
    <t>23,39</t>
  </si>
  <si>
    <t>22,80</t>
  </si>
  <si>
    <t>26,92</t>
  </si>
  <si>
    <t>25,93</t>
  </si>
  <si>
    <t>23,71</t>
  </si>
  <si>
    <t>22,11</t>
  </si>
  <si>
    <t>23,74</t>
  </si>
  <si>
    <t>24,89</t>
  </si>
  <si>
    <t>24,14</t>
  </si>
  <si>
    <t>24,25</t>
  </si>
  <si>
    <t>20,76</t>
  </si>
  <si>
    <t>22,57</t>
  </si>
  <si>
    <t>25,18</t>
  </si>
  <si>
    <t>28,89</t>
  </si>
  <si>
    <t>24,98</t>
  </si>
  <si>
    <t>23,13</t>
  </si>
  <si>
    <t>29,96</t>
  </si>
  <si>
    <t>21,43</t>
  </si>
  <si>
    <t>29,91</t>
  </si>
  <si>
    <t>30,29</t>
  </si>
  <si>
    <t>31,64</t>
  </si>
  <si>
    <t>26,47</t>
  </si>
  <si>
    <t>29,92</t>
  </si>
  <si>
    <t>27,86</t>
  </si>
  <si>
    <t>31,30</t>
  </si>
  <si>
    <t>25,96</t>
  </si>
  <si>
    <t>31,85</t>
  </si>
  <si>
    <t>28,46</t>
  </si>
  <si>
    <t>30,37</t>
  </si>
  <si>
    <t>29,41</t>
  </si>
  <si>
    <t>27,49</t>
  </si>
  <si>
    <t>23,42</t>
  </si>
  <si>
    <t>23,49</t>
  </si>
  <si>
    <t>24,91</t>
  </si>
  <si>
    <t>19,97</t>
  </si>
  <si>
    <t>21,70</t>
  </si>
  <si>
    <t>22,82</t>
  </si>
  <si>
    <t>24,50</t>
  </si>
  <si>
    <t>21,53</t>
  </si>
  <si>
    <t>21,33</t>
  </si>
  <si>
    <t>25,54</t>
  </si>
  <si>
    <t>22,95</t>
  </si>
  <si>
    <t>22,43</t>
  </si>
  <si>
    <t>22,89</t>
  </si>
  <si>
    <t>24,41</t>
  </si>
  <si>
    <t>26,77</t>
  </si>
  <si>
    <t>26,55</t>
  </si>
  <si>
    <t>26,59</t>
  </si>
  <si>
    <t>24,39</t>
  </si>
  <si>
    <t>24,18</t>
  </si>
  <si>
    <t>18,81</t>
  </si>
  <si>
    <t>26,61</t>
  </si>
  <si>
    <t>20,89</t>
  </si>
  <si>
    <t>24,92</t>
  </si>
  <si>
    <t>24,57</t>
  </si>
  <si>
    <t>28,54</t>
  </si>
  <si>
    <t>28,50</t>
  </si>
  <si>
    <t>25,31</t>
  </si>
  <si>
    <t>28,34</t>
  </si>
  <si>
    <t>27,90</t>
  </si>
  <si>
    <t>24,02</t>
  </si>
  <si>
    <t>22,20</t>
  </si>
  <si>
    <t>23,11</t>
  </si>
  <si>
    <t>24,79</t>
  </si>
  <si>
    <t>23,57</t>
  </si>
  <si>
    <t>22,50</t>
  </si>
  <si>
    <t>21,71</t>
  </si>
  <si>
    <t>24,94</t>
  </si>
  <si>
    <t>21,07</t>
  </si>
  <si>
    <t>24,17</t>
  </si>
  <si>
    <t>24,01</t>
  </si>
  <si>
    <t>21,90</t>
  </si>
  <si>
    <t>26,31</t>
  </si>
  <si>
    <t>18,73</t>
  </si>
  <si>
    <t>21,68</t>
  </si>
  <si>
    <t>23,82</t>
  </si>
  <si>
    <t>23,78</t>
  </si>
  <si>
    <t>24,32</t>
  </si>
  <si>
    <t>19,51</t>
  </si>
  <si>
    <t>16,08</t>
  </si>
  <si>
    <t>23,09</t>
  </si>
  <si>
    <t>27,61</t>
  </si>
  <si>
    <t>26,20</t>
  </si>
  <si>
    <t>24,43</t>
  </si>
  <si>
    <t>22,33</t>
  </si>
  <si>
    <t>23,28</t>
  </si>
  <si>
    <t>21,72</t>
  </si>
  <si>
    <t>25,73</t>
  </si>
  <si>
    <t>20,01</t>
  </si>
  <si>
    <t>23,06</t>
  </si>
  <si>
    <t>24,52</t>
  </si>
  <si>
    <t>18,45</t>
  </si>
  <si>
    <t>21,66</t>
  </si>
  <si>
    <t>25,48</t>
  </si>
  <si>
    <t>22,06</t>
  </si>
  <si>
    <t>20,22</t>
  </si>
  <si>
    <t>25,21</t>
  </si>
  <si>
    <t>22,62</t>
  </si>
  <si>
    <t>17,86</t>
  </si>
  <si>
    <t>26,78</t>
  </si>
  <si>
    <t>28,98</t>
  </si>
  <si>
    <t>26,64</t>
  </si>
  <si>
    <t>31,27</t>
  </si>
  <si>
    <t>27,68</t>
  </si>
  <si>
    <t>28,83</t>
  </si>
  <si>
    <t>27,33</t>
  </si>
  <si>
    <t>26,91</t>
  </si>
  <si>
    <t>25,26</t>
  </si>
  <si>
    <t>28,85</t>
  </si>
  <si>
    <t>29,40</t>
  </si>
  <si>
    <t>27,75</t>
  </si>
  <si>
    <t>27,43</t>
  </si>
  <si>
    <t>26,34</t>
  </si>
  <si>
    <t>24,24</t>
  </si>
  <si>
    <t>24,74</t>
  </si>
  <si>
    <t>24,87</t>
  </si>
  <si>
    <t>27,81</t>
  </si>
  <si>
    <t>25,66</t>
  </si>
  <si>
    <t>22,45</t>
  </si>
  <si>
    <t>27,50</t>
  </si>
  <si>
    <t>25,11</t>
  </si>
  <si>
    <t>21,84</t>
  </si>
  <si>
    <t>23,19</t>
  </si>
  <si>
    <t>24,53</t>
  </si>
  <si>
    <t>23,59</t>
  </si>
  <si>
    <t>22,35</t>
  </si>
  <si>
    <t>24,15</t>
  </si>
  <si>
    <t>24,78</t>
  </si>
  <si>
    <t>27,53</t>
  </si>
  <si>
    <t>22,28</t>
  </si>
  <si>
    <t>23,10</t>
  </si>
  <si>
    <t>24,08</t>
  </si>
  <si>
    <t>38,78</t>
  </si>
  <si>
    <t>39,17</t>
  </si>
  <si>
    <t>39,19</t>
  </si>
  <si>
    <t>39,53</t>
  </si>
  <si>
    <t>42,07</t>
  </si>
  <si>
    <t>36,24</t>
  </si>
  <si>
    <t>37,01</t>
  </si>
  <si>
    <t>39,62</t>
  </si>
  <si>
    <t>41,66</t>
  </si>
  <si>
    <t>37,55</t>
  </si>
  <si>
    <t>39,91</t>
  </si>
  <si>
    <t>40,70</t>
  </si>
  <si>
    <t>37,43</t>
  </si>
  <si>
    <t>37,50</t>
  </si>
  <si>
    <t>37,98</t>
  </si>
  <si>
    <t>38,29</t>
  </si>
  <si>
    <t>34,71</t>
  </si>
  <si>
    <t>36,53</t>
  </si>
  <si>
    <t>38,25</t>
  </si>
  <si>
    <t>37,79</t>
  </si>
  <si>
    <t>34,69</t>
  </si>
  <si>
    <t>39,35</t>
  </si>
  <si>
    <t>36,23</t>
  </si>
  <si>
    <t>40,41</t>
  </si>
  <si>
    <t>38,85</t>
  </si>
  <si>
    <t>37,03</t>
  </si>
  <si>
    <t>36,82</t>
  </si>
  <si>
    <t>39,83</t>
  </si>
  <si>
    <t>38,31</t>
  </si>
  <si>
    <t>35,11</t>
  </si>
  <si>
    <t>36,34</t>
  </si>
  <si>
    <t>31,10</t>
  </si>
  <si>
    <t>39,75</t>
  </si>
  <si>
    <t>41,74</t>
  </si>
  <si>
    <t>36,50</t>
  </si>
  <si>
    <t>37,00</t>
  </si>
  <si>
    <t>37,76</t>
  </si>
  <si>
    <t>38,99</t>
  </si>
  <si>
    <t>40,54</t>
  </si>
  <si>
    <t>36,72</t>
  </si>
  <si>
    <t>37,81</t>
  </si>
  <si>
    <t>36,03</t>
  </si>
  <si>
    <t>37,99</t>
  </si>
  <si>
    <t>36,92</t>
  </si>
  <si>
    <t>39,25</t>
  </si>
  <si>
    <t>37,18</t>
  </si>
  <si>
    <t>42,66</t>
  </si>
  <si>
    <t>38,50</t>
  </si>
  <si>
    <t>30,86</t>
  </si>
  <si>
    <t>38,95</t>
  </si>
  <si>
    <t>30,58</t>
  </si>
  <si>
    <t>38,14</t>
  </si>
  <si>
    <t>38,70</t>
  </si>
  <si>
    <t>37,84</t>
  </si>
  <si>
    <t>39,86</t>
  </si>
  <si>
    <t>37,92</t>
  </si>
  <si>
    <t>43,19</t>
  </si>
  <si>
    <t>38,19</t>
  </si>
  <si>
    <t>35,96</t>
  </si>
  <si>
    <t>38,65</t>
  </si>
  <si>
    <t>39,13</t>
  </si>
  <si>
    <t>41,78</t>
  </si>
  <si>
    <t>41,68</t>
  </si>
  <si>
    <t>39,78</t>
  </si>
  <si>
    <t>38,93</t>
  </si>
  <si>
    <t>40,04</t>
  </si>
  <si>
    <t>37,14</t>
  </si>
  <si>
    <t>37,73</t>
  </si>
  <si>
    <t>41,76</t>
  </si>
  <si>
    <t>40,38</t>
  </si>
  <si>
    <t>35,71</t>
  </si>
  <si>
    <t>42,59</t>
  </si>
  <si>
    <t>47,76</t>
  </si>
  <si>
    <t>42,82</t>
  </si>
  <si>
    <t>40,34</t>
  </si>
  <si>
    <t>33,62</t>
  </si>
  <si>
    <t>37,59</t>
  </si>
  <si>
    <t>43,53</t>
  </si>
  <si>
    <t>36,93</t>
  </si>
  <si>
    <t>43,71</t>
  </si>
  <si>
    <t>38,88</t>
  </si>
  <si>
    <t>37,60</t>
  </si>
  <si>
    <t>38,39</t>
  </si>
  <si>
    <t>37,21</t>
  </si>
  <si>
    <t>42,18</t>
  </si>
  <si>
    <t>37,06</t>
  </si>
  <si>
    <t>41,84</t>
  </si>
  <si>
    <t>36,73</t>
  </si>
  <si>
    <t>43,54</t>
  </si>
  <si>
    <t>39,27</t>
  </si>
  <si>
    <t>39,37</t>
  </si>
  <si>
    <t>36,68</t>
  </si>
  <si>
    <t>41,72</t>
  </si>
  <si>
    <t>35,84</t>
  </si>
  <si>
    <t>40,24</t>
  </si>
  <si>
    <t>34,22</t>
  </si>
  <si>
    <t>40,69</t>
  </si>
  <si>
    <t>40,20</t>
  </si>
  <si>
    <t>42,58</t>
  </si>
  <si>
    <t>37,86</t>
  </si>
  <si>
    <t>41,91</t>
  </si>
  <si>
    <t>35,24</t>
  </si>
  <si>
    <t>42,78</t>
  </si>
  <si>
    <t>44,01</t>
  </si>
  <si>
    <t>40,08</t>
  </si>
  <si>
    <t>41,79</t>
  </si>
  <si>
    <t>37,95</t>
  </si>
  <si>
    <t>35,62</t>
  </si>
  <si>
    <t>39,04</t>
  </si>
  <si>
    <t>41,05</t>
  </si>
  <si>
    <t>37,96</t>
  </si>
  <si>
    <t>36,06</t>
  </si>
  <si>
    <t>37,63</t>
  </si>
  <si>
    <t>37,46</t>
  </si>
  <si>
    <t>40,95</t>
  </si>
  <si>
    <t>39,59</t>
  </si>
  <si>
    <t>38,37</t>
  </si>
  <si>
    <t>37,75</t>
  </si>
  <si>
    <t>43,41</t>
  </si>
  <si>
    <t>40,79</t>
  </si>
  <si>
    <t>41,14</t>
  </si>
  <si>
    <t>37,24</t>
  </si>
  <si>
    <t>40,07</t>
  </si>
  <si>
    <t>45,20</t>
  </si>
  <si>
    <t>44,57</t>
  </si>
  <si>
    <t>41,23</t>
  </si>
  <si>
    <t>36,58</t>
  </si>
  <si>
    <t>38,15</t>
  </si>
  <si>
    <t>37,41</t>
  </si>
  <si>
    <t>42,35</t>
  </si>
  <si>
    <t>40,90</t>
  </si>
  <si>
    <t>39,80</t>
  </si>
  <si>
    <t>37,34</t>
  </si>
  <si>
    <t>40,59</t>
  </si>
  <si>
    <t>43,00</t>
  </si>
  <si>
    <t>38,32</t>
  </si>
  <si>
    <t>34,72</t>
  </si>
  <si>
    <t>38,51</t>
  </si>
  <si>
    <t>39,23</t>
  </si>
  <si>
    <t>38,67</t>
  </si>
  <si>
    <t>46,07</t>
  </si>
  <si>
    <t>40,15</t>
  </si>
  <si>
    <t>40,52</t>
  </si>
  <si>
    <t>38,21</t>
  </si>
  <si>
    <t>37,10</t>
  </si>
  <si>
    <t>38,28</t>
  </si>
  <si>
    <t>34,45</t>
  </si>
  <si>
    <t>37,52</t>
  </si>
  <si>
    <t>39,69</t>
  </si>
  <si>
    <t>38,96</t>
  </si>
  <si>
    <t>43,62</t>
  </si>
  <si>
    <t>41,80</t>
  </si>
  <si>
    <t>33,26</t>
  </si>
  <si>
    <t>28,16</t>
  </si>
  <si>
    <t>39,33</t>
  </si>
  <si>
    <t>41,54</t>
  </si>
  <si>
    <t>41,18</t>
  </si>
  <si>
    <t>36,52</t>
  </si>
  <si>
    <t>39,88</t>
  </si>
  <si>
    <t>40,06</t>
  </si>
  <si>
    <t>39,92</t>
  </si>
  <si>
    <t>41,27</t>
  </si>
  <si>
    <t>41,49</t>
  </si>
  <si>
    <t>41,31</t>
  </si>
  <si>
    <t>39,74</t>
  </si>
  <si>
    <t>37,28</t>
  </si>
  <si>
    <t>40,73</t>
  </si>
  <si>
    <t>36,00</t>
  </si>
  <si>
    <t>39,50</t>
  </si>
  <si>
    <t>41,44</t>
  </si>
  <si>
    <t>41,59</t>
  </si>
  <si>
    <t>40,36</t>
  </si>
  <si>
    <t>39,70</t>
  </si>
  <si>
    <t>40,23</t>
  </si>
  <si>
    <t>37,37</t>
  </si>
  <si>
    <t>39,85</t>
  </si>
  <si>
    <t>38,81</t>
  </si>
  <si>
    <t>37,54</t>
  </si>
  <si>
    <t>33,55</t>
  </si>
  <si>
    <t>39,02</t>
  </si>
  <si>
    <t>41,19</t>
  </si>
  <si>
    <t>38,02</t>
  </si>
  <si>
    <t>40,33</t>
  </si>
  <si>
    <t>39,96</t>
  </si>
  <si>
    <t>38,03</t>
  </si>
  <si>
    <t>40,53</t>
  </si>
  <si>
    <t>41,15</t>
  </si>
  <si>
    <t>34,48</t>
  </si>
  <si>
    <t>40,71</t>
  </si>
  <si>
    <t>39,38</t>
  </si>
  <si>
    <t>36,71</t>
  </si>
  <si>
    <t>50,00</t>
  </si>
  <si>
    <t>40,67</t>
  </si>
  <si>
    <t>40,27</t>
  </si>
  <si>
    <t>37,70</t>
  </si>
  <si>
    <t>12,74</t>
  </si>
  <si>
    <t>12,16</t>
  </si>
  <si>
    <t>10,93</t>
  </si>
  <si>
    <t>13,15</t>
  </si>
  <si>
    <t>12,71</t>
  </si>
  <si>
    <t>16,14</t>
  </si>
  <si>
    <t>12,63</t>
  </si>
  <si>
    <t>12,70</t>
  </si>
  <si>
    <t>15,06</t>
  </si>
  <si>
    <t>12,68</t>
  </si>
  <si>
    <t>10,76</t>
  </si>
  <si>
    <t>10,50</t>
  </si>
  <si>
    <t>12,46</t>
  </si>
  <si>
    <t>13,56</t>
  </si>
  <si>
    <t>13,69</t>
  </si>
  <si>
    <t>18,39</t>
  </si>
  <si>
    <t>16,12</t>
  </si>
  <si>
    <t>14,62</t>
  </si>
  <si>
    <t>11,82</t>
  </si>
  <si>
    <t>13,98</t>
  </si>
  <si>
    <t>15,71</t>
  </si>
  <si>
    <t>13,75</t>
  </si>
  <si>
    <t>12,80</t>
  </si>
  <si>
    <t>9,04</t>
  </si>
  <si>
    <t>15,47</t>
  </si>
  <si>
    <t>14,45</t>
  </si>
  <si>
    <t>15,02</t>
  </si>
  <si>
    <t>9,24</t>
  </si>
  <si>
    <t>14,46</t>
  </si>
  <si>
    <t>12,49</t>
  </si>
  <si>
    <t>14,38</t>
  </si>
  <si>
    <t>17,70</t>
  </si>
  <si>
    <t>13,41</t>
  </si>
  <si>
    <t>17,73</t>
  </si>
  <si>
    <t>14,27</t>
  </si>
  <si>
    <t>11,31</t>
  </si>
  <si>
    <t>15,56</t>
  </si>
  <si>
    <t>11,30</t>
  </si>
  <si>
    <t>17,90</t>
  </si>
  <si>
    <t>12,62</t>
  </si>
  <si>
    <t>18,28</t>
  </si>
  <si>
    <t>17,12</t>
  </si>
  <si>
    <t>14,73</t>
  </si>
  <si>
    <t>13,22</t>
  </si>
  <si>
    <t>15,70</t>
  </si>
  <si>
    <t>11,07</t>
  </si>
  <si>
    <t>15,95</t>
  </si>
  <si>
    <t>14,40</t>
  </si>
  <si>
    <t>12,92</t>
  </si>
  <si>
    <t>12,58</t>
  </si>
  <si>
    <t>14,67</t>
  </si>
  <si>
    <t>12,32</t>
  </si>
  <si>
    <t>12,24</t>
  </si>
  <si>
    <t>14,11</t>
  </si>
  <si>
    <t>14,12</t>
  </si>
  <si>
    <t>14,26</t>
  </si>
  <si>
    <t>14,29</t>
  </si>
  <si>
    <t>12,50</t>
  </si>
  <si>
    <t>12,27</t>
  </si>
  <si>
    <t>14,93</t>
  </si>
  <si>
    <t>18,84</t>
  </si>
  <si>
    <t>12,11</t>
  </si>
  <si>
    <t>11,42</t>
  </si>
  <si>
    <t>12,35</t>
  </si>
  <si>
    <t>13,84</t>
  </si>
  <si>
    <t>14,97</t>
  </si>
  <si>
    <t>10,86</t>
  </si>
  <si>
    <t>9,52</t>
  </si>
  <si>
    <t>13,20</t>
  </si>
  <si>
    <t>8,16</t>
  </si>
  <si>
    <t>9,22</t>
  </si>
  <si>
    <t>7,91</t>
  </si>
  <si>
    <t>11,64</t>
  </si>
  <si>
    <t>12,22</t>
  </si>
  <si>
    <t>8,44</t>
  </si>
  <si>
    <t>8,55</t>
  </si>
  <si>
    <t>8,02</t>
  </si>
  <si>
    <t>7,24</t>
  </si>
  <si>
    <t>11,26</t>
  </si>
  <si>
    <t>9,57</t>
  </si>
  <si>
    <t>12,06</t>
  </si>
  <si>
    <t>8,33</t>
  </si>
  <si>
    <t>10,99</t>
  </si>
  <si>
    <t>14,04</t>
  </si>
  <si>
    <t>12,98</t>
  </si>
  <si>
    <t>13,54</t>
  </si>
  <si>
    <t>13,04</t>
  </si>
  <si>
    <t>16,44</t>
  </si>
  <si>
    <t>11,70</t>
  </si>
  <si>
    <t>12,93</t>
  </si>
  <si>
    <t>13,72</t>
  </si>
  <si>
    <t>14,55</t>
  </si>
  <si>
    <t>12,95</t>
  </si>
  <si>
    <t>12,08</t>
  </si>
  <si>
    <t>13,66</t>
  </si>
  <si>
    <t>14,88</t>
  </si>
  <si>
    <t>13,96</t>
  </si>
  <si>
    <t>12,87</t>
  </si>
  <si>
    <t>12,54</t>
  </si>
  <si>
    <t>12,86</t>
  </si>
  <si>
    <t>9,46</t>
  </si>
  <si>
    <t>9,67</t>
  </si>
  <si>
    <t>10,29</t>
  </si>
  <si>
    <t>9,36</t>
  </si>
  <si>
    <t>11,23</t>
  </si>
  <si>
    <t>14,00</t>
  </si>
  <si>
    <t>13,06</t>
  </si>
  <si>
    <t>13,17</t>
  </si>
  <si>
    <t>14,76</t>
  </si>
  <si>
    <t>14,18</t>
  </si>
  <si>
    <t>14,31</t>
  </si>
  <si>
    <t>11,99</t>
  </si>
  <si>
    <t>15,27</t>
  </si>
  <si>
    <t>13,68</t>
  </si>
  <si>
    <t>11,54</t>
  </si>
  <si>
    <t>11,38</t>
  </si>
  <si>
    <t>13,61</t>
  </si>
  <si>
    <t>20,10</t>
  </si>
  <si>
    <t>12,84</t>
  </si>
  <si>
    <t>11,78</t>
  </si>
  <si>
    <t>17,37</t>
  </si>
  <si>
    <t>13,18</t>
  </si>
  <si>
    <t>14,66</t>
  </si>
  <si>
    <t>14,10</t>
  </si>
  <si>
    <t>13,91</t>
  </si>
  <si>
    <t>15,28</t>
  </si>
  <si>
    <t>16,63</t>
  </si>
  <si>
    <t>13,38</t>
  </si>
  <si>
    <t>12,37</t>
  </si>
  <si>
    <t>13,49</t>
  </si>
  <si>
    <t>13,21</t>
  </si>
  <si>
    <t>11,19</t>
  </si>
  <si>
    <t>14,79</t>
  </si>
  <si>
    <t>11,06</t>
  </si>
  <si>
    <t>9,48</t>
  </si>
  <si>
    <t>12,45</t>
  </si>
  <si>
    <t>11,11</t>
  </si>
  <si>
    <t>8,30</t>
  </si>
  <si>
    <t>10,55</t>
  </si>
  <si>
    <t>9,75</t>
  </si>
  <si>
    <t>10,60</t>
  </si>
  <si>
    <t>12,12</t>
  </si>
  <si>
    <t>10,41</t>
  </si>
  <si>
    <t>9,01</t>
  </si>
  <si>
    <t>9,84</t>
  </si>
  <si>
    <t>11,76</t>
  </si>
  <si>
    <t>11,93</t>
  </si>
  <si>
    <t>12,34</t>
  </si>
  <si>
    <t>9,93</t>
  </si>
  <si>
    <t>15,31</t>
  </si>
  <si>
    <t>11,94</t>
  </si>
  <si>
    <t>11,86</t>
  </si>
  <si>
    <t>11,87</t>
  </si>
  <si>
    <t>13,99</t>
  </si>
  <si>
    <t>11,97</t>
  </si>
  <si>
    <t>14,32</t>
  </si>
  <si>
    <t>9,86</t>
  </si>
  <si>
    <t>11,58</t>
  </si>
  <si>
    <t>15,29</t>
  </si>
  <si>
    <t>12,03</t>
  </si>
  <si>
    <t>12,39</t>
  </si>
  <si>
    <t>9,41</t>
  </si>
  <si>
    <t>11,63</t>
  </si>
  <si>
    <t>13,39</t>
  </si>
  <si>
    <t>14,21</t>
  </si>
  <si>
    <t>14,74</t>
  </si>
  <si>
    <t>6,32</t>
  </si>
  <si>
    <t>6,40</t>
  </si>
  <si>
    <t>7,39</t>
  </si>
  <si>
    <t>13,64</t>
  </si>
  <si>
    <t>5,14</t>
  </si>
  <si>
    <t>5,18</t>
  </si>
  <si>
    <t>10,09</t>
  </si>
  <si>
    <t>3,71</t>
  </si>
  <si>
    <t>7,66</t>
  </si>
  <si>
    <t>9,56</t>
  </si>
  <si>
    <t>5,80</t>
  </si>
  <si>
    <t>3,67</t>
  </si>
  <si>
    <t>5,01</t>
  </si>
  <si>
    <t>5,90</t>
  </si>
  <si>
    <t>7,83</t>
  </si>
  <si>
    <t>13,28</t>
  </si>
  <si>
    <t>15,98</t>
  </si>
  <si>
    <t>10,77</t>
  </si>
  <si>
    <t>8,03</t>
  </si>
  <si>
    <t>18,35</t>
  </si>
  <si>
    <t>9,18</t>
  </si>
  <si>
    <t>5,87</t>
  </si>
  <si>
    <t>8,83</t>
  </si>
  <si>
    <t>6,03</t>
  </si>
  <si>
    <t>7,45</t>
  </si>
  <si>
    <t>6,24</t>
  </si>
  <si>
    <t>2,80</t>
  </si>
  <si>
    <t>9,44</t>
  </si>
  <si>
    <t>8,64</t>
  </si>
  <si>
    <t>14,13</t>
  </si>
  <si>
    <t>2,82</t>
  </si>
  <si>
    <t>5,12</t>
  </si>
  <si>
    <t>4,73</t>
  </si>
  <si>
    <t>6,42</t>
  </si>
  <si>
    <t>7,32</t>
  </si>
  <si>
    <t>5,84</t>
  </si>
  <si>
    <t>6,15</t>
  </si>
  <si>
    <t>10,90</t>
  </si>
  <si>
    <t>7,54</t>
  </si>
  <si>
    <t>14,68</t>
  </si>
  <si>
    <t>8,66</t>
  </si>
  <si>
    <t>5,76</t>
  </si>
  <si>
    <t>7,78</t>
  </si>
  <si>
    <t>4,66</t>
  </si>
  <si>
    <t>7,92</t>
  </si>
  <si>
    <t>5,22</t>
  </si>
  <si>
    <t>8,79</t>
  </si>
  <si>
    <t>11,36</t>
  </si>
  <si>
    <t>15,18</t>
  </si>
  <si>
    <t>6,05</t>
  </si>
  <si>
    <t>20,79</t>
  </si>
  <si>
    <t>7,67</t>
  </si>
  <si>
    <t>5,92</t>
  </si>
  <si>
    <t>6,18</t>
  </si>
  <si>
    <t>4,81</t>
  </si>
  <si>
    <t>9,82</t>
  </si>
  <si>
    <t>3,84</t>
  </si>
  <si>
    <t>4,58</t>
  </si>
  <si>
    <t>9,50</t>
  </si>
  <si>
    <t>5,77</t>
  </si>
  <si>
    <t>8,48</t>
  </si>
  <si>
    <t>3,44</t>
  </si>
  <si>
    <t>6,00</t>
  </si>
  <si>
    <t>4,31</t>
  </si>
  <si>
    <t>5,82</t>
  </si>
  <si>
    <t>8,28</t>
  </si>
  <si>
    <t>5,88</t>
  </si>
  <si>
    <t>12,36</t>
  </si>
  <si>
    <t>6,64</t>
  </si>
  <si>
    <t>5,11</t>
  </si>
  <si>
    <t>4,40</t>
  </si>
  <si>
    <t>4,63</t>
  </si>
  <si>
    <t>4,64</t>
  </si>
  <si>
    <t>6,62</t>
  </si>
  <si>
    <t>5,41</t>
  </si>
  <si>
    <t>7,49</t>
  </si>
  <si>
    <t>6,77</t>
  </si>
  <si>
    <t>4,89</t>
  </si>
  <si>
    <t>5,56</t>
  </si>
  <si>
    <t>3,39</t>
  </si>
  <si>
    <t>6,87</t>
  </si>
  <si>
    <t>6,26</t>
  </si>
  <si>
    <t>2,84</t>
  </si>
  <si>
    <t>3,61</t>
  </si>
  <si>
    <t>3,23</t>
  </si>
  <si>
    <t>4,07</t>
  </si>
  <si>
    <t>2,74</t>
  </si>
  <si>
    <t>2,56</t>
  </si>
  <si>
    <t>3,42</t>
  </si>
  <si>
    <t>1,93</t>
  </si>
  <si>
    <t>4,75</t>
  </si>
  <si>
    <t>2,12</t>
  </si>
  <si>
    <t>3,05</t>
  </si>
  <si>
    <t>3,01</t>
  </si>
  <si>
    <t>5,91</t>
  </si>
  <si>
    <t>4,48</t>
  </si>
  <si>
    <t>7,30</t>
  </si>
  <si>
    <t>5,61</t>
  </si>
  <si>
    <t>9,07</t>
  </si>
  <si>
    <t>3,11</t>
  </si>
  <si>
    <t>4,90</t>
  </si>
  <si>
    <t>5,45</t>
  </si>
  <si>
    <t>3,83</t>
  </si>
  <si>
    <t>6,85</t>
  </si>
  <si>
    <t>7,02</t>
  </si>
  <si>
    <t>4,47</t>
  </si>
  <si>
    <t>5,95</t>
  </si>
  <si>
    <t>3,18</t>
  </si>
  <si>
    <t>4,29</t>
  </si>
  <si>
    <t>6,21</t>
  </si>
  <si>
    <t>6,68</t>
  </si>
  <si>
    <t>5,23</t>
  </si>
  <si>
    <t>5,32</t>
  </si>
  <si>
    <t>3,94</t>
  </si>
  <si>
    <t>2,25</t>
  </si>
  <si>
    <t>3,34</t>
  </si>
  <si>
    <t>3,50</t>
  </si>
  <si>
    <t>3,47</t>
  </si>
  <si>
    <t>6,96</t>
  </si>
  <si>
    <t>11,59</t>
  </si>
  <si>
    <t>8,19</t>
  </si>
  <si>
    <t>11,04</t>
  </si>
  <si>
    <t>4,70</t>
  </si>
  <si>
    <t>6,71</t>
  </si>
  <si>
    <t>6,31</t>
  </si>
  <si>
    <t>6,97</t>
  </si>
  <si>
    <t>7,23</t>
  </si>
  <si>
    <t>7,25</t>
  </si>
  <si>
    <t>5,15</t>
  </si>
  <si>
    <t>3,95</t>
  </si>
  <si>
    <t>4,05</t>
  </si>
  <si>
    <t>6,34</t>
  </si>
  <si>
    <t>6,08</t>
  </si>
  <si>
    <t>8,94</t>
  </si>
  <si>
    <t>9,05</t>
  </si>
  <si>
    <t>6,63</t>
  </si>
  <si>
    <t>6,22</t>
  </si>
  <si>
    <t>6,82</t>
  </si>
  <si>
    <t>7,73</t>
  </si>
  <si>
    <t>6,98</t>
  </si>
  <si>
    <t>5,31</t>
  </si>
  <si>
    <t>7,80</t>
  </si>
  <si>
    <t>2,91</t>
  </si>
  <si>
    <t>6,76</t>
  </si>
  <si>
    <t>15,79</t>
  </si>
  <si>
    <t>6,02</t>
  </si>
  <si>
    <t>5,74</t>
  </si>
  <si>
    <t>4,23</t>
  </si>
  <si>
    <t>5,57</t>
  </si>
  <si>
    <t>11,95</t>
  </si>
  <si>
    <t>8,20</t>
  </si>
  <si>
    <t>7,34</t>
  </si>
  <si>
    <t>4,00</t>
  </si>
  <si>
    <t>2,71</t>
  </si>
  <si>
    <t>3,93</t>
  </si>
  <si>
    <t>4,49</t>
  </si>
  <si>
    <t>3,09</t>
  </si>
  <si>
    <t>3,96</t>
  </si>
  <si>
    <t>3,15</t>
  </si>
  <si>
    <t>3,30</t>
  </si>
  <si>
    <t>4,43</t>
  </si>
  <si>
    <t>4,37</t>
  </si>
  <si>
    <t>2,66</t>
  </si>
  <si>
    <t>2,78</t>
  </si>
  <si>
    <t>3,14</t>
  </si>
  <si>
    <t>...</t>
  </si>
  <si>
    <t>4,54</t>
  </si>
  <si>
    <t>9,21</t>
  </si>
  <si>
    <t>3,62</t>
  </si>
  <si>
    <t>7,35</t>
  </si>
  <si>
    <t>8,23</t>
  </si>
  <si>
    <t>5,59</t>
  </si>
  <si>
    <t>3,65</t>
  </si>
  <si>
    <t>2,26</t>
  </si>
  <si>
    <t>4,39</t>
  </si>
  <si>
    <t>2,90</t>
  </si>
  <si>
    <t>2,35</t>
  </si>
  <si>
    <t>5,17</t>
  </si>
  <si>
    <t>2,62</t>
  </si>
  <si>
    <t>51,44</t>
  </si>
  <si>
    <t>50,62</t>
  </si>
  <si>
    <t>49,54</t>
  </si>
  <si>
    <t>37,38</t>
  </si>
  <si>
    <t>53,20</t>
  </si>
  <si>
    <t>46,82</t>
  </si>
  <si>
    <t>48,43</t>
  </si>
  <si>
    <t>51,46</t>
  </si>
  <si>
    <t>50,89</t>
  </si>
  <si>
    <t>44,35</t>
  </si>
  <si>
    <t>47,05</t>
  </si>
  <si>
    <t>54,08</t>
  </si>
  <si>
    <t>55,89</t>
  </si>
  <si>
    <t>51,69</t>
  </si>
  <si>
    <t>50,85</t>
  </si>
  <si>
    <t>47,90</t>
  </si>
  <si>
    <t>41,46</t>
  </si>
  <si>
    <t>40,37</t>
  </si>
  <si>
    <t>45,93</t>
  </si>
  <si>
    <t>47,67</t>
  </si>
  <si>
    <t>39,82</t>
  </si>
  <si>
    <t>49,57</t>
  </si>
  <si>
    <t>47,87</t>
  </si>
  <si>
    <t>51,76</t>
  </si>
  <si>
    <t>52,32</t>
  </si>
  <si>
    <t>51,48</t>
  </si>
  <si>
    <t>55,10</t>
  </si>
  <si>
    <t>57,58</t>
  </si>
  <si>
    <t>62,13</t>
  </si>
  <si>
    <t>44,76</t>
  </si>
  <si>
    <t>43,32</t>
  </si>
  <si>
    <t>47,09</t>
  </si>
  <si>
    <t>45,14</t>
  </si>
  <si>
    <t>66,48</t>
  </si>
  <si>
    <t>55,21</t>
  </si>
  <si>
    <t>58,30</t>
  </si>
  <si>
    <t>49,76</t>
  </si>
  <si>
    <t>49,93</t>
  </si>
  <si>
    <t>50,56</t>
  </si>
  <si>
    <t>52,26</t>
  </si>
  <si>
    <t>43,94</t>
  </si>
  <si>
    <t>51,93</t>
  </si>
  <si>
    <t>49,33</t>
  </si>
  <si>
    <t>55,27</t>
  </si>
  <si>
    <t>52,48</t>
  </si>
  <si>
    <t>56,37</t>
  </si>
  <si>
    <t>50,95</t>
  </si>
  <si>
    <t>53,54</t>
  </si>
  <si>
    <t>47,93</t>
  </si>
  <si>
    <t>44,32</t>
  </si>
  <si>
    <t>49,21</t>
  </si>
  <si>
    <t>53,87</t>
  </si>
  <si>
    <t>36,79</t>
  </si>
  <si>
    <t>53,03</t>
  </si>
  <si>
    <t>48,74</t>
  </si>
  <si>
    <t>53,15</t>
  </si>
  <si>
    <t>49,83</t>
  </si>
  <si>
    <t>46,16</t>
  </si>
  <si>
    <t>57,51</t>
  </si>
  <si>
    <t>57,49</t>
  </si>
  <si>
    <t>48,97</t>
  </si>
  <si>
    <t>50,18</t>
  </si>
  <si>
    <t>43,02</t>
  </si>
  <si>
    <t>61,50</t>
  </si>
  <si>
    <t>54,89</t>
  </si>
  <si>
    <t>41,34</t>
  </si>
  <si>
    <t>48,87</t>
  </si>
  <si>
    <t>51,17</t>
  </si>
  <si>
    <t>45,40</t>
  </si>
  <si>
    <t>46,47</t>
  </si>
  <si>
    <t>50,59</t>
  </si>
  <si>
    <t>49,01</t>
  </si>
  <si>
    <t>46,15</t>
  </si>
  <si>
    <t>51,41</t>
  </si>
  <si>
    <t>41,69</t>
  </si>
  <si>
    <t>47,97</t>
  </si>
  <si>
    <t>46,77</t>
  </si>
  <si>
    <t>37,93</t>
  </si>
  <si>
    <t>54,39</t>
  </si>
  <si>
    <t>48,95</t>
  </si>
  <si>
    <t>49,05</t>
  </si>
  <si>
    <t>52,46</t>
  </si>
  <si>
    <t>53,96</t>
  </si>
  <si>
    <t>50,05</t>
  </si>
  <si>
    <t>40,00</t>
  </si>
  <si>
    <t>58,87</t>
  </si>
  <si>
    <t>46,21</t>
  </si>
  <si>
    <t>52,77</t>
  </si>
  <si>
    <t>57,02</t>
  </si>
  <si>
    <t>51,27</t>
  </si>
  <si>
    <t>42,31</t>
  </si>
  <si>
    <t>59,41</t>
  </si>
  <si>
    <t>49,39</t>
  </si>
  <si>
    <t>59,88</t>
  </si>
  <si>
    <t>52,72</t>
  </si>
  <si>
    <t>49,78</t>
  </si>
  <si>
    <t>55,03</t>
  </si>
  <si>
    <t>55,72</t>
  </si>
  <si>
    <t>46,73</t>
  </si>
  <si>
    <t>48,73</t>
  </si>
  <si>
    <t>50,77</t>
  </si>
  <si>
    <t>49,55</t>
  </si>
  <si>
    <t>44,72</t>
  </si>
  <si>
    <t>45,88</t>
  </si>
  <si>
    <t>44,74</t>
  </si>
  <si>
    <t>58,32</t>
  </si>
  <si>
    <t>46,96</t>
  </si>
  <si>
    <t>48,10</t>
  </si>
  <si>
    <t>45,11</t>
  </si>
  <si>
    <t>53,60</t>
  </si>
  <si>
    <t>47,60</t>
  </si>
  <si>
    <t>46,84</t>
  </si>
  <si>
    <t>56,13</t>
  </si>
  <si>
    <t>56,51</t>
  </si>
  <si>
    <t>47,42</t>
  </si>
  <si>
    <t>47,16</t>
  </si>
  <si>
    <t>51,84</t>
  </si>
  <si>
    <t>51,33</t>
  </si>
  <si>
    <t>47,03</t>
  </si>
  <si>
    <t>49,11</t>
  </si>
  <si>
    <t>55,98</t>
  </si>
  <si>
    <t>50,32</t>
  </si>
  <si>
    <t>49,25</t>
  </si>
  <si>
    <t>57,46</t>
  </si>
  <si>
    <t>55,44</t>
  </si>
  <si>
    <t>57,16</t>
  </si>
  <si>
    <t>58,18</t>
  </si>
  <si>
    <t>57,61</t>
  </si>
  <si>
    <t>52,42</t>
  </si>
  <si>
    <t>45,43</t>
  </si>
  <si>
    <t>59,35</t>
  </si>
  <si>
    <t>51,40</t>
  </si>
  <si>
    <t>48,83</t>
  </si>
  <si>
    <t>42,10</t>
  </si>
  <si>
    <t>48,15</t>
  </si>
  <si>
    <t>48,68</t>
  </si>
  <si>
    <t>51,10</t>
  </si>
  <si>
    <t>51,19</t>
  </si>
  <si>
    <t>49,58</t>
  </si>
  <si>
    <t>55,14</t>
  </si>
  <si>
    <t>49,85</t>
  </si>
  <si>
    <t>47,43</t>
  </si>
  <si>
    <t>51,03</t>
  </si>
  <si>
    <t>49,27</t>
  </si>
  <si>
    <t>49,86</t>
  </si>
  <si>
    <t>52,85</t>
  </si>
  <si>
    <t>47,24</t>
  </si>
  <si>
    <t>54,64</t>
  </si>
  <si>
    <t>53,28</t>
  </si>
  <si>
    <t>51,02</t>
  </si>
  <si>
    <t>48,39</t>
  </si>
  <si>
    <t>53,25</t>
  </si>
  <si>
    <t>52,86</t>
  </si>
  <si>
    <t>50,60</t>
  </si>
  <si>
    <t>41,61</t>
  </si>
  <si>
    <t>52,25</t>
  </si>
  <si>
    <t>42,74</t>
  </si>
  <si>
    <t>57,82</t>
  </si>
  <si>
    <t>54,07</t>
  </si>
  <si>
    <t>51,12</t>
  </si>
  <si>
    <t>43,04</t>
  </si>
  <si>
    <t>53,68</t>
  </si>
  <si>
    <t>45,56</t>
  </si>
  <si>
    <t>42,40</t>
  </si>
  <si>
    <t>48,41</t>
  </si>
  <si>
    <t>54,68</t>
  </si>
  <si>
    <t>62,66</t>
  </si>
  <si>
    <t>49,34</t>
  </si>
  <si>
    <t>48,70</t>
  </si>
  <si>
    <t>51,74</t>
  </si>
  <si>
    <t>56,33</t>
  </si>
  <si>
    <t>52,92</t>
  </si>
  <si>
    <t>52,79</t>
  </si>
  <si>
    <t>59,71</t>
  </si>
  <si>
    <t>50,48</t>
  </si>
  <si>
    <t>53,91</t>
  </si>
  <si>
    <t>57,34</t>
  </si>
  <si>
    <t>51,52</t>
  </si>
  <si>
    <t>53,02</t>
  </si>
  <si>
    <t>48,66</t>
  </si>
  <si>
    <t>49,56</t>
  </si>
  <si>
    <t>50,97</t>
  </si>
  <si>
    <t>50,12</t>
  </si>
  <si>
    <t>56,32</t>
  </si>
  <si>
    <t>60,08</t>
  </si>
  <si>
    <t>44,10</t>
  </si>
  <si>
    <t>54,27</t>
  </si>
  <si>
    <t>50,33</t>
  </si>
  <si>
    <t>59,14</t>
  </si>
  <si>
    <t>49,67</t>
  </si>
  <si>
    <t>48,91</t>
  </si>
  <si>
    <t>44,63</t>
  </si>
  <si>
    <t>58,11</t>
  </si>
  <si>
    <t>62,12</t>
  </si>
  <si>
    <t>60,47</t>
  </si>
  <si>
    <t>44,00</t>
  </si>
  <si>
    <t>46,60</t>
  </si>
  <si>
    <t>10,15</t>
  </si>
  <si>
    <t>11,89</t>
  </si>
  <si>
    <t>7,41</t>
  </si>
  <si>
    <t>9,65</t>
  </si>
  <si>
    <t>9,40</t>
  </si>
  <si>
    <t>10,18</t>
  </si>
  <si>
    <t>9,39</t>
  </si>
  <si>
    <t>8,08</t>
  </si>
  <si>
    <t>9,25</t>
  </si>
  <si>
    <t>8,95</t>
  </si>
  <si>
    <t>11,37</t>
  </si>
  <si>
    <t>8,27</t>
  </si>
  <si>
    <t>9,59</t>
  </si>
  <si>
    <t>9,80</t>
  </si>
  <si>
    <t>9,16</t>
  </si>
  <si>
    <t>11,48</t>
  </si>
  <si>
    <t>9,81</t>
  </si>
  <si>
    <t>8,09</t>
  </si>
  <si>
    <t>8,61</t>
  </si>
  <si>
    <t>9,74</t>
  </si>
  <si>
    <t>9,23</t>
  </si>
  <si>
    <t>9,60</t>
  </si>
  <si>
    <t>7,56</t>
  </si>
  <si>
    <t>8,74</t>
  </si>
  <si>
    <t>9,54</t>
  </si>
  <si>
    <t>9,33</t>
  </si>
  <si>
    <t>9,53</t>
  </si>
  <si>
    <t>9,10</t>
  </si>
  <si>
    <t>8,78</t>
  </si>
  <si>
    <t>9,27</t>
  </si>
  <si>
    <t>10,37</t>
  </si>
  <si>
    <t>9,77</t>
  </si>
  <si>
    <t>9,64</t>
  </si>
  <si>
    <t>7,62</t>
  </si>
  <si>
    <t>8,93</t>
  </si>
  <si>
    <t>11,91</t>
  </si>
  <si>
    <t>8,84</t>
  </si>
  <si>
    <t>8,60</t>
  </si>
  <si>
    <t>8,17</t>
  </si>
  <si>
    <t>10,71</t>
  </si>
  <si>
    <t>11,00</t>
  </si>
  <si>
    <t>10,05</t>
  </si>
  <si>
    <t>8,75</t>
  </si>
  <si>
    <t>9,70</t>
  </si>
  <si>
    <t>9,31</t>
  </si>
  <si>
    <t>7,90</t>
  </si>
  <si>
    <t>10,70</t>
  </si>
  <si>
    <t>11,50</t>
  </si>
  <si>
    <t>6,47</t>
  </si>
  <si>
    <t>10,04</t>
  </si>
  <si>
    <t>10,54</t>
  </si>
  <si>
    <t>6,59</t>
  </si>
  <si>
    <t>9,26</t>
  </si>
  <si>
    <t>10,95</t>
  </si>
  <si>
    <t>11,55</t>
  </si>
  <si>
    <t>10,56</t>
  </si>
  <si>
    <t>9,45</t>
  </si>
  <si>
    <t>9,61</t>
  </si>
  <si>
    <t>10,58</t>
  </si>
  <si>
    <t>9,29</t>
  </si>
  <si>
    <t>8,96</t>
  </si>
  <si>
    <t>11,16</t>
  </si>
  <si>
    <t>8,26</t>
  </si>
  <si>
    <t>10,13</t>
  </si>
  <si>
    <t>7,27</t>
  </si>
  <si>
    <t>10,63</t>
  </si>
  <si>
    <t>10,43</t>
  </si>
  <si>
    <t>8,97</t>
  </si>
  <si>
    <t>8,89</t>
  </si>
  <si>
    <t>10,51</t>
  </si>
  <si>
    <t>9,95</t>
  </si>
  <si>
    <t>8,99</t>
  </si>
  <si>
    <t>10,73</t>
  </si>
  <si>
    <t>9,49</t>
  </si>
  <si>
    <t>10,97</t>
  </si>
  <si>
    <t>8,25</t>
  </si>
  <si>
    <t>7,13</t>
  </si>
  <si>
    <t>9,73</t>
  </si>
  <si>
    <t>8,38</t>
  </si>
  <si>
    <t>8,85</t>
  </si>
  <si>
    <t>8,63</t>
  </si>
  <si>
    <t>8,56</t>
  </si>
  <si>
    <t>11,15</t>
  </si>
  <si>
    <t>11,60</t>
  </si>
  <si>
    <t>9,03</t>
  </si>
  <si>
    <t>9,20</t>
  </si>
  <si>
    <t>9,90</t>
  </si>
  <si>
    <t>8,24</t>
  </si>
  <si>
    <t>8,72</t>
  </si>
  <si>
    <t>10,00</t>
  </si>
  <si>
    <t>8,81</t>
  </si>
  <si>
    <t>10,01</t>
  </si>
  <si>
    <t>10,03</t>
  </si>
  <si>
    <t>10,91</t>
  </si>
  <si>
    <t>8,86</t>
  </si>
  <si>
    <t>9,14</t>
  </si>
  <si>
    <t>9,38</t>
  </si>
  <si>
    <t>10,34</t>
  </si>
  <si>
    <t>10,33</t>
  </si>
  <si>
    <t>9,96</t>
  </si>
  <si>
    <t>9,06</t>
  </si>
  <si>
    <t>12,47</t>
  </si>
  <si>
    <t>9,91</t>
  </si>
  <si>
    <t>8,10</t>
  </si>
  <si>
    <t>8,50</t>
  </si>
  <si>
    <t>11,35</t>
  </si>
  <si>
    <t>8,54</t>
  </si>
  <si>
    <t>10,38</t>
  </si>
  <si>
    <t>10,92</t>
  </si>
  <si>
    <t>10,66</t>
  </si>
  <si>
    <t>10,17</t>
  </si>
  <si>
    <t>10,07</t>
  </si>
  <si>
    <t>10,39</t>
  </si>
  <si>
    <t>9,72</t>
  </si>
  <si>
    <t>9,28</t>
  </si>
  <si>
    <t>7,77</t>
  </si>
  <si>
    <t>9,94</t>
  </si>
  <si>
    <t>11,56</t>
  </si>
  <si>
    <t>10,35</t>
  </si>
  <si>
    <t>10,62</t>
  </si>
  <si>
    <t>8,52</t>
  </si>
  <si>
    <t>8,37</t>
  </si>
  <si>
    <t>9,89</t>
  </si>
  <si>
    <t>10,06</t>
  </si>
  <si>
    <t>9,09</t>
  </si>
  <si>
    <t>4,61</t>
  </si>
  <si>
    <t>9,69</t>
  </si>
  <si>
    <t>8,06</t>
  </si>
  <si>
    <t>8,90</t>
  </si>
  <si>
    <t>8,42</t>
  </si>
  <si>
    <t>9,76</t>
  </si>
  <si>
    <t>7,96</t>
  </si>
  <si>
    <t>7,72</t>
  </si>
  <si>
    <t>5,65</t>
  </si>
  <si>
    <t>3,49</t>
  </si>
  <si>
    <t>7,10</t>
  </si>
  <si>
    <t>9,19</t>
  </si>
  <si>
    <t>8,51</t>
  </si>
  <si>
    <t>10,47</t>
  </si>
  <si>
    <t>10,14</t>
  </si>
  <si>
    <t>10,88</t>
  </si>
  <si>
    <t>8,00</t>
  </si>
  <si>
    <t>8,92</t>
  </si>
  <si>
    <t>10,28</t>
  </si>
  <si>
    <t>10,45</t>
  </si>
  <si>
    <t>9,63</t>
  </si>
  <si>
    <t>8,87</t>
  </si>
  <si>
    <t>10,84</t>
  </si>
  <si>
    <t>9,47</t>
  </si>
  <si>
    <t>10,11</t>
  </si>
  <si>
    <t>9,88</t>
  </si>
  <si>
    <t>10,61</t>
  </si>
  <si>
    <t>10,25</t>
  </si>
  <si>
    <t>9,11</t>
  </si>
  <si>
    <t>10,48</t>
  </si>
  <si>
    <t>9,55</t>
  </si>
  <si>
    <t>7,51</t>
  </si>
  <si>
    <t>8,43</t>
  </si>
  <si>
    <t>8,88</t>
  </si>
  <si>
    <t>9,43</t>
  </si>
  <si>
    <t>9,71</t>
  </si>
  <si>
    <t>9,78</t>
  </si>
  <si>
    <t>6,88</t>
  </si>
  <si>
    <t>10,80</t>
  </si>
  <si>
    <t>9,34</t>
  </si>
  <si>
    <t>9,97</t>
  </si>
  <si>
    <t>10,20</t>
  </si>
  <si>
    <t>9,08</t>
  </si>
  <si>
    <t>8,59</t>
  </si>
  <si>
    <t>11,18</t>
  </si>
  <si>
    <t>8,49</t>
  </si>
  <si>
    <t>10,19</t>
  </si>
  <si>
    <t>9,68</t>
  </si>
  <si>
    <t>9,62</t>
  </si>
  <si>
    <t>11,43</t>
  </si>
  <si>
    <t>8,69</t>
  </si>
  <si>
    <t>8,73</t>
  </si>
  <si>
    <t>7,94</t>
  </si>
  <si>
    <t>10,26</t>
  </si>
  <si>
    <t>10,52</t>
  </si>
  <si>
    <t>10,96</t>
  </si>
  <si>
    <t>10,44</t>
  </si>
  <si>
    <t>7,68</t>
  </si>
  <si>
    <t>9,98</t>
  </si>
  <si>
    <t>9,79</t>
  </si>
  <si>
    <t>9,35</t>
  </si>
  <si>
    <t>12,89</t>
  </si>
  <si>
    <t>11,73</t>
  </si>
  <si>
    <t>10,89</t>
  </si>
  <si>
    <t>7,57</t>
  </si>
  <si>
    <t>10,57</t>
  </si>
  <si>
    <t>9,99</t>
  </si>
  <si>
    <t>10,24</t>
  </si>
  <si>
    <t>8,29</t>
  </si>
  <si>
    <t>11,10</t>
  </si>
  <si>
    <t>10,16</t>
  </si>
  <si>
    <t>9,13</t>
  </si>
  <si>
    <t>9,87</t>
  </si>
  <si>
    <t>7,86</t>
  </si>
  <si>
    <t>11,67</t>
  </si>
  <si>
    <t>11,49</t>
  </si>
  <si>
    <t>10,30</t>
  </si>
  <si>
    <t>10,21</t>
  </si>
  <si>
    <t>12,78</t>
  </si>
  <si>
    <t>9,58</t>
  </si>
  <si>
    <t>9,12</t>
  </si>
  <si>
    <t>7,33</t>
  </si>
  <si>
    <t>7,85</t>
  </si>
  <si>
    <t>8,71</t>
  </si>
  <si>
    <t>9,17</t>
  </si>
  <si>
    <t>10,98</t>
  </si>
  <si>
    <t>11,84</t>
  </si>
  <si>
    <t>7,76</t>
  </si>
  <si>
    <t>10,64</t>
  </si>
  <si>
    <t>11,22</t>
  </si>
  <si>
    <t>7,00</t>
  </si>
  <si>
    <t>11,80</t>
  </si>
  <si>
    <t>9,83</t>
  </si>
  <si>
    <t>9,85</t>
  </si>
  <si>
    <t>14,53</t>
  </si>
  <si>
    <t>13,35</t>
  </si>
  <si>
    <t>13,36</t>
  </si>
  <si>
    <t>12,43</t>
  </si>
  <si>
    <t>17,40</t>
  </si>
  <si>
    <t>12,69</t>
  </si>
  <si>
    <t>17,88</t>
  </si>
  <si>
    <t>13,40</t>
  </si>
  <si>
    <t>13,90</t>
  </si>
  <si>
    <t>12,91</t>
  </si>
  <si>
    <t>12,90</t>
  </si>
  <si>
    <t>12,56</t>
  </si>
  <si>
    <t>13,26</t>
  </si>
  <si>
    <t>15,13</t>
  </si>
  <si>
    <t>14,61</t>
  </si>
  <si>
    <t>14,22</t>
  </si>
  <si>
    <t>13,88</t>
  </si>
  <si>
    <t>15,05</t>
  </si>
  <si>
    <t>13,94</t>
  </si>
  <si>
    <t>12,33</t>
  </si>
  <si>
    <t>15,49</t>
  </si>
  <si>
    <t>13,67</t>
  </si>
  <si>
    <t>14,47</t>
  </si>
  <si>
    <t>15,19</t>
  </si>
  <si>
    <t>11,65</t>
  </si>
  <si>
    <t>13,82</t>
  </si>
  <si>
    <t>13,00</t>
  </si>
  <si>
    <t>16,25</t>
  </si>
  <si>
    <t>12,61</t>
  </si>
  <si>
    <t>15,07</t>
  </si>
  <si>
    <t>13,57</t>
  </si>
  <si>
    <t>14,80</t>
  </si>
  <si>
    <t>12,77</t>
  </si>
  <si>
    <t>15,17</t>
  </si>
  <si>
    <t>11,28</t>
  </si>
  <si>
    <t>15,41</t>
  </si>
  <si>
    <t>13,12</t>
  </si>
  <si>
    <t>17,18</t>
  </si>
  <si>
    <t>13,53</t>
  </si>
  <si>
    <t>13,51</t>
  </si>
  <si>
    <t>12,85</t>
  </si>
  <si>
    <t>14,92</t>
  </si>
  <si>
    <t>19,23</t>
  </si>
  <si>
    <t>15,74</t>
  </si>
  <si>
    <t>12,94</t>
  </si>
  <si>
    <t>15,77</t>
  </si>
  <si>
    <t>11,90</t>
  </si>
  <si>
    <t>14,43</t>
  </si>
  <si>
    <t>13,25</t>
  </si>
  <si>
    <t>13,29</t>
  </si>
  <si>
    <t>13,13</t>
  </si>
  <si>
    <t>14,72</t>
  </si>
  <si>
    <t>11,69</t>
  </si>
  <si>
    <t>21,27</t>
  </si>
  <si>
    <t>12,15</t>
  </si>
  <si>
    <t>16,15</t>
  </si>
  <si>
    <t>14,51</t>
  </si>
  <si>
    <t>12,28</t>
  </si>
  <si>
    <t>12,75</t>
  </si>
  <si>
    <t>15,58</t>
  </si>
  <si>
    <t>16,17</t>
  </si>
  <si>
    <t>14,09</t>
  </si>
  <si>
    <t>14,99</t>
  </si>
  <si>
    <t>13,89</t>
  </si>
  <si>
    <t>15,21</t>
  </si>
  <si>
    <t>15,22</t>
  </si>
  <si>
    <t>13,34</t>
  </si>
  <si>
    <t>14,59</t>
  </si>
  <si>
    <t>15,01</t>
  </si>
  <si>
    <t>15,32</t>
  </si>
  <si>
    <t>13,09</t>
  </si>
  <si>
    <t>10,49</t>
  </si>
  <si>
    <t>11,85</t>
  </si>
  <si>
    <t>13,23</t>
  </si>
  <si>
    <t>12,10</t>
  </si>
  <si>
    <t>12,76</t>
  </si>
  <si>
    <t>15,55</t>
  </si>
  <si>
    <t>14,03</t>
  </si>
  <si>
    <t>15,16</t>
  </si>
  <si>
    <t>12,29</t>
  </si>
  <si>
    <t>16,92</t>
  </si>
  <si>
    <t>12,99</t>
  </si>
  <si>
    <t>14,63</t>
  </si>
  <si>
    <t>15,40</t>
  </si>
  <si>
    <t>12,20</t>
  </si>
  <si>
    <t>11,21</t>
  </si>
  <si>
    <t>13,31</t>
  </si>
  <si>
    <t>13,08</t>
  </si>
  <si>
    <t>13,11</t>
  </si>
  <si>
    <t>13,86</t>
  </si>
  <si>
    <t>15,80</t>
  </si>
  <si>
    <t>18,93</t>
  </si>
  <si>
    <t>13,43</t>
  </si>
  <si>
    <t>13,65</t>
  </si>
  <si>
    <t>13,01</t>
  </si>
  <si>
    <t>17,69</t>
  </si>
  <si>
    <t>17,57</t>
  </si>
  <si>
    <t>13,97</t>
  </si>
  <si>
    <t>13,76</t>
  </si>
  <si>
    <t>13,59</t>
  </si>
  <si>
    <t>13,32</t>
  </si>
  <si>
    <t>14,19</t>
  </si>
  <si>
    <t>17,76</t>
  </si>
  <si>
    <t>12,42</t>
  </si>
  <si>
    <t>14,56</t>
  </si>
  <si>
    <t>19,05</t>
  </si>
  <si>
    <t>10,68</t>
  </si>
  <si>
    <t>13,10</t>
  </si>
  <si>
    <t>14,24</t>
  </si>
  <si>
    <t>18,54</t>
  </si>
  <si>
    <t>8,14</t>
  </si>
  <si>
    <t>20,94</t>
  </si>
  <si>
    <t>15,73</t>
  </si>
  <si>
    <t>15,25</t>
  </si>
  <si>
    <t>28,36</t>
  </si>
  <si>
    <t>12,14</t>
  </si>
  <si>
    <t>17,65</t>
  </si>
  <si>
    <t>21,03</t>
  </si>
  <si>
    <t>14,96</t>
  </si>
  <si>
    <t>17,10</t>
  </si>
  <si>
    <t>21,25</t>
  </si>
  <si>
    <t>13,45</t>
  </si>
  <si>
    <t>13,44</t>
  </si>
  <si>
    <t>16,47</t>
  </si>
  <si>
    <t>25,68</t>
  </si>
  <si>
    <t>27,00</t>
  </si>
  <si>
    <t>19,10</t>
  </si>
  <si>
    <t>18,64</t>
  </si>
  <si>
    <t>25,89</t>
  </si>
  <si>
    <t>16,54</t>
  </si>
  <si>
    <t>15,35</t>
  </si>
  <si>
    <t>8,77</t>
  </si>
  <si>
    <t>19,67</t>
  </si>
  <si>
    <t>26,17</t>
  </si>
  <si>
    <t>20,15</t>
  </si>
  <si>
    <t>22,61</t>
  </si>
  <si>
    <t>7,31</t>
  </si>
  <si>
    <t>16,28</t>
  </si>
  <si>
    <t>16,18</t>
  </si>
  <si>
    <t>21,60</t>
  </si>
  <si>
    <t>16,61</t>
  </si>
  <si>
    <t>25,07</t>
  </si>
  <si>
    <t>16,97</t>
  </si>
  <si>
    <t>19,39</t>
  </si>
  <si>
    <t>19,77</t>
  </si>
  <si>
    <t>15,67</t>
  </si>
  <si>
    <t>26,88</t>
  </si>
  <si>
    <t>31,08</t>
  </si>
  <si>
    <t>15,57</t>
  </si>
  <si>
    <t>18,96</t>
  </si>
  <si>
    <t>24,22</t>
  </si>
  <si>
    <t>22,34</t>
  </si>
  <si>
    <t>14,89</t>
  </si>
  <si>
    <t>23,29</t>
  </si>
  <si>
    <t>27,80</t>
  </si>
  <si>
    <t>16,19</t>
  </si>
  <si>
    <t>16,89</t>
  </si>
  <si>
    <t>26,85</t>
  </si>
  <si>
    <t>22,39</t>
  </si>
  <si>
    <t>20,77</t>
  </si>
  <si>
    <t>21,28</t>
  </si>
  <si>
    <t>24,35</t>
  </si>
  <si>
    <t>14,57</t>
  </si>
  <si>
    <t>18,40</t>
  </si>
  <si>
    <t>18,21</t>
  </si>
  <si>
    <t>20,70</t>
  </si>
  <si>
    <t>17,19</t>
  </si>
  <si>
    <t>11,44</t>
  </si>
  <si>
    <t>15,11</t>
  </si>
  <si>
    <t>14,25</t>
  </si>
  <si>
    <t>17,93</t>
  </si>
  <si>
    <t>16,80</t>
  </si>
  <si>
    <t>21,12</t>
  </si>
  <si>
    <t>21,00</t>
  </si>
  <si>
    <t>19,57</t>
  </si>
  <si>
    <t>20,55</t>
  </si>
  <si>
    <t>17,47</t>
  </si>
  <si>
    <t>11,08</t>
  </si>
  <si>
    <t>18,23</t>
  </si>
  <si>
    <t>18,60</t>
  </si>
  <si>
    <t>18,19</t>
  </si>
  <si>
    <t>12,38</t>
  </si>
  <si>
    <t>10,36</t>
  </si>
  <si>
    <t>11,14</t>
  </si>
  <si>
    <t>19,94</t>
  </si>
  <si>
    <t>13,60</t>
  </si>
  <si>
    <t>10,22</t>
  </si>
  <si>
    <t>15,08</t>
  </si>
  <si>
    <t>23,99</t>
  </si>
  <si>
    <t>16,60</t>
  </si>
  <si>
    <t>12,57</t>
  </si>
  <si>
    <t>15,33</t>
  </si>
  <si>
    <t>16,86</t>
  </si>
  <si>
    <t>16,71</t>
  </si>
  <si>
    <t>13,78</t>
  </si>
  <si>
    <t>16,26</t>
  </si>
  <si>
    <t>15,82</t>
  </si>
  <si>
    <t>17,24</t>
  </si>
  <si>
    <t>15,14</t>
  </si>
  <si>
    <t>16,40</t>
  </si>
  <si>
    <t>21,92</t>
  </si>
  <si>
    <t>25,27</t>
  </si>
  <si>
    <t>29,61</t>
  </si>
  <si>
    <t>19,49</t>
  </si>
  <si>
    <t>21,16</t>
  </si>
  <si>
    <t>22,87</t>
  </si>
  <si>
    <t>13,58</t>
  </si>
  <si>
    <t>11,81</t>
  </si>
  <si>
    <t>13,80</t>
  </si>
  <si>
    <t>17,17</t>
  </si>
  <si>
    <t>26,53</t>
  </si>
  <si>
    <t>13,73</t>
  </si>
  <si>
    <t>16,05</t>
  </si>
  <si>
    <t>16,67</t>
  </si>
  <si>
    <t>17,71</t>
  </si>
  <si>
    <t>16,91</t>
  </si>
  <si>
    <t>23,01</t>
  </si>
  <si>
    <t>10,81</t>
  </si>
  <si>
    <t>13,37</t>
  </si>
  <si>
    <t>21,65</t>
  </si>
  <si>
    <t>15,88</t>
  </si>
  <si>
    <r>
      <rPr>
        <b/>
        <sz val="10"/>
        <rFont val="Arial"/>
      </rPr>
      <t>Gegenstand der Steuerstatistik</t>
    </r>
    <r>
      <rPr>
        <sz val="10"/>
        <color rgb="FF000000"/>
        <rFont val="Arial"/>
      </rPr>
      <t/>
    </r>
  </si>
  <si>
    <t>Sachliche Abgrenzungen: Die Steuerstatistik der natürlichen Personen erfasst die besteuerten natürlichen Personen. Nicht enthalten sind die quellenbesteuerten Ausländer, die Kapitalgesellschaften und Genossenschaften, die mit einer Jahressteuer separat erfassten Einkünfte (z.B. Kapitalleistungen aus Vorsorge) sowie die Grundstückgewinn- und Erbschaftssteuern.</t>
  </si>
  <si>
    <t>Zeitliche Abgrenzungen: Die Steuerstatistik erfasst alle natürlichen Personen, die am 31. Dezember 2020 ihren Wohnsitz im Kanton Aargau hatten (primär Steuerpflichtige) sowie Steuerpflichtige, die am 31. Dezember 2020 im Kanton Aargau Liegenschaftsbesitz oder einen Geschäftbetrieb, jedoch keinen Wohnsitz hatten (sekundär Steuerpflichtige). Berücksichtigt werden aber nur die Steuerpflichtigen, die vom 1. Januar bis zum 31. Dezember 2020 im Kanton Aargau steuerpflichtig waren. Ehepaare werden gemeinsam besteuert und gelten somit als ein Steuerpflichtiger. Die Einkommenssteuer für die Steuerperiode 2020 richtet sich dabei nach den Einkommensverhältnissen des Jahres 2020 (einjährige Gegenwartsbemessung) und die Vermögenssteuer nach dem Vermögensstand am 31. Dezember 2020.</t>
  </si>
  <si>
    <t>Bei den Steuern handelt es sich in der Regel um die einfache (100%-ige) Kantonssteuer. Nicht berücksichtigt sind somit die Kantons- und Gemeindesteuerfüsse. Die einfache Kantonssteuer entspricht der Summe aus der Einkommens- und Vermögenssteuer. Die Einkommenssteuer richtet sich nach den Tarifen A und B. Tarif A gilt für alle Steuerpflichtigen, bei denen nicht der Tarif B zur Anwendung kommt und sommit insbesondere für Alleinstehende. Tarif B gilt für Verheiratete, die in rechtlich und tatsächlich ungetrennter Ehe leben, sowie für die übrigen Steuerpflichtigen, die mit Kindern im gleichen Haushalt zusammenleben und deren Unterhalt zur Hauptsache bestreiten.</t>
  </si>
  <si>
    <r>
      <rPr>
        <b/>
        <sz val="10"/>
        <rFont val="Arial"/>
      </rPr>
      <t>Datenbasis</t>
    </r>
    <r>
      <rPr>
        <sz val="10"/>
        <color rgb="FF000000"/>
        <rFont val="Arial"/>
      </rPr>
      <t/>
    </r>
  </si>
  <si>
    <t>Die Daten aus dem «VERANA» (computerunterstützte Veranlagung der natürlichen Personen), die von den Gemeinden direkt an das Kantonale Steueramt übermittelt werden, dienen als Datengrundlage. Für die Statistik werden alle Daten von Steuerpflichtigen berücksichtigt, die vom Gemeindesteueramt mindestens geprüft wurden und einen genau definierten Veranlagungsstand (Status) erreicht haben, d.h. die Angaben von Pflichtigen, für die erst eine Selbstdeklaration verfügbar ist, werden nicht einbezogen; es muss mindestens eine Prüfung durch einen Sachbearbeiter vorliegen.</t>
  </si>
  <si>
    <t>Diese Daten werden aufgrund von verschiedenen Merkmalen (Altersklasse, satzbestimmendes Einkommen und Vermögen) auf die Gesamtzahl der Steuerpflichtigen im Kanton Aargau hochgerechnet. Die Gesamtzahl der Steuerpflichtigen ergibt sich aus den Angaben der «Servicelösung Steuerbezug». Für das Jahr 2020 betrug der Hochrechnungsfaktor durchschnittlich 1,0074, d.h. die ausgewerteten (VERANA-) Daten umfassen 99,26% der Steuerpflichtigen der Grundgesamtheit.</t>
  </si>
  <si>
    <r>
      <rPr>
        <b/>
        <sz val="10"/>
        <rFont val="Arial"/>
      </rPr>
      <t>Verfügbare Informationen &amp; Begrifflichkeiten</t>
    </r>
    <r>
      <rPr>
        <sz val="10"/>
        <color rgb="FF000000"/>
        <rFont val="Arial"/>
      </rPr>
      <t/>
    </r>
  </si>
  <si>
    <t>Das steuerbare Einkommen wird auf folgende Weise ermittelt:</t>
  </si>
  <si>
    <t>Einkünfte aus unselbstständiger Tätigkeit (Einzelperson / Ehemann und Ehefrau)</t>
  </si>
  <si>
    <t>+ Einkünfte aus selbstständiger Tätigkeit (Einzelperson / Ehemann und Ehefrau)</t>
  </si>
  <si>
    <t>+ Einkünfte aus Sozial- und anderen Versicherungen (Einzelperson / Ehemann und Ehefrau)</t>
  </si>
  <si>
    <t>+ Einkünfte aus Wertschriften und Kapitalanlagen</t>
  </si>
  <si>
    <t>- 50% der Einkünfte aus Beteiligungen des Geschäftsvermögens (§ 27b StG / ab Steuerjahr 2020)</t>
  </si>
  <si>
    <t>+ Einkünfte aus Liegenschaften inkl. Nutzniessung und Wohnrecht</t>
  </si>
  <si>
    <t>+ Weitere Einkünfte und Gewinne (wie Unterhaltsbeiträge, Erträge aus unverteilten Erbschaften oder</t>
  </si>
  <si>
    <t>= Totales Einkommen</t>
  </si>
  <si>
    <t>- Berufskosten bei unselbstständiger Tätigkeit (Einzelperson / Ehemann und Ehefrau)</t>
  </si>
  <si>
    <t>- Geschäfts-/berufsbedingte Kosten bei selbständiger Tätigkeit (Einzelperson / Ehemann und Ehefrau)</t>
  </si>
  <si>
    <t>= Nettoeinkommen (totales Einkommen abzgl. Gewinnungskosten)</t>
  </si>
  <si>
    <t>- Schuldzinsen</t>
  </si>
  <si>
    <t>- Einkaufsbeiträge Säule 2 und Beiträge Säule 3a (Einzelperson / Ehemann und Ehefrau)</t>
  </si>
  <si>
    <t>- Versicherungsprämien und Zinsen von Sparkapitalien</t>
  </si>
  <si>
    <t>- Weitere Abzüge (persönliche Beiträge nicht erwerbstätiger Personen an die AHV / IV / EO, freiwillige</t>
  </si>
  <si>
    <t>Zuwendungen, Sonderabzug für zweitverdienenden Ehegatten, Krankheits-, Unfall- oder Invaliditätskosten,</t>
  </si>
  <si>
    <t>= Reineinkommen (Nettoeinkommen abzgl. allg. Abzüge)</t>
  </si>
  <si>
    <t>- Steuerfreibeträge (Kinderabzug, Unterstützungsabzug für unterstützte Personen, Invalidenabzug und</t>
  </si>
  <si>
    <t>Betreuungsabzug)</t>
  </si>
  <si>
    <t>= Steuerbares Einkommen (Reineinkommen abzgl. Sozialabzüge)</t>
  </si>
  <si>
    <t>- Einkünfte mit wirtschaftlicher Zugehörigkeit zu einem anderen Kanton (z.B. Einkünfte aus ausserkantonalem</t>
  </si>
  <si>
    <t>= Steuerbares Einkommen AG</t>
  </si>
  <si>
    <t>Bewegliches Vermögen (Wertschriften und Guthaben, Bargeld, Edelmetalle etc.)</t>
  </si>
  <si>
    <t>+ Lebens- und Rentenversicherungen</t>
  </si>
  <si>
    <t>+ Liegenschaften</t>
  </si>
  <si>
    <t>= Total der Vermögenswerte</t>
  </si>
  <si>
    <t>= Reinvermögen</t>
  </si>
  <si>
    <t>- Steuerfreibetrag</t>
  </si>
  <si>
    <t>- Abzug für Kinder</t>
  </si>
  <si>
    <t>= Steuerbares Vermögen</t>
  </si>
  <si>
    <t>= Steuerbares Vermögen AG</t>
  </si>
  <si>
    <t>Der Steuersatz wird aufgrund des im In- und Ausland erzielten steuerbaren Einkommens und Vermögens berechnet. Der Steuerbetrag bemisst sich aufgrund der persönlichen (primär Steuerpflichtige) oder wirtschaftlichen Zugehörigkeit (sekundär Steuerpflichtige) zum Kanton Aargau.</t>
  </si>
  <si>
    <t>1'000.0</t>
  </si>
  <si>
    <t>X</t>
  </si>
  <si>
    <t>0.1 –         9.9</t>
  </si>
  <si>
    <t>10.0 –       19.9</t>
  </si>
  <si>
    <t>20.0 –       29.9</t>
  </si>
  <si>
    <t>30.0 –       49.9</t>
  </si>
  <si>
    <t>50.0 –       74.9</t>
  </si>
  <si>
    <t>75.0 –       99.9</t>
  </si>
  <si>
    <t>100.0 –     149.9</t>
  </si>
  <si>
    <t>150.0 –     249.9</t>
  </si>
  <si>
    <t>250.0 –     499.9</t>
  </si>
  <si>
    <t>500.0 –     999.9</t>
  </si>
  <si>
    <t xml:space="preserve">         1'000.0 –            </t>
  </si>
  <si>
    <r>
      <t>Steuerbares
Vermögen</t>
    </r>
    <r>
      <rPr>
        <vertAlign val="superscript"/>
        <sz val="10"/>
        <rFont val="Arial"/>
      </rPr>
      <t>7</t>
    </r>
  </si>
  <si>
    <t>Tabelle 21a: Pflichtige, Steuerfaktoren und Steuern nach Stufe des steuerbaren Einkommens (Primär- und Sekundärpflichtige), 2020</t>
  </si>
  <si>
    <t>Tabelle 21b: Pflichtige, Steuerfaktoren und Steuern nach Stufe des steuerbaren Einkommens (Primärpflichtige), 2020</t>
  </si>
  <si>
    <t>Tabelle 22a: Pflichtige, Steuerfaktoren und Steuern nach Stufe des steuerbaren Vermögens (Primär- und Sekundärpflichtige), 2020</t>
  </si>
  <si>
    <t>Tabelle 22b: Pflichtige, Steuerfaktoren und Steuern nach Stufe des steuerbaren Vermögens (Primärpflichtige), 2020</t>
  </si>
  <si>
    <r>
      <t>Total der Vermögenswerte</t>
    </r>
    <r>
      <rPr>
        <b/>
        <vertAlign val="superscript"/>
        <sz val="10"/>
        <rFont val="Arial"/>
        <family val="2"/>
      </rPr>
      <t>2</t>
    </r>
    <r>
      <rPr>
        <sz val="10"/>
        <color rgb="FF000000"/>
        <rFont val="Arial"/>
      </rPr>
      <t/>
    </r>
  </si>
  <si>
    <r>
      <t>Reineinkommen</t>
    </r>
    <r>
      <rPr>
        <b/>
        <vertAlign val="superscript"/>
        <sz val="10"/>
        <rFont val="Arial"/>
        <family val="2"/>
      </rPr>
      <t>2</t>
    </r>
    <r>
      <rPr>
        <sz val="10"/>
        <color rgb="FF000000"/>
        <rFont val="Arial"/>
      </rPr>
      <t/>
    </r>
  </si>
  <si>
    <r>
      <t>Einverdienerpaare</t>
    </r>
    <r>
      <rPr>
        <vertAlign val="superscript"/>
        <sz val="10"/>
        <rFont val="Arial"/>
      </rPr>
      <t>1</t>
    </r>
  </si>
  <si>
    <r>
      <t>Anzahl Pflichtige</t>
    </r>
    <r>
      <rPr>
        <vertAlign val="superscript"/>
        <sz val="10"/>
        <rFont val="Arial"/>
      </rPr>
      <t>2</t>
    </r>
  </si>
  <si>
    <r>
      <t>Total Einkünfte</t>
    </r>
    <r>
      <rPr>
        <vertAlign val="superscript"/>
        <sz val="10"/>
        <rFont val="Arial"/>
      </rPr>
      <t>3</t>
    </r>
  </si>
  <si>
    <r>
      <t>Reineinkommen</t>
    </r>
    <r>
      <rPr>
        <b/>
        <vertAlign val="superscript"/>
        <sz val="10"/>
        <rFont val="Arial"/>
        <family val="2"/>
      </rPr>
      <t>3</t>
    </r>
  </si>
  <si>
    <r>
      <t>Total der Vermögenswerte</t>
    </r>
    <r>
      <rPr>
        <b/>
        <vertAlign val="superscript"/>
        <sz val="10"/>
        <rFont val="Arial"/>
        <family val="2"/>
      </rPr>
      <t>3</t>
    </r>
  </si>
  <si>
    <r>
      <t>Reinvermögen</t>
    </r>
    <r>
      <rPr>
        <vertAlign val="superscript"/>
        <sz val="10"/>
        <rFont val="Arial"/>
      </rPr>
      <t>3</t>
    </r>
  </si>
  <si>
    <t>1. Inklusive Personen ohne Einkünfte aus selbständiger oder unselbstständiger Tätigkeit</t>
  </si>
  <si>
    <t>2. Bei den Steuerpflichtigen handelt es sich um Steuerpflichtige unter 65 Jahre mit Wohnsitz im Kanton Aargau (Primärpflichtige).</t>
  </si>
  <si>
    <t>1. Die Klasseneinteilung erfolgt aufgrund des Alters des Hauptpflichtigen.</t>
  </si>
  <si>
    <r>
      <t>– 19</t>
    </r>
    <r>
      <rPr>
        <vertAlign val="superscript"/>
        <sz val="10"/>
        <rFont val="Arial"/>
      </rPr>
      <t>1</t>
    </r>
  </si>
  <si>
    <r>
      <t>20 – 34</t>
    </r>
    <r>
      <rPr>
        <vertAlign val="superscript"/>
        <sz val="10"/>
        <rFont val="Arial"/>
      </rPr>
      <t>1</t>
    </r>
  </si>
  <si>
    <r>
      <t>35 – 49</t>
    </r>
    <r>
      <rPr>
        <vertAlign val="superscript"/>
        <sz val="10"/>
        <rFont val="Arial"/>
      </rPr>
      <t>1</t>
    </r>
  </si>
  <si>
    <r>
      <t>50 – 64</t>
    </r>
    <r>
      <rPr>
        <vertAlign val="superscript"/>
        <sz val="10"/>
        <rFont val="Arial"/>
      </rPr>
      <t>1</t>
    </r>
  </si>
  <si>
    <r>
      <t>65 +</t>
    </r>
    <r>
      <rPr>
        <vertAlign val="superscript"/>
        <sz val="10"/>
        <rFont val="Arial"/>
      </rPr>
      <t>1</t>
    </r>
  </si>
  <si>
    <r>
      <t>Renten-
empfänger,
Erwerbs-
anteil unter
20%</t>
    </r>
    <r>
      <rPr>
        <vertAlign val="superscript"/>
        <sz val="10"/>
        <rFont val="Arial"/>
      </rPr>
      <t>1</t>
    </r>
  </si>
  <si>
    <r>
      <t>Renten-
empfänger,
Erwerbs-
anteil
20%-49%</t>
    </r>
    <r>
      <rPr>
        <vertAlign val="superscript"/>
        <sz val="10"/>
        <rFont val="Arial"/>
      </rPr>
      <t>2</t>
    </r>
  </si>
  <si>
    <r>
      <t>Anzahl Pflichtige</t>
    </r>
    <r>
      <rPr>
        <vertAlign val="superscript"/>
        <sz val="10"/>
        <rFont val="Arial"/>
      </rPr>
      <t>3</t>
    </r>
  </si>
  <si>
    <r>
      <t>Total Einkünfte</t>
    </r>
    <r>
      <rPr>
        <vertAlign val="superscript"/>
        <sz val="10"/>
        <rFont val="Arial"/>
      </rPr>
      <t>4</t>
    </r>
  </si>
  <si>
    <r>
      <t>Reineinkommen</t>
    </r>
    <r>
      <rPr>
        <b/>
        <vertAlign val="superscript"/>
        <sz val="10"/>
        <rFont val="Arial"/>
        <family val="2"/>
      </rPr>
      <t>4</t>
    </r>
  </si>
  <si>
    <r>
      <t>Total der Vermögenswerte</t>
    </r>
    <r>
      <rPr>
        <b/>
        <vertAlign val="superscript"/>
        <sz val="10"/>
        <rFont val="Arial"/>
        <family val="2"/>
      </rPr>
      <t>4</t>
    </r>
  </si>
  <si>
    <r>
      <t>Reinvermögen</t>
    </r>
    <r>
      <rPr>
        <vertAlign val="superscript"/>
        <sz val="10"/>
        <rFont val="Arial"/>
      </rPr>
      <t>4</t>
    </r>
  </si>
  <si>
    <t>3. Bei den Steuerpflichtigen handelt es sich um Steuerpflichtige mit Wohnsitz im Kanton Aargau (Primärpflichtige).</t>
  </si>
  <si>
    <t>1. Inklusive Personen ohne Einkünfte aus selbständiger oder unselbständiger Tätigkeit</t>
  </si>
  <si>
    <r>
      <t>Verheiratete Einverdienerpaare</t>
    </r>
    <r>
      <rPr>
        <vertAlign val="superscript"/>
        <sz val="10"/>
        <rFont val="Arial"/>
      </rPr>
      <t>1</t>
    </r>
  </si>
  <si>
    <r>
      <t>Pflichtige</t>
    </r>
    <r>
      <rPr>
        <vertAlign val="superscript"/>
        <sz val="10"/>
        <rFont val="Arial"/>
      </rPr>
      <t>2</t>
    </r>
  </si>
  <si>
    <t>X: Weist eine Gruppe weniger als vier Steuerpflichtige auf, wird die Anzahl aus Datenschutzgründen nicht ausgewiesen.</t>
  </si>
  <si>
    <t xml:space="preserve">                                                      Ehepartner</t>
  </si>
  <si>
    <t>3.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</si>
  <si>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unselbstständige Tätigkeit: Pflichtige/-r</t>
  </si>
  <si>
    <t>selbständige Tätigkeit: Pflichtige/-r</t>
  </si>
  <si>
    <t xml:space="preserve">                                       Ehepartner</t>
  </si>
  <si>
    <t xml:space="preserve">                                 Ehepartner</t>
  </si>
  <si>
    <t>2.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</si>
  <si>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4.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</si>
  <si>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2. Steuerpflichtige Rentenempfänger, die unabhängig ihres Alters ein Renten- und Pensionseinkommen aufweisen, das über 
    50% aber unter 80% des gesamten Erwerbs-, Renten- und Pensionseinkommens ausmacht.</t>
  </si>
  <si>
    <t>2.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</si>
  <si>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3. Negative Werte von einzelnen Pflichtigen beim Total der Einkünfte, beim Reineinkommen, beim Total der Vermögenwerte oder beim 
    Reinvermögen wurden auf Null gesetzt. Die einzelnen Einkommens- und Vermögensteile wurden jedoch nicht angepasst. Das hat zur 
    Folge, dass eine Addition der einzelnen Positionen in der Regel nicht mit den ausgewiesenen Summen übereinstimmt.</t>
  </si>
  <si>
    <t>2. Steuerpflichtige Rentenempfänger, die unabhängig ihres Alters ein Renten- und Pensionseinkommen aufweisen, das mindestens 80 % des gesamten Erwerbs-, Renten- und 
    Pensionseinkommens ausmacht</t>
  </si>
  <si>
    <t>3: Steuerpflichtige Rentenempfänger, die unabhängig ihres Alters ein Renten- und Pensionseinkommen aufweisen, das über 50 % aber unter 80 % des gesamten Erwerbs-, Renten- und 
    Pensionseinkommens ausmacht</t>
  </si>
  <si>
    <t>2. Steuerpflichtige Rentenempfänger, die unabhängig ihres Alters ein Renten- und Pensionseinkommen aufweisen, das mindestens 80 % des gesamten Erwerbs-, Renten- und 
    Pensionseinkommens ausmacht.</t>
  </si>
  <si>
    <t>3: Steuerpflichtige Rentenempfänger, die unabhängig ihres Alters ein Renten- und Pensionseinkommen aufweisen, das über 50 % aber unter 80 % des gesamten Erwerbs-, Renten- 
    und Pensionseinkommens ausmacht.</t>
  </si>
  <si>
    <t>1. Bei den Steuerpflichtigen handelt es sich um Steuerpflichtige (65 Jahre und älter) mit Wohnsitz im Kanton 
    Aargau (Primärpflichitge).</t>
  </si>
  <si>
    <t>2. Negative Werte von einzelnen Pflichtigen beim Total der Einkünfte, beim Reineinkommen, beim Total der 
    Vermögenswerte oder beim Reinvermögen wurden auf Null gesetzt. Die einzelnen Einkommens- und 
    Vermögensteile wurden jedoch nicht angepasst. Das hat zur Folge, dass eine Addition der einzelnen 
    Positionen in der Regel nicht mit den ausgewiesenen Summen übereinstimmt.</t>
  </si>
  <si>
    <t>1. Für die Berechnung werden die Einkommens- und Vermögenssteuern jeweils auf 214% aufgerechnet (112%: Kantonssteuerfuss plus 102%: gewichteter durchschnittlicher Gemeindesteuerfuss; ohne 
    Kirchensteuer und direkte Bundessteuer).</t>
  </si>
  <si>
    <t>2. Steuerpflichtige Rentenempfänger, die unabhängig ihres Alters ein Renten- und Pensionseinkommen aufweisen, das mindestens 80% des gesamten Erwerbs-, Renten- und Pensionseinkommens 
    ausmacht.</t>
  </si>
  <si>
    <t>3. Steuerpflichtige Rentenempfänger, die unabhängig ihres Alters ein Renten- und Pensionseinkommen aufweisen, das über 50% aber unter 80% des gesamten Erwerbs-, Renten- und
    Pensionseinkommens ausmacht.</t>
  </si>
  <si>
    <t>2. Steuerpflichtige, die im Kanton nur für einen Teil ihres Einkommens steuerpflichtig sind, entrichten die Steuern für die im Kanton steuerbaren Werte nach dem 
    Steuersatz, der ihrem gesamten Einkommen entspricht. Steuerfreie Beiträge werden anteilsmässig gewährt (§19 Abs. 1 StG). Als Folge kann die ausgewiesene 
    Steuerbelastung, die auf das steuerbare Einkommen im Kanton Aargau bezogen ist, einerseits für tiefe Einkommen höher ausfallen als für höhere und 
    andererseits auch für die Steuerbelastung einer Klasse beim Tarif B grösser sein als beim Tarif A.</t>
  </si>
  <si>
    <t>1. Bei den Steuerpflichtigen handelt es sich um 
   Steuerpflichtige mit Wohnsitz im Kanton Aargau 
   (Primärpflichtige).</t>
  </si>
  <si>
    <t>1. Bei den Steuerpflichtigen handelt es sich um Steuerpflichtige mit Wohnsitz im Kanton Aargau (Primärpflichtige). Berücksichtigt sind die Steuerpflichtigen mit einer geprüften Steuererklärung für das Steuerjahr 2018 und 
    2019. Die Daten für einzelne Gemeinden wurden nicht auf die Gesamtzahl der Steuerpflichtigen im Kanton Aargau hochgerechnet.</t>
  </si>
  <si>
    <t>1. Bei den Steuerpflichtigen handelt es sich um Steuerpflichtige mit Wohnsitz im Kanton Aargau (Primärpflichtige). Berücksichtigt sind die Steuerpflichtigen mit einer geprüften Steuererklärung für das 
   Steuerjahr 2019 und 2020. Die Daten für einzelne Gemeinden wurden nicht auf die Gesamtzahl der Steuerpflichtigen im Kanton Aargau hochgerechnet.</t>
  </si>
  <si>
    <t>Karte</t>
  </si>
  <si>
    <t>1. Steuerpflichtige Rentenempfänger, die unabhängig ihres Alters ein Renten- und Pensionseinkommen aufweisen, das 
    mindestens 80% des gesamten Erwerbs-, Renten- und Pensionseinkommens ausmacht.</t>
  </si>
  <si>
    <t>Altersgruppen in Jahren</t>
  </si>
  <si>
    <t>nach Altersgruppe in Jahren</t>
  </si>
  <si>
    <t>3. Der Gini-Koeffizient ist ein statistisches Mass zur Messung von Ungleichverteilungen und liegt zwischen den Werten 0 und 1. Ist der Gini-Koeffizient 0, ist die betrachtete Kennzahl gleichmässig verteilt, d.h. die Einkommen 
    oder Vermögen aller Personen sind gleich hoch. Liegt der Wert bei 1, so entfällt das gesamte Einkommen resp. Vermögen auf nur eine Person und es liegt eine maximale Ungleichverteilung vor.</t>
  </si>
  <si>
    <t>… Aus Datenschutzgründen wird eine zu kleine Anzahl an Steuerpflichtigen in einer Klasse zur unteren Einkommens- bzw. Vermögensstufe dazugerechnet.</t>
  </si>
  <si>
    <r>
      <t xml:space="preserve">a) </t>
    </r>
    <r>
      <rPr>
        <i/>
        <u/>
        <sz val="10"/>
        <color rgb="FF000000"/>
        <rFont val="Arial"/>
        <family val="2"/>
      </rPr>
      <t>Einkünfte</t>
    </r>
    <r>
      <rPr>
        <i/>
        <sz val="10"/>
        <color rgb="FF000000"/>
        <rFont val="Arial"/>
      </rPr>
      <t xml:space="preserve"> (§§ 25-32 Steuergesetz [StG])</t>
    </r>
  </si>
  <si>
    <t xml:space="preserve">         Geschäftsanteilen Dritter, Kapitalabfindungen für wiederkehrende Leistungen etc.)</t>
  </si>
  <si>
    <t xml:space="preserve">      - Liegenschaftsunterhalt- und Vermögensverwaltungskosten</t>
  </si>
  <si>
    <t xml:space="preserve">         Fremdbetreuung von Kindern, Aus- und Weiterbildungs-kosten etc.)</t>
  </si>
  <si>
    <t xml:space="preserve">      - Zusätzlicher Sozialabzug für tiefe Einkommen (Kleinverdienerabzug)</t>
  </si>
  <si>
    <t xml:space="preserve">        Liegenschaftsbesitz)</t>
  </si>
  <si>
    <r>
      <t xml:space="preserve">b) </t>
    </r>
    <r>
      <rPr>
        <i/>
        <u/>
        <sz val="10"/>
        <color rgb="FF000000"/>
        <rFont val="Arial"/>
        <family val="2"/>
      </rPr>
      <t>Vermögenswerte</t>
    </r>
    <r>
      <rPr>
        <i/>
        <sz val="10"/>
        <color rgb="FF000000"/>
        <rFont val="Arial"/>
        <family val="2"/>
      </rPr>
      <t xml:space="preserve"> (§§ 46-51 StG)</t>
    </r>
  </si>
  <si>
    <t xml:space="preserve">      + Betriebsvermögen selbständig Erwerbender</t>
  </si>
  <si>
    <t xml:space="preserve">      -  Schulden (§ 52 StG)</t>
  </si>
  <si>
    <t xml:space="preserve">      - Vermögen mit wirtschaftlicher Zugehörigkeit zu einem anderen Kanton (z.B. ausserkantonaler Liegenschaftsbesitz)</t>
  </si>
  <si>
    <r>
      <rPr>
        <i/>
        <sz val="10"/>
        <color rgb="FF000000"/>
        <rFont val="Arial"/>
        <family val="2"/>
      </rPr>
      <t xml:space="preserve">  </t>
    </r>
    <r>
      <rPr>
        <i/>
        <u/>
        <sz val="10"/>
        <color rgb="FF000000"/>
        <rFont val="Arial"/>
        <family val="2"/>
      </rPr>
      <t>Steuerausscheidungen</t>
    </r>
    <r>
      <rPr>
        <sz val="10"/>
        <color rgb="FF000000"/>
        <rFont val="Arial"/>
      </rPr>
      <t xml:space="preserve"> (§ 18 StG)</t>
    </r>
  </si>
  <si>
    <r>
      <t xml:space="preserve">  </t>
    </r>
    <r>
      <rPr>
        <i/>
        <u/>
        <sz val="10"/>
        <color rgb="FF000000"/>
        <rFont val="Arial"/>
        <family val="2"/>
      </rPr>
      <t>Steuerfreie Beträge</t>
    </r>
    <r>
      <rPr>
        <i/>
        <sz val="10"/>
        <color rgb="FF000000"/>
        <rFont val="Arial"/>
        <family val="2"/>
      </rPr>
      <t xml:space="preserve"> (§ 54 StG)</t>
    </r>
  </si>
  <si>
    <r>
      <t xml:space="preserve">  </t>
    </r>
    <r>
      <rPr>
        <i/>
        <u/>
        <sz val="10"/>
        <color rgb="FF000000"/>
        <rFont val="Arial"/>
        <family val="2"/>
      </rPr>
      <t>Steuerausscheidungen</t>
    </r>
    <r>
      <rPr>
        <i/>
        <sz val="10"/>
        <color rgb="FF000000"/>
        <rFont val="Arial"/>
        <family val="2"/>
      </rPr>
      <t xml:space="preserve"> (§ 18 StG)</t>
    </r>
  </si>
  <si>
    <r>
      <t xml:space="preserve">   </t>
    </r>
    <r>
      <rPr>
        <i/>
        <u/>
        <sz val="10"/>
        <color rgb="FF000000"/>
        <rFont val="Arial"/>
        <family val="2"/>
      </rPr>
      <t>Sozialabzüge</t>
    </r>
    <r>
      <rPr>
        <i/>
        <sz val="10"/>
        <color rgb="FF000000"/>
        <rFont val="Arial"/>
        <family val="2"/>
      </rPr>
      <t xml:space="preserve"> (§ 42 StG)</t>
    </r>
  </si>
  <si>
    <r>
      <t xml:space="preserve">   </t>
    </r>
    <r>
      <rPr>
        <i/>
        <u/>
        <sz val="10"/>
        <color rgb="FF000000"/>
        <rFont val="Arial"/>
        <family val="2"/>
      </rPr>
      <t>allg. Abzüge</t>
    </r>
    <r>
      <rPr>
        <i/>
        <sz val="10"/>
        <color rgb="FF000000"/>
        <rFont val="Arial"/>
        <family val="2"/>
      </rPr>
      <t xml:space="preserve"> (§§ 40, 40a StG)</t>
    </r>
  </si>
  <si>
    <r>
      <t xml:space="preserve">   </t>
    </r>
    <r>
      <rPr>
        <i/>
        <u/>
        <sz val="10"/>
        <color rgb="FF000000"/>
        <rFont val="Arial"/>
        <family val="2"/>
      </rPr>
      <t>Gewinnungskosten</t>
    </r>
    <r>
      <rPr>
        <i/>
        <sz val="10"/>
        <color rgb="FF000000"/>
        <rFont val="Arial"/>
        <family val="2"/>
      </rPr>
      <t xml:space="preserve"> (§§ 35-39 StG)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</si>
</sst>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color rgb="FF000000"/>
      <name val="Arial"/>
    </font>
    <font>
      <b/>
      <sz val="16"/>
      <color rgb="FFFFFFFF"/>
      <name val="Arial"/>
    </font>
    <font>
      <b/>
      <sz val="12"/>
      <color rgb="FF000000"/>
      <name val="Arial"/>
    </font>
    <font>
      <b/>
      <sz val="14"/>
      <color rgb="FF000000"/>
      <name val="Arial"/>
    </font>
    <font>
      <i/>
      <sz val="10"/>
      <color rgb="FF000000"/>
      <name val="Arial"/>
    </font>
    <font>
      <u/>
      <sz val="10"/>
      <color rgb="FF0096DF"/>
      <name val="Arial"/>
    </font>
    <font>
      <u/>
      <sz val="10"/>
      <color rgb="FF0072AB"/>
      <name val="Arial"/>
    </font>
    <font>
      <u/>
      <sz val="10"/>
      <color rgb="FF005078"/>
      <name val="Arial"/>
    </font>
    <font>
      <u/>
      <sz val="10"/>
      <color rgb="FFFF5C1F"/>
      <name val="Arial"/>
    </font>
    <font>
      <u/>
      <sz val="10"/>
      <color rgb="FFCC4918"/>
      <name val="Arial"/>
    </font>
    <font>
      <u/>
      <sz val="10"/>
      <color rgb="FF993712"/>
      <name val="Arial"/>
    </font>
    <font>
      <u/>
      <sz val="10"/>
      <color rgb="FF63CC00"/>
      <name val="Arial"/>
    </font>
    <font>
      <u/>
      <sz val="10"/>
      <color rgb="FF4D9900"/>
      <name val="Arial"/>
    </font>
    <font>
      <u/>
      <sz val="10"/>
      <color rgb="FF336600"/>
      <name val="Arial"/>
    </font>
    <font>
      <b/>
      <sz val="10"/>
      <color rgb="FF000000"/>
      <name val="Arial"/>
    </font>
    <font>
      <vertAlign val="superscript"/>
      <sz val="10"/>
      <name val="Arial"/>
    </font>
    <font>
      <b/>
      <sz val="10"/>
      <name val="Arial"/>
    </font>
    <font>
      <b/>
      <sz val="10"/>
      <color rgb="FF000000"/>
      <name val="Arial"/>
      <family val="2"/>
    </font>
    <font>
      <sz val="10"/>
      <name val="Arial"/>
      <family val="2"/>
    </font>
    <font>
      <b/>
      <vertAlign val="superscript"/>
      <sz val="10"/>
      <name val="Arial"/>
      <family val="2"/>
    </font>
    <font>
      <sz val="10"/>
      <color rgb="FF000000"/>
      <name val="Arial"/>
      <family val="2"/>
    </font>
    <font>
      <i/>
      <u/>
      <sz val="10"/>
      <color rgb="FF000000"/>
      <name val="Arial"/>
      <family val="2"/>
    </font>
    <font>
      <i/>
      <sz val="10"/>
      <color rgb="FF000000"/>
      <name val="Arial"/>
      <family val="2"/>
    </font>
  </fonts>
  <fills count="5">
    <fill>
      <patternFill patternType="none"/>
    </fill>
    <fill>
      <patternFill patternType="gray125"/>
    </fill>
    <fill>
      <patternFill patternType="solid">
        <fgColor rgb="FF00B0F0"/>
      </patternFill>
    </fill>
    <fill>
      <patternFill patternType="solid">
        <fgColor rgb="FFD9D9D9"/>
      </patternFill>
    </fill>
    <fill>
      <patternFill patternType="solid">
        <fgColor theme="0" tint="-0.14999847407452621"/>
        <bgColor rgb="FF666666"/>
      </patternFill>
    </fill>
  </fills>
  <borders count="13">
    <border>
      <left/>
      <right/>
      <top/>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bottom style="thin">
        <color rgb="FF000000"/>
      </bottom>
      <diagonal/>
    </border>
    <border>
      <left/>
      <right/>
      <top style="thin">
        <color rgb="FF000000"/>
      </top>
      <bottom style="thin">
        <color rgb="FF000000"/>
      </bottom>
      <diagonal/>
    </border>
    <border>
      <left/>
      <right/>
      <top/>
      <bottom style="medium">
        <color indexed="64"/>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s>
  <cellStyleXfs count="1">
    <xf numFmtId="0" fontId="0" fillId="0" borderId="0"/>
  </cellStyleXfs>
  <cellXfs count="75">
    <xf numFmtId="0" fontId="0" fillId="0" borderId="0" xfId="0"/>
    <xf numFmtId="0" fontId="1" fillId="2" borderId="0" xfId="0" applyFont="1" applyFill="1" applyAlignment="1">
      <alignment horizontal="left" wrapText="1"/>
    </xf>
    <xf numFmtId="0" fontId="2" fillId="0" borderId="0" xfId="0" applyFont="1"/>
    <xf numFmtId="0" fontId="3" fillId="0" borderId="0" xfId="0" applyFont="1"/>
    <xf numFmtId="0" fontId="4" fillId="0" borderId="0" xfId="0" applyFont="1"/>
    <xf numFmtId="0" fontId="5" fillId="0" borderId="0" xfId="0" applyFont="1"/>
    <xf numFmtId="0" fontId="6" fillId="0" borderId="0" xfId="0" applyFont="1"/>
    <xf numFmtId="0" fontId="7" fillId="0" borderId="0" xfId="0" applyFont="1"/>
    <xf numFmtId="0" fontId="8" fillId="0" borderId="0" xfId="0" applyFont="1"/>
    <xf numFmtId="0" fontId="9" fillId="0" borderId="0" xfId="0" applyFont="1"/>
    <xf numFmtId="0" fontId="10" fillId="0" borderId="0" xfId="0" applyFont="1"/>
    <xf numFmtId="0" fontId="11" fillId="0" borderId="0" xfId="0" applyFont="1"/>
    <xf numFmtId="0" fontId="12" fillId="0" borderId="0" xfId="0" applyFont="1"/>
    <xf numFmtId="0" fontId="13" fillId="0" borderId="0" xfId="0" applyFont="1"/>
    <xf numFmtId="0" fontId="14" fillId="0" borderId="1" xfId="0" applyFont="1" applyBorder="1" applyAlignment="1">
      <alignment horizontal="left" vertical="top" wrapText="1"/>
    </xf>
    <xf numFmtId="0" fontId="14" fillId="0" borderId="1"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0" fontId="0" fillId="0" borderId="2" xfId="0" applyBorder="1" applyAlignment="1">
      <alignment horizontal="left" vertical="center"/>
    </xf>
    <xf numFmtId="3" fontId="0" fillId="0" borderId="2" xfId="0" applyNumberFormat="1" applyBorder="1" applyAlignment="1">
      <alignment horizontal="right" vertical="center"/>
    </xf>
    <xf numFmtId="4" fontId="0" fillId="0" borderId="0" xfId="0" applyNumberFormat="1" applyAlignment="1">
      <alignment horizontal="right" vertical="center"/>
    </xf>
    <xf numFmtId="4" fontId="0" fillId="0" borderId="2" xfId="0" applyNumberFormat="1" applyBorder="1" applyAlignment="1">
      <alignment horizontal="right" vertical="center"/>
    </xf>
    <xf numFmtId="0" fontId="14" fillId="0" borderId="2" xfId="0" applyFont="1" applyBorder="1" applyAlignment="1">
      <alignment horizontal="left" vertical="center"/>
    </xf>
    <xf numFmtId="3" fontId="14" fillId="0" borderId="2" xfId="0" applyNumberFormat="1" applyFont="1" applyBorder="1" applyAlignment="1">
      <alignment horizontal="right" vertical="center"/>
    </xf>
    <xf numFmtId="0" fontId="14" fillId="0" borderId="0" xfId="0" applyFont="1" applyAlignment="1">
      <alignment horizontal="left" vertical="center"/>
    </xf>
    <xf numFmtId="3" fontId="14" fillId="0" borderId="0" xfId="0" applyNumberFormat="1" applyFont="1" applyAlignment="1">
      <alignment horizontal="right" vertical="center"/>
    </xf>
    <xf numFmtId="4" fontId="14" fillId="0" borderId="0" xfId="0" applyNumberFormat="1" applyFont="1" applyAlignment="1">
      <alignment horizontal="right" vertical="center"/>
    </xf>
    <xf numFmtId="0" fontId="0" fillId="0" borderId="0" xfId="0" applyAlignment="1">
      <alignment horizontal="left" vertical="top" wrapText="1"/>
    </xf>
    <xf numFmtId="0" fontId="0" fillId="0" borderId="0" xfId="0" applyAlignment="1">
      <alignment horizontal="left" vertical="top" wrapText="1" indent="2"/>
    </xf>
    <xf numFmtId="0" fontId="0" fillId="0" borderId="0" xfId="0" applyAlignment="1">
      <alignment horizontal="left" vertical="top" wrapText="1" indent="4"/>
    </xf>
    <xf numFmtId="0" fontId="0" fillId="0" borderId="0" xfId="0" applyAlignment="1">
      <alignment horizontal="left" vertical="top" wrapText="1" indent="3"/>
    </xf>
    <xf numFmtId="164" fontId="0" fillId="0" borderId="0" xfId="0" applyNumberFormat="1" applyAlignment="1">
      <alignment horizontal="right" vertical="center"/>
    </xf>
    <xf numFmtId="164" fontId="14" fillId="0" borderId="2" xfId="0" applyNumberFormat="1" applyFont="1" applyBorder="1" applyAlignment="1">
      <alignment horizontal="right" vertical="center"/>
    </xf>
    <xf numFmtId="0" fontId="17" fillId="0" borderId="0" xfId="0" applyFont="1" applyAlignment="1">
      <alignment horizontal="left" vertical="center"/>
    </xf>
    <xf numFmtId="3" fontId="17" fillId="0" borderId="0" xfId="0" applyNumberFormat="1" applyFont="1" applyAlignment="1">
      <alignment horizontal="right" vertical="center"/>
    </xf>
    <xf numFmtId="164" fontId="17" fillId="0" borderId="0" xfId="0" applyNumberFormat="1" applyFont="1" applyAlignment="1">
      <alignment horizontal="right" vertical="center"/>
    </xf>
    <xf numFmtId="0" fontId="17" fillId="0" borderId="5" xfId="0" applyFont="1" applyBorder="1" applyAlignment="1">
      <alignment horizontal="left" vertical="center"/>
    </xf>
    <xf numFmtId="3" fontId="17" fillId="0" borderId="5" xfId="0" applyNumberFormat="1" applyFont="1" applyBorder="1" applyAlignment="1">
      <alignment horizontal="right" vertical="center"/>
    </xf>
    <xf numFmtId="164" fontId="17" fillId="0" borderId="5" xfId="0" applyNumberFormat="1" applyFont="1" applyBorder="1" applyAlignment="1">
      <alignment horizontal="right" vertical="center"/>
    </xf>
    <xf numFmtId="0" fontId="18" fillId="0" borderId="0" xfId="0" applyFont="1" applyAlignment="1">
      <alignment horizontal="right"/>
    </xf>
    <xf numFmtId="0" fontId="18" fillId="0" borderId="0" xfId="0" quotePrefix="1" applyFont="1" applyAlignment="1">
      <alignment horizontal="right"/>
    </xf>
    <xf numFmtId="0" fontId="14" fillId="4" borderId="0" xfId="0" applyFont="1" applyFill="1" applyAlignment="1">
      <alignment wrapText="1"/>
    </xf>
    <xf numFmtId="0" fontId="17" fillId="0" borderId="1" xfId="0" applyFont="1" applyBorder="1" applyAlignment="1">
      <alignment horizontal="right" vertical="top" wrapText="1"/>
    </xf>
    <xf numFmtId="0" fontId="20" fillId="0" borderId="0" xfId="0" applyFont="1" applyAlignment="1">
      <alignment horizontal="left" vertical="center"/>
    </xf>
    <xf numFmtId="0" fontId="17" fillId="0" borderId="2" xfId="0" applyFont="1" applyBorder="1" applyAlignment="1">
      <alignment horizontal="left" vertical="center"/>
    </xf>
    <xf numFmtId="164" fontId="0" fillId="0" borderId="0" xfId="0" applyNumberFormat="1"/>
    <xf numFmtId="3" fontId="0" fillId="0" borderId="0" xfId="0" applyNumberFormat="1"/>
    <xf numFmtId="0" fontId="1" fillId="2" borderId="0" xfId="0" applyFont="1" applyFill="1" applyAlignment="1">
      <alignment horizontal="left" wrapText="1"/>
    </xf>
    <xf numFmtId="0" fontId="0" fillId="0" borderId="0" xfId="0" applyAlignment="1">
      <alignment horizontal="left" vertical="center" wrapText="1"/>
    </xf>
    <xf numFmtId="0" fontId="0" fillId="0" borderId="0" xfId="0"/>
    <xf numFmtId="0" fontId="0" fillId="3" borderId="0" xfId="0" applyFill="1" applyAlignment="1">
      <alignment horizontal="center" wrapText="1"/>
    </xf>
    <xf numFmtId="3" fontId="0" fillId="0" borderId="0" xfId="0" applyNumberFormat="1" applyAlignment="1">
      <alignment horizontal="right" vertical="center"/>
    </xf>
    <xf numFmtId="0" fontId="14" fillId="0" borderId="1" xfId="0" applyFont="1" applyBorder="1" applyAlignment="1">
      <alignment horizontal="left" vertical="top" wrapText="1"/>
    </xf>
    <xf numFmtId="0" fontId="14" fillId="0" borderId="1" xfId="0" applyFont="1" applyBorder="1" applyAlignment="1">
      <alignment horizontal="center" vertical="top" wrapText="1"/>
    </xf>
    <xf numFmtId="0" fontId="20" fillId="0" borderId="0" xfId="0" applyFont="1" applyAlignment="1">
      <alignment horizontal="left" vertical="center" wrapText="1"/>
    </xf>
    <xf numFmtId="0" fontId="17" fillId="0" borderId="1" xfId="0" applyFont="1" applyBorder="1" applyAlignment="1">
      <alignment horizontal="center" vertical="top" wrapText="1"/>
    </xf>
    <xf numFmtId="0" fontId="0" fillId="0" borderId="0" xfId="0" applyAlignment="1">
      <alignment vertical="center"/>
    </xf>
    <xf numFmtId="0" fontId="14" fillId="0" borderId="6" xfId="0" applyFont="1" applyBorder="1" applyAlignment="1">
      <alignment horizontal="left" vertical="top" wrapText="1"/>
    </xf>
    <xf numFmtId="0" fontId="14" fillId="0" borderId="7" xfId="0" applyFont="1" applyBorder="1" applyAlignment="1">
      <alignment horizontal="left" vertical="top" wrapText="1"/>
    </xf>
    <xf numFmtId="2" fontId="0" fillId="0" borderId="0" xfId="0" applyNumberFormat="1"/>
    <xf numFmtId="0" fontId="14" fillId="0" borderId="4" xfId="0" applyFont="1" applyBorder="1" applyAlignment="1">
      <alignment horizontal="center" vertical="top" wrapText="1"/>
    </xf>
    <xf numFmtId="0" fontId="14" fillId="0" borderId="8" xfId="0" applyFont="1" applyBorder="1" applyAlignment="1">
      <alignment horizontal="center" vertical="top" wrapText="1"/>
    </xf>
    <xf numFmtId="0" fontId="14" fillId="0" borderId="8" xfId="0" applyFont="1" applyBorder="1" applyAlignment="1">
      <alignment horizontal="right" vertical="top" wrapText="1"/>
    </xf>
    <xf numFmtId="0" fontId="17" fillId="0" borderId="9" xfId="0" applyFont="1" applyBorder="1" applyAlignment="1">
      <alignment horizontal="left" vertical="top" wrapText="1"/>
    </xf>
    <xf numFmtId="0" fontId="17" fillId="0" borderId="10" xfId="0" applyFont="1" applyBorder="1" applyAlignment="1">
      <alignment horizontal="left" vertical="top" wrapText="1"/>
    </xf>
    <xf numFmtId="0" fontId="17" fillId="0" borderId="11" xfId="0" applyFont="1" applyBorder="1" applyAlignment="1">
      <alignment horizontal="left" vertical="top" wrapText="1"/>
    </xf>
    <xf numFmtId="0" fontId="20" fillId="3" borderId="0" xfId="0" applyFont="1" applyFill="1" applyAlignment="1">
      <alignment horizontal="center" wrapText="1"/>
    </xf>
    <xf numFmtId="0" fontId="4" fillId="0" borderId="0" xfId="0" applyFont="1" applyBorder="1" applyAlignment="1">
      <alignment wrapText="1"/>
    </xf>
    <xf numFmtId="0" fontId="22" fillId="0" borderId="0" xfId="0" applyFont="1" applyBorder="1" applyAlignment="1">
      <alignment wrapText="1"/>
    </xf>
    <xf numFmtId="0" fontId="20" fillId="0" borderId="3" xfId="0" applyFont="1" applyBorder="1" applyAlignment="1">
      <alignment wrapText="1"/>
    </xf>
    <xf numFmtId="0" fontId="20" fillId="0" borderId="0" xfId="0" applyFont="1" applyBorder="1" applyAlignment="1">
      <alignment wrapText="1"/>
    </xf>
    <xf numFmtId="0" fontId="17" fillId="0" borderId="12" xfId="0" applyFont="1" applyBorder="1" applyAlignment="1">
      <alignment horizontal="left" vertical="top" wrapText="1" indent="2"/>
    </xf>
    <xf numFmtId="0" fontId="20" fillId="0" borderId="0" xfId="0" applyFont="1" applyBorder="1" applyAlignment="1">
      <alignment horizontal="left" vertical="top" wrapText="1" indent="2"/>
    </xf>
    <xf numFmtId="0" fontId="22" fillId="0" borderId="0" xfId="0" applyFont="1" applyBorder="1" applyAlignment="1">
      <alignment horizontal="left" vertical="top" wrapText="1" indent="2"/>
    </xf>
    <xf numFmtId="0" fontId="22" fillId="0" borderId="0" xfId="0" applyFont="1" applyBorder="1" applyAlignment="1">
      <alignment horizontal="left"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8.png"/></Relationships>
</file>

<file path=xl/drawings/_rels/drawing9.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1</xdr:col>
      <xdr:colOff>7621</xdr:colOff>
      <xdr:row>54</xdr:row>
      <xdr:rowOff>76200</xdr:rowOff>
    </xdr:from>
    <xdr:to>
      <xdr:col>9</xdr:col>
      <xdr:colOff>121780</xdr:colOff>
      <xdr:row>80</xdr:row>
      <xdr:rowOff>37560</xdr:rowOff>
    </xdr:to>
    <xdr:pic>
      <xdr:nvPicPr>
        <xdr:cNvPr id="3" name="Grafik 2">
          <a:extLst>
            <a:ext uri="{FF2B5EF4-FFF2-40B4-BE49-F238E27FC236}">
              <a16:creationId xmlns:a16="http://schemas.microsoft.com/office/drawing/2014/main" id="{C8294A54-78C5-8A26-C739-CB89E88F5CA3}"/>
            </a:ext>
          </a:extLst>
        </xdr:cNvPr>
        <xdr:cNvPicPr>
          <a:picLocks noChangeAspect="1"/>
        </xdr:cNvPicPr>
      </xdr:nvPicPr>
      <xdr:blipFill>
        <a:blip xmlns:r="http://schemas.openxmlformats.org/officeDocument/2006/relationships" r:embed="rId1"/>
        <a:stretch>
          <a:fillRect/>
        </a:stretch>
      </xdr:blipFill>
      <xdr:spPr>
        <a:xfrm>
          <a:off x="182881" y="9410700"/>
          <a:ext cx="6621639" cy="432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oneCellAnchor>
    <xdr:from>
      <xdr:col>1</xdr:col>
      <xdr:colOff>0</xdr:colOff>
      <xdr:row>20</xdr:row>
      <xdr:rowOff>0</xdr:rowOff>
    </xdr:from>
    <xdr:ext cx="6840000" cy="432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44</xdr:row>
      <xdr:rowOff>0</xdr:rowOff>
    </xdr:from>
    <xdr:ext cx="6840000" cy="9000000"/>
    <xdr:pic>
      <xdr:nvPicPr>
        <xdr:cNvPr id="2" name="Picture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17</xdr:row>
      <xdr:rowOff>0</xdr:rowOff>
    </xdr:from>
    <xdr:ext cx="6840000" cy="4320000"/>
    <xdr:pic>
      <xdr:nvPicPr>
        <xdr:cNvPr id="2" name="Picture 1">
          <a:extLst>
            <a:ext uri="{FF2B5EF4-FFF2-40B4-BE49-F238E27FC236}">
              <a16:creationId xmlns:a16="http://schemas.microsoft.com/office/drawing/2014/main" id="{00000000-0008-0000-1B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16</xdr:row>
      <xdr:rowOff>0</xdr:rowOff>
    </xdr:from>
    <xdr:ext cx="6840000" cy="4320000"/>
    <xdr:pic>
      <xdr:nvPicPr>
        <xdr:cNvPr id="2" name="Picture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19</xdr:row>
      <xdr:rowOff>0</xdr:rowOff>
    </xdr:from>
    <xdr:ext cx="6840000" cy="4320000"/>
    <xdr:pic>
      <xdr:nvPicPr>
        <xdr:cNvPr id="2" name="Picture 1">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26</xdr:row>
      <xdr:rowOff>0</xdr:rowOff>
    </xdr:from>
    <xdr:ext cx="6840000" cy="4320000"/>
    <xdr:pic>
      <xdr:nvPicPr>
        <xdr:cNvPr id="2" name="Picture 1">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29</xdr:row>
      <xdr:rowOff>0</xdr:rowOff>
    </xdr:from>
    <xdr:ext cx="6840000" cy="4320000"/>
    <xdr:pic>
      <xdr:nvPicPr>
        <xdr:cNvPr id="2" name="Picture 1">
          <a:extLst>
            <a:ext uri="{FF2B5EF4-FFF2-40B4-BE49-F238E27FC236}">
              <a16:creationId xmlns:a16="http://schemas.microsoft.com/office/drawing/2014/main" id="{00000000-0008-0000-2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3</xdr:row>
      <xdr:rowOff>0</xdr:rowOff>
    </xdr:from>
    <xdr:ext cx="7200000" cy="7200000"/>
    <xdr:pic>
      <xdr:nvPicPr>
        <xdr:cNvPr id="2" name="Picture 1">
          <a:extLst>
            <a:ext uri="{FF2B5EF4-FFF2-40B4-BE49-F238E27FC236}">
              <a16:creationId xmlns:a16="http://schemas.microsoft.com/office/drawing/2014/main" id="{00000000-0008-0000-2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71"/>
  <sheetViews>
    <sheetView showGridLines="0" workbookViewId="0">
      <selection activeCell="B68" sqref="B68"/>
    </sheetView>
  </sheetViews>
  <sheetFormatPr baseColWidth="10" defaultRowHeight="13.2" x14ac:dyDescent="0.25"/>
  <cols>
    <col min="1" max="1" width="2.5546875" customWidth="1"/>
    <col min="2" max="2" width="12.5546875" customWidth="1"/>
    <col min="3" max="3" width="3.5546875" customWidth="1"/>
    <col min="4" max="4" width="105.5546875" customWidth="1"/>
  </cols>
  <sheetData>
    <row r="4" spans="2:4" ht="14.4" customHeight="1" x14ac:dyDescent="0.4">
      <c r="B4" s="1"/>
      <c r="C4" s="1"/>
      <c r="D4" s="1"/>
    </row>
    <row r="5" spans="2:4" ht="14.4" customHeight="1" x14ac:dyDescent="0.4">
      <c r="B5" s="1"/>
      <c r="C5" s="1"/>
      <c r="D5" s="1"/>
    </row>
    <row r="6" spans="2:4" ht="21" customHeight="1" x14ac:dyDescent="0.4">
      <c r="B6" s="47" t="s">
        <v>0</v>
      </c>
      <c r="C6" s="47"/>
      <c r="D6" s="47"/>
    </row>
    <row r="7" spans="2:4" ht="6" customHeight="1" x14ac:dyDescent="0.25"/>
    <row r="8" spans="2:4" x14ac:dyDescent="0.25">
      <c r="B8" t="s">
        <v>1</v>
      </c>
    </row>
    <row r="9" spans="2:4" x14ac:dyDescent="0.25">
      <c r="B9" t="s">
        <v>2</v>
      </c>
    </row>
    <row r="10" spans="2:4" x14ac:dyDescent="0.25">
      <c r="B10" t="s">
        <v>3</v>
      </c>
    </row>
    <row r="15" spans="2:4" ht="15.6" x14ac:dyDescent="0.3">
      <c r="B15" s="2" t="s">
        <v>4</v>
      </c>
    </row>
    <row r="17" spans="2:4" x14ac:dyDescent="0.25">
      <c r="B17" s="4" t="s">
        <v>7</v>
      </c>
    </row>
    <row r="18" spans="2:4" x14ac:dyDescent="0.25">
      <c r="B18" t="s">
        <v>8</v>
      </c>
      <c r="C18" t="s">
        <v>9</v>
      </c>
      <c r="D18" s="5" t="str">
        <f>HYPERLINK("#'T1'!A1", "Anzahl Pflichtige, Einkommen und Vermögen pro Pflichtigen, 2001 – 2020")</f>
        <v>Anzahl Pflichtige, Einkommen und Vermögen pro Pflichtigen, 2001 – 2020</v>
      </c>
    </row>
    <row r="19" spans="2:4" x14ac:dyDescent="0.25">
      <c r="B19" t="s">
        <v>10</v>
      </c>
      <c r="C19" t="s">
        <v>9</v>
      </c>
      <c r="D19" s="5" t="str">
        <f>HYPERLINK("#'T2'!A1", "Steuerbelastung von Pflichtigen mit Wohnsitz im Kanton Aargau, 2001 – 2020")</f>
        <v>Steuerbelastung von Pflichtigen mit Wohnsitz im Kanton Aargau, 2001 – 2020</v>
      </c>
    </row>
    <row r="20" spans="2:4" x14ac:dyDescent="0.25">
      <c r="D20" s="5"/>
    </row>
    <row r="21" spans="2:4" x14ac:dyDescent="0.25">
      <c r="B21" s="4" t="s">
        <v>14</v>
      </c>
    </row>
    <row r="22" spans="2:4" x14ac:dyDescent="0.25">
      <c r="B22" t="s">
        <v>15</v>
      </c>
      <c r="C22" t="s">
        <v>9</v>
      </c>
      <c r="D22" s="6" t="str">
        <f>HYPERLINK("#'T3'!A1", "Pflichtige, Einkommen und Vermögen nach Stufe des Reineinkommens, 2020")</f>
        <v>Pflichtige, Einkommen und Vermögen nach Stufe des Reineinkommens, 2020</v>
      </c>
    </row>
    <row r="23" spans="2:4" x14ac:dyDescent="0.25">
      <c r="B23" t="s">
        <v>16</v>
      </c>
      <c r="C23" t="s">
        <v>9</v>
      </c>
      <c r="D23" s="6" t="str">
        <f>HYPERLINK("#'T4'!A1", "Pflichtige, Einkommen und Vermögen nach Stufe des Reinvermögens, 2020")</f>
        <v>Pflichtige, Einkommen und Vermögen nach Stufe des Reinvermögens, 2020</v>
      </c>
    </row>
    <row r="24" spans="2:4" x14ac:dyDescent="0.25">
      <c r="B24" t="s">
        <v>17</v>
      </c>
      <c r="C24" t="s">
        <v>9</v>
      </c>
      <c r="D24" s="6" t="str">
        <f>HYPERLINK("#'T5'!A1", "Pflichtige nach Reineinkommens- und Reinvermögensstufe, in Promille, 2020")</f>
        <v>Pflichtige nach Reineinkommens- und Reinvermögensstufe, in Promille, 2020</v>
      </c>
    </row>
    <row r="25" spans="2:4" x14ac:dyDescent="0.25">
      <c r="D25" s="6"/>
    </row>
    <row r="26" spans="2:4" x14ac:dyDescent="0.25">
      <c r="B26" s="4" t="s">
        <v>23</v>
      </c>
    </row>
    <row r="27" spans="2:4" x14ac:dyDescent="0.25">
      <c r="B27" t="s">
        <v>24</v>
      </c>
      <c r="C27" t="s">
        <v>9</v>
      </c>
      <c r="D27" s="7" t="str">
        <f>HYPERLINK("#'T6'!A1", "Reineinkommen und Reinvermögen nach Zivilstand, in Franken pro Pflichtigen, 2020")</f>
        <v>Reineinkommen und Reinvermögen nach Zivilstand, in Franken pro Pflichtigen, 2020</v>
      </c>
    </row>
    <row r="28" spans="2:4" x14ac:dyDescent="0.25">
      <c r="B28" t="s">
        <v>25</v>
      </c>
      <c r="C28" t="s">
        <v>9</v>
      </c>
      <c r="D28" s="7" t="str">
        <f>HYPERLINK("#'T7'!A1", "Reineinkommen und Reinvermögen nach Altersgruppe in Jahren, in Franken pro Pflichtigen, 2020")</f>
        <v>Reineinkommen und Reinvermögen nach Altersgruppe in Jahren, in Franken pro Pflichtigen, 2020</v>
      </c>
    </row>
    <row r="29" spans="2:4" x14ac:dyDescent="0.25">
      <c r="B29" t="s">
        <v>26</v>
      </c>
      <c r="C29" t="s">
        <v>9</v>
      </c>
      <c r="D29" s="7" t="str">
        <f>HYPERLINK("#'T8'!A1", "Reineinkommen und Reinvermögen nach Erwerbsart, in Franken pro Pflichtigen, 2020")</f>
        <v>Reineinkommen und Reinvermögen nach Erwerbsart, in Franken pro Pflichtigen, 2020</v>
      </c>
    </row>
    <row r="30" spans="2:4" x14ac:dyDescent="0.25">
      <c r="B30" t="s">
        <v>27</v>
      </c>
      <c r="C30" t="s">
        <v>9</v>
      </c>
      <c r="D30" s="7" t="str">
        <f>HYPERLINK("#'T9'!A1", "Reineinkommen und Reinvermögen nach Familientyp, in Franken pro Pflichtigen, 2020")</f>
        <v>Reineinkommen und Reinvermögen nach Familientyp, in Franken pro Pflichtigen, 2020</v>
      </c>
    </row>
    <row r="31" spans="2:4" x14ac:dyDescent="0.25">
      <c r="B31" t="s">
        <v>28</v>
      </c>
      <c r="C31" t="s">
        <v>9</v>
      </c>
      <c r="D31" s="7" t="str">
        <f>HYPERLINK("#'T10'!A1", "Reineinkommen und Reinvermögen nach Verdienerzahl, in Franken pro Pflichtigen, 2020")</f>
        <v>Reineinkommen und Reinvermögen nach Verdienerzahl, in Franken pro Pflichtigen, 2020</v>
      </c>
    </row>
    <row r="32" spans="2:4" x14ac:dyDescent="0.25">
      <c r="D32" s="7"/>
    </row>
    <row r="33" spans="2:4" x14ac:dyDescent="0.25">
      <c r="B33" s="4" t="s">
        <v>9</v>
      </c>
    </row>
    <row r="34" spans="2:4" x14ac:dyDescent="0.25">
      <c r="B34" t="s">
        <v>39</v>
      </c>
      <c r="C34" t="s">
        <v>9</v>
      </c>
      <c r="D34" s="8" t="str">
        <f>HYPERLINK("#'T11a'!A1", "Pflichtige und Reineinkommen nach Zivilstand und Stufe des Reineinkommens, 2020")</f>
        <v>Pflichtige und Reineinkommen nach Zivilstand und Stufe des Reineinkommens, 2020</v>
      </c>
    </row>
    <row r="35" spans="2:4" x14ac:dyDescent="0.25">
      <c r="B35" t="s">
        <v>40</v>
      </c>
      <c r="C35" t="s">
        <v>9</v>
      </c>
      <c r="D35" s="8" t="str">
        <f>HYPERLINK("#'T11b'!A1", "Pflichtige und Reinvermögen nach Zivilstand und Stufe des Reinvermögens, 2020")</f>
        <v>Pflichtige und Reinvermögen nach Zivilstand und Stufe des Reinvermögens, 2020</v>
      </c>
    </row>
    <row r="36" spans="2:4" x14ac:dyDescent="0.25">
      <c r="B36" t="s">
        <v>41</v>
      </c>
      <c r="C36" t="s">
        <v>9</v>
      </c>
      <c r="D36" s="8" t="str">
        <f>HYPERLINK("#'T12a'!A1", "Pflichtige und Reineinkommen nach Altersgruppe in Jahren und Stufe des Reineinkommens, 2020")</f>
        <v>Pflichtige und Reineinkommen nach Altersgruppe in Jahren und Stufe des Reineinkommens, 2020</v>
      </c>
    </row>
    <row r="37" spans="2:4" x14ac:dyDescent="0.25">
      <c r="B37" t="s">
        <v>42</v>
      </c>
      <c r="C37" t="s">
        <v>9</v>
      </c>
      <c r="D37" s="8" t="str">
        <f>HYPERLINK("#'T12b'!A1", "Pflichtige und Reinvermögen nach Altersgruppe in Jahren und Stufe des Reinvermögens, 2020")</f>
        <v>Pflichtige und Reinvermögen nach Altersgruppe in Jahren und Stufe des Reinvermögens, 2020</v>
      </c>
    </row>
    <row r="38" spans="2:4" x14ac:dyDescent="0.25">
      <c r="B38" t="s">
        <v>43</v>
      </c>
      <c r="C38" t="s">
        <v>9</v>
      </c>
      <c r="D38" s="8" t="str">
        <f>HYPERLINK("#'T13a'!A1", "Pflichtige und Reineinkommen nach Erwerbsart und Stufe des Reineinkommens, 2020")</f>
        <v>Pflichtige und Reineinkommen nach Erwerbsart und Stufe des Reineinkommens, 2020</v>
      </c>
    </row>
    <row r="39" spans="2:4" x14ac:dyDescent="0.25">
      <c r="B39" t="s">
        <v>44</v>
      </c>
      <c r="C39" t="s">
        <v>9</v>
      </c>
      <c r="D39" s="8" t="str">
        <f>HYPERLINK("#'T13b'!A1", "Pflichtige und Reinvermögen nach Erwerbsart und Stufe des Reinvermögens, 2020")</f>
        <v>Pflichtige und Reinvermögen nach Erwerbsart und Stufe des Reinvermögens, 2020</v>
      </c>
    </row>
    <row r="40" spans="2:4" x14ac:dyDescent="0.25">
      <c r="B40" t="s">
        <v>45</v>
      </c>
      <c r="C40" t="s">
        <v>9</v>
      </c>
      <c r="D40" s="8" t="str">
        <f>HYPERLINK("#'T14a'!A1", "Pflichtige und Reineinkommen nach Familientyp und Stufe des Reineinkommens, 2020")</f>
        <v>Pflichtige und Reineinkommen nach Familientyp und Stufe des Reineinkommens, 2020</v>
      </c>
    </row>
    <row r="41" spans="2:4" x14ac:dyDescent="0.25">
      <c r="B41" t="s">
        <v>46</v>
      </c>
      <c r="C41" t="s">
        <v>9</v>
      </c>
      <c r="D41" s="8" t="str">
        <f>HYPERLINK("#'T14b'!A1", "Pflichtige und Reinvermögen nach Familientyp und Stufe des Reinvermögens, 2020")</f>
        <v>Pflichtige und Reinvermögen nach Familientyp und Stufe des Reinvermögens, 2020</v>
      </c>
    </row>
    <row r="42" spans="2:4" x14ac:dyDescent="0.25">
      <c r="B42" t="s">
        <v>47</v>
      </c>
      <c r="C42" t="s">
        <v>9</v>
      </c>
      <c r="D42" s="8" t="str">
        <f>HYPERLINK("#'T15a'!A1", "Pflichtige (unter 65 Jahren) und Reineinkommen nach Verdienerzahl und Stufe des Reineinkommens, 2020")</f>
        <v>Pflichtige (unter 65 Jahren) und Reineinkommen nach Verdienerzahl und Stufe des Reineinkommens, 2020</v>
      </c>
    </row>
    <row r="43" spans="2:4" x14ac:dyDescent="0.25">
      <c r="B43" t="s">
        <v>48</v>
      </c>
      <c r="C43" t="s">
        <v>9</v>
      </c>
      <c r="D43" s="8" t="str">
        <f>HYPERLINK("#'T15b'!A1", "Pflichtige (unter 65 Jahren) und Reinvermögen nach Verdienerzahl und Stufe des Reinvermögens, 2020")</f>
        <v>Pflichtige (unter 65 Jahren) und Reinvermögen nach Verdienerzahl und Stufe des Reinvermögens, 2020</v>
      </c>
    </row>
    <row r="44" spans="2:4" x14ac:dyDescent="0.25">
      <c r="D44" s="8"/>
    </row>
    <row r="45" spans="2:4" x14ac:dyDescent="0.25">
      <c r="B45" s="4" t="s">
        <v>54</v>
      </c>
    </row>
    <row r="46" spans="2:4" x14ac:dyDescent="0.25">
      <c r="B46" t="s">
        <v>55</v>
      </c>
      <c r="C46" t="s">
        <v>9</v>
      </c>
      <c r="D46" s="9" t="str">
        <f>HYPERLINK("#'T16'!A1", "Altersrentnerinnen und -rentner, Einkommen und Vermögen nach Stufe des Reineinkommens, 2020")</f>
        <v>Altersrentnerinnen und -rentner, Einkommen und Vermögen nach Stufe des Reineinkommens, 2020</v>
      </c>
    </row>
    <row r="47" spans="2:4" x14ac:dyDescent="0.25">
      <c r="B47" t="s">
        <v>56</v>
      </c>
      <c r="C47" t="s">
        <v>9</v>
      </c>
      <c r="D47" s="9" t="str">
        <f>HYPERLINK("#'T17'!A1", "Altersrentnerinnen und -rentner, Einkommen und Vermögen nach Stufe des Reinvermögens, 2020")</f>
        <v>Altersrentnerinnen und -rentner, Einkommen und Vermögen nach Stufe des Reinvermögens, 2020</v>
      </c>
    </row>
    <row r="48" spans="2:4" x14ac:dyDescent="0.25">
      <c r="B48" t="s">
        <v>57</v>
      </c>
      <c r="C48" t="s">
        <v>9</v>
      </c>
      <c r="D48" s="9" t="str">
        <f>HYPERLINK("#'T18'!A1", "Reineinkommen und Reinvermögen der Altersrentnerinnen und -rentner nach Zivilstand und Altersgruppe in Jahren, 2020")</f>
        <v>Reineinkommen und Reinvermögen der Altersrentnerinnen und -rentner nach Zivilstand und Altersgruppe in Jahren, 2020</v>
      </c>
    </row>
    <row r="49" spans="2:4" x14ac:dyDescent="0.25">
      <c r="B49" t="s">
        <v>58</v>
      </c>
      <c r="C49" t="s">
        <v>9</v>
      </c>
      <c r="D49" s="9" t="str">
        <f>HYPERLINK("#'T19'!A1", "Altersrentnerinnen und -rentner, Steuerfaktoren und Steuern nach Stufe des steuerbaren Einkommens, 2020")</f>
        <v>Altersrentnerinnen und -rentner, Steuerfaktoren und Steuern nach Stufe des steuerbaren Einkommens, 2020</v>
      </c>
    </row>
    <row r="50" spans="2:4" x14ac:dyDescent="0.25">
      <c r="B50" t="s">
        <v>59</v>
      </c>
      <c r="C50" t="s">
        <v>9</v>
      </c>
      <c r="D50" s="9" t="str">
        <f>HYPERLINK("#'T20'!A1", "Altersrentnerinnen und -rentner, Steuerfaktoren und Steuern nach Stufe des steuerbaren Vermögens, 2020")</f>
        <v>Altersrentnerinnen und -rentner, Steuerfaktoren und Steuern nach Stufe des steuerbaren Vermögens, 2020</v>
      </c>
    </row>
    <row r="51" spans="2:4" x14ac:dyDescent="0.25">
      <c r="D51" s="9"/>
    </row>
    <row r="52" spans="2:4" x14ac:dyDescent="0.25">
      <c r="B52" s="4" t="s">
        <v>65</v>
      </c>
    </row>
    <row r="53" spans="2:4" x14ac:dyDescent="0.25">
      <c r="B53" t="s">
        <v>66</v>
      </c>
      <c r="C53" t="s">
        <v>9</v>
      </c>
      <c r="D53" s="10" t="str">
        <f>HYPERLINK("#'T21a'!A1", "Pflichtige, Steuerfaktoren und Steuern nach Stufe des steuerbaren Einkommens (Primär- und Sekundärpflichtige), 2020")</f>
        <v>Pflichtige, Steuerfaktoren und Steuern nach Stufe des steuerbaren Einkommens (Primär- und Sekundärpflichtige), 2020</v>
      </c>
    </row>
    <row r="54" spans="2:4" x14ac:dyDescent="0.25">
      <c r="B54" t="s">
        <v>67</v>
      </c>
      <c r="C54" t="s">
        <v>9</v>
      </c>
      <c r="D54" s="10" t="str">
        <f>HYPERLINK("#'T21b'!A1", "Pflichtige, Steuerfaktoren und Steuern nach Stufe des steuerbaren Einkommens (Primärpflichtige), 2020")</f>
        <v>Pflichtige, Steuerfaktoren und Steuern nach Stufe des steuerbaren Einkommens (Primärpflichtige), 2020</v>
      </c>
    </row>
    <row r="55" spans="2:4" x14ac:dyDescent="0.25">
      <c r="B55" t="s">
        <v>68</v>
      </c>
      <c r="C55" t="s">
        <v>9</v>
      </c>
      <c r="D55" s="10" t="str">
        <f>HYPERLINK("#'T22a'!A1", "Pflichtige, Steuerfaktoren und Steuern nach Stufe des steuerbaren Vermögens (Primär- und Sekundärpflichtige), 2020")</f>
        <v>Pflichtige, Steuerfaktoren und Steuern nach Stufe des steuerbaren Vermögens (Primär- und Sekundärpflichtige), 2020</v>
      </c>
    </row>
    <row r="56" spans="2:4" x14ac:dyDescent="0.25">
      <c r="B56" t="s">
        <v>69</v>
      </c>
      <c r="C56" t="s">
        <v>9</v>
      </c>
      <c r="D56" s="10" t="str">
        <f>HYPERLINK("#'T22b'!A1", "Pflichtige, Steuerfaktoren und Steuern nach Stufe des steuerbaren Vermögens (Primärpflichtige), 2020")</f>
        <v>Pflichtige, Steuerfaktoren und Steuern nach Stufe des steuerbaren Vermögens (Primärpflichtige), 2020</v>
      </c>
    </row>
    <row r="57" spans="2:4" x14ac:dyDescent="0.25">
      <c r="B57" t="s">
        <v>70</v>
      </c>
      <c r="C57" t="s">
        <v>9</v>
      </c>
      <c r="D57" s="10" t="str">
        <f>HYPERLINK("#'T23'!A1", "Pflichtige nach Einkommens- und Vermögensstufe, 2020")</f>
        <v>Pflichtige nach Einkommens- und Vermögensstufe, 2020</v>
      </c>
    </row>
    <row r="58" spans="2:4" x14ac:dyDescent="0.25">
      <c r="B58" t="s">
        <v>71</v>
      </c>
      <c r="C58" t="s">
        <v>9</v>
      </c>
      <c r="D58" s="10" t="str">
        <f>HYPERLINK("#'T24'!A1", "Pflichitge, Einkommen, Vermögen und Steuern nach verschiedenen Merkmalen, 2020")</f>
        <v>Pflichitge, Einkommen, Vermögen und Steuern nach verschiedenen Merkmalen, 2020</v>
      </c>
    </row>
    <row r="59" spans="2:4" x14ac:dyDescent="0.25">
      <c r="B59" t="s">
        <v>72</v>
      </c>
      <c r="C59" t="s">
        <v>9</v>
      </c>
      <c r="D59" s="10" t="str">
        <f>HYPERLINK("#'T25'!A1", "Pflichtige, steuerbares Einkommen und Einkommenssteuer nach Stufe des steuerbaren Einkommens und Tarifart, 2020")</f>
        <v>Pflichtige, steuerbares Einkommen und Einkommenssteuer nach Stufe des steuerbaren Einkommens und Tarifart, 2020</v>
      </c>
    </row>
    <row r="60" spans="2:4" x14ac:dyDescent="0.25">
      <c r="B60" t="s">
        <v>73</v>
      </c>
      <c r="C60" t="s">
        <v>9</v>
      </c>
      <c r="D60" s="10" t="str">
        <f>HYPERLINK("#'T26a'!A1", "Einommens- und Vermögenssteuern von Pflichtigen mit Wohnsitz im Kanton Aargau, in Millionen Franken, 2001 – 2020")</f>
        <v>Einommens- und Vermögenssteuern von Pflichtigen mit Wohnsitz im Kanton Aargau, in Millionen Franken, 2001 – 2020</v>
      </c>
    </row>
    <row r="61" spans="2:4" x14ac:dyDescent="0.25">
      <c r="B61" t="s">
        <v>74</v>
      </c>
      <c r="C61" t="s">
        <v>9</v>
      </c>
      <c r="D61" s="10" t="str">
        <f>HYPERLINK("#'T26b'!A1", "Pflichtige, Reineinkommen, Reinvermögen und einfache Kantonssteuer, 2001 – 2020, indexiert")</f>
        <v>Pflichtige, Reineinkommen, Reinvermögen und einfache Kantonssteuer, 2001 – 2020, indexiert</v>
      </c>
    </row>
    <row r="62" spans="2:4" x14ac:dyDescent="0.25">
      <c r="D62" s="10"/>
    </row>
    <row r="63" spans="2:4" x14ac:dyDescent="0.25">
      <c r="B63" s="4" t="s">
        <v>77</v>
      </c>
    </row>
    <row r="64" spans="2:4" x14ac:dyDescent="0.25">
      <c r="B64" t="s">
        <v>78</v>
      </c>
      <c r="C64" t="s">
        <v>9</v>
      </c>
      <c r="D64" s="11" t="str">
        <f>HYPERLINK("#'T27'!A1", "Einkommen und Vermögen der Pflichtigen mit Wohnsitz im Kanton Aargau nach Gemeinde, 2020")</f>
        <v>Einkommen und Vermögen der Pflichtigen mit Wohnsitz im Kanton Aargau nach Gemeinde, 2020</v>
      </c>
    </row>
    <row r="65" spans="2:4" x14ac:dyDescent="0.25">
      <c r="B65" t="s">
        <v>79</v>
      </c>
      <c r="C65" t="s">
        <v>9</v>
      </c>
      <c r="D65" s="11" t="str">
        <f>HYPERLINK("#'T28'!A1", "Steuerpflichtige mit Wohnsitz im Kanton Aargau nach Einkommens- und Vermögensstufe und Gemeinde, in Prozent, 2020")</f>
        <v>Steuerpflichtige mit Wohnsitz im Kanton Aargau nach Einkommens- und Vermögensstufe und Gemeinde, in Prozent, 2020</v>
      </c>
    </row>
    <row r="66" spans="2:4" x14ac:dyDescent="0.25">
      <c r="D66" s="11"/>
    </row>
    <row r="67" spans="2:4" x14ac:dyDescent="0.25">
      <c r="B67" s="4" t="s">
        <v>2298</v>
      </c>
    </row>
    <row r="68" spans="2:4" x14ac:dyDescent="0.25">
      <c r="B68" t="s">
        <v>81</v>
      </c>
      <c r="C68" t="s">
        <v>9</v>
      </c>
      <c r="D68" s="12" t="str">
        <f>HYPERLINK("#'Gemeindekarte'!A1", "Einfache Kantonssteuer der Pflichtigen mit Wohnsitz im Kanton Aargau nach Gemeinde, in Franken pro Steuerpflichtigen, 2020")</f>
        <v>Einfache Kantonssteuer der Pflichtigen mit Wohnsitz im Kanton Aargau nach Gemeinde, in Franken pro Steuerpflichtigen, 2020</v>
      </c>
    </row>
    <row r="69" spans="2:4" x14ac:dyDescent="0.25">
      <c r="D69" s="12"/>
    </row>
    <row r="70" spans="2:4" x14ac:dyDescent="0.25">
      <c r="B70" s="13" t="str">
        <f>HYPERLINK("#'Erläuterungen'!A1", "Erläuterungen")</f>
        <v>Erläuterungen</v>
      </c>
    </row>
    <row r="71" spans="2:4" x14ac:dyDescent="0.25">
      <c r="B71" s="13"/>
    </row>
  </sheetData>
  <mergeCells count="1">
    <mergeCell ref="B6:D6"/>
  </mergeCells>
  <pageMargins left="0.7" right="0.7" top="0.75" bottom="0.75" header="0.3" footer="0.3"/>
  <pageSetup paperSize="9" scale="71" fitToHeight="0" orientation="portrait" horizontalDpi="300" verticalDpi="300" r:id="rId1"/>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5078"/>
    <pageSetUpPr fitToPage="1"/>
  </sheetPr>
  <dimension ref="B1:H41"/>
  <sheetViews>
    <sheetView showGridLines="0" workbookViewId="0">
      <selection activeCell="L27" sqref="L27"/>
    </sheetView>
  </sheetViews>
  <sheetFormatPr baseColWidth="10" defaultRowHeight="13.2" x14ac:dyDescent="0.25"/>
  <cols>
    <col min="1" max="1" width="2.5546875" customWidth="1"/>
    <col min="2" max="2" width="44" customWidth="1"/>
    <col min="3" max="8" width="11.21875" customWidth="1"/>
  </cols>
  <sheetData>
    <row r="1" spans="2:8" ht="17.399999999999999" x14ac:dyDescent="0.3">
      <c r="B1" s="3" t="s">
        <v>21</v>
      </c>
    </row>
    <row r="4" spans="2:8" ht="55.95" customHeight="1" x14ac:dyDescent="0.25">
      <c r="B4" s="52" t="s">
        <v>172</v>
      </c>
      <c r="C4" s="53" t="s">
        <v>216</v>
      </c>
      <c r="D4" s="53" t="s">
        <v>216</v>
      </c>
      <c r="E4" s="53" t="s">
        <v>217</v>
      </c>
      <c r="F4" s="53" t="s">
        <v>217</v>
      </c>
      <c r="G4" s="53" t="s">
        <v>218</v>
      </c>
      <c r="H4" s="53" t="s">
        <v>218</v>
      </c>
    </row>
    <row r="5" spans="2:8" ht="28.05" customHeight="1" x14ac:dyDescent="0.25">
      <c r="B5" s="52" t="s">
        <v>172</v>
      </c>
      <c r="C5" s="15" t="s">
        <v>219</v>
      </c>
      <c r="D5" s="15" t="s">
        <v>220</v>
      </c>
      <c r="E5" s="15" t="s">
        <v>219</v>
      </c>
      <c r="F5" s="15" t="s">
        <v>220</v>
      </c>
      <c r="G5" s="15" t="s">
        <v>219</v>
      </c>
      <c r="H5" s="15" t="s">
        <v>220</v>
      </c>
    </row>
    <row r="6" spans="2:8" x14ac:dyDescent="0.25">
      <c r="B6" s="50" t="s">
        <v>178</v>
      </c>
      <c r="C6" s="51"/>
      <c r="D6" s="51"/>
      <c r="E6" s="51"/>
      <c r="F6" s="51"/>
      <c r="G6" s="51"/>
      <c r="H6" s="51"/>
    </row>
    <row r="7" spans="2:8" ht="15.6" x14ac:dyDescent="0.25">
      <c r="B7" s="16" t="s">
        <v>179</v>
      </c>
      <c r="C7" s="17">
        <v>232257</v>
      </c>
      <c r="D7" s="17">
        <v>19786</v>
      </c>
      <c r="E7" s="17">
        <v>80270</v>
      </c>
      <c r="F7" s="17">
        <v>61630</v>
      </c>
      <c r="G7" s="17">
        <v>312527</v>
      </c>
      <c r="H7" s="17">
        <v>81416</v>
      </c>
    </row>
    <row r="8" spans="2:8" x14ac:dyDescent="0.25">
      <c r="B8" s="50" t="s">
        <v>180</v>
      </c>
      <c r="C8" s="51"/>
      <c r="D8" s="51"/>
      <c r="E8" s="51"/>
      <c r="F8" s="51"/>
      <c r="G8" s="51"/>
      <c r="H8" s="51"/>
    </row>
    <row r="9" spans="2:8" x14ac:dyDescent="0.25">
      <c r="B9" s="43" t="s">
        <v>2276</v>
      </c>
      <c r="C9" s="17">
        <v>39003</v>
      </c>
      <c r="D9" s="17">
        <v>64402</v>
      </c>
      <c r="E9" s="17">
        <v>39910</v>
      </c>
      <c r="F9" s="17">
        <v>96260</v>
      </c>
      <c r="G9" s="17">
        <v>39236</v>
      </c>
      <c r="H9" s="17">
        <v>88518</v>
      </c>
    </row>
    <row r="10" spans="2:8" x14ac:dyDescent="0.25">
      <c r="B10" s="43" t="s">
        <v>2278</v>
      </c>
      <c r="C10" s="17">
        <v>0</v>
      </c>
      <c r="D10" s="17">
        <v>0</v>
      </c>
      <c r="E10" s="17">
        <v>20583</v>
      </c>
      <c r="F10" s="17">
        <v>32182</v>
      </c>
      <c r="G10" s="17">
        <v>5286</v>
      </c>
      <c r="H10" s="17">
        <v>24361</v>
      </c>
    </row>
    <row r="11" spans="2:8" x14ac:dyDescent="0.25">
      <c r="B11" s="43" t="s">
        <v>2277</v>
      </c>
      <c r="C11" s="17">
        <v>1613</v>
      </c>
      <c r="D11" s="17">
        <v>3350</v>
      </c>
      <c r="E11" s="17">
        <v>3173</v>
      </c>
      <c r="F11" s="17">
        <v>5150</v>
      </c>
      <c r="G11" s="17">
        <v>2014</v>
      </c>
      <c r="H11" s="17">
        <v>4712</v>
      </c>
    </row>
    <row r="12" spans="2:8" x14ac:dyDescent="0.25">
      <c r="B12" s="43" t="s">
        <v>2279</v>
      </c>
      <c r="C12" s="17">
        <v>0</v>
      </c>
      <c r="D12" s="17">
        <v>0</v>
      </c>
      <c r="E12" s="17">
        <v>1053</v>
      </c>
      <c r="F12" s="17">
        <v>1472</v>
      </c>
      <c r="G12" s="17">
        <v>271</v>
      </c>
      <c r="H12" s="17">
        <v>1114</v>
      </c>
    </row>
    <row r="13" spans="2:8" x14ac:dyDescent="0.25">
      <c r="B13" s="16" t="s">
        <v>185</v>
      </c>
      <c r="C13" s="17">
        <v>11547</v>
      </c>
      <c r="D13" s="17">
        <v>5433</v>
      </c>
      <c r="E13" s="17">
        <v>25996</v>
      </c>
      <c r="F13" s="17">
        <v>3527</v>
      </c>
      <c r="G13" s="17">
        <v>15258</v>
      </c>
      <c r="H13" s="17">
        <v>3991</v>
      </c>
    </row>
    <row r="14" spans="2:8" x14ac:dyDescent="0.25">
      <c r="B14" s="43" t="s">
        <v>2274</v>
      </c>
      <c r="C14" s="17">
        <v>0</v>
      </c>
      <c r="D14" s="17">
        <v>0</v>
      </c>
      <c r="E14" s="17">
        <v>11793</v>
      </c>
      <c r="F14" s="17">
        <v>1562</v>
      </c>
      <c r="G14" s="17">
        <v>3029</v>
      </c>
      <c r="H14" s="17">
        <v>1183</v>
      </c>
    </row>
    <row r="15" spans="2:8" x14ac:dyDescent="0.25">
      <c r="B15" s="16" t="s">
        <v>187</v>
      </c>
      <c r="C15" s="17">
        <v>1544</v>
      </c>
      <c r="D15" s="17">
        <v>1443</v>
      </c>
      <c r="E15" s="17">
        <v>5410</v>
      </c>
      <c r="F15" s="17">
        <v>4144</v>
      </c>
      <c r="G15" s="17">
        <v>2537</v>
      </c>
      <c r="H15" s="17">
        <v>3488</v>
      </c>
    </row>
    <row r="16" spans="2:8" x14ac:dyDescent="0.25">
      <c r="B16" s="16" t="s">
        <v>188</v>
      </c>
      <c r="C16" s="17">
        <v>3061</v>
      </c>
      <c r="D16" s="17">
        <v>4184</v>
      </c>
      <c r="E16" s="17">
        <v>11630</v>
      </c>
      <c r="F16" s="17">
        <v>7794</v>
      </c>
      <c r="G16" s="17">
        <v>5262</v>
      </c>
      <c r="H16" s="17">
        <v>6916</v>
      </c>
    </row>
    <row r="17" spans="2:8" x14ac:dyDescent="0.25">
      <c r="B17" s="16" t="s">
        <v>189</v>
      </c>
      <c r="C17" s="17">
        <v>488</v>
      </c>
      <c r="D17" s="17">
        <v>8728</v>
      </c>
      <c r="E17" s="17">
        <v>396</v>
      </c>
      <c r="F17" s="17">
        <v>968</v>
      </c>
      <c r="G17" s="17">
        <v>464</v>
      </c>
      <c r="H17" s="17">
        <v>2854</v>
      </c>
    </row>
    <row r="18" spans="2:8" ht="15.6" x14ac:dyDescent="0.25">
      <c r="B18" s="24" t="s">
        <v>139</v>
      </c>
      <c r="C18" s="25">
        <v>57314</v>
      </c>
      <c r="D18" s="25">
        <v>87607</v>
      </c>
      <c r="E18" s="25">
        <v>120038</v>
      </c>
      <c r="F18" s="25">
        <v>153174</v>
      </c>
      <c r="G18" s="25">
        <v>73424</v>
      </c>
      <c r="H18" s="25">
        <v>137239</v>
      </c>
    </row>
    <row r="19" spans="2:8" x14ac:dyDescent="0.25">
      <c r="B19" s="50" t="s">
        <v>190</v>
      </c>
      <c r="C19" s="51"/>
      <c r="D19" s="51"/>
      <c r="E19" s="51"/>
      <c r="F19" s="51"/>
      <c r="G19" s="51"/>
      <c r="H19" s="51"/>
    </row>
    <row r="20" spans="2:8" x14ac:dyDescent="0.25">
      <c r="B20" s="16" t="s">
        <v>191</v>
      </c>
      <c r="C20" s="17">
        <v>4245</v>
      </c>
      <c r="D20" s="17">
        <v>5654</v>
      </c>
      <c r="E20" s="17">
        <v>5623</v>
      </c>
      <c r="F20" s="17">
        <v>10881</v>
      </c>
      <c r="G20" s="17">
        <v>4599</v>
      </c>
      <c r="H20" s="17">
        <v>9611</v>
      </c>
    </row>
    <row r="21" spans="2:8" x14ac:dyDescent="0.25">
      <c r="B21" s="16" t="s">
        <v>192</v>
      </c>
      <c r="C21" s="17">
        <v>1237</v>
      </c>
      <c r="D21" s="17">
        <v>2569</v>
      </c>
      <c r="E21" s="17">
        <v>4626</v>
      </c>
      <c r="F21" s="17">
        <v>5662</v>
      </c>
      <c r="G21" s="17">
        <v>2108</v>
      </c>
      <c r="H21" s="17">
        <v>4910</v>
      </c>
    </row>
    <row r="22" spans="2:8" x14ac:dyDescent="0.25">
      <c r="B22" s="16" t="s">
        <v>193</v>
      </c>
      <c r="C22" s="17">
        <v>2164</v>
      </c>
      <c r="D22" s="17">
        <v>3901</v>
      </c>
      <c r="E22" s="17">
        <v>5384</v>
      </c>
      <c r="F22" s="17">
        <v>9221</v>
      </c>
      <c r="G22" s="17">
        <v>2991</v>
      </c>
      <c r="H22" s="17">
        <v>7928</v>
      </c>
    </row>
    <row r="23" spans="2:8" x14ac:dyDescent="0.25">
      <c r="B23" s="16" t="s">
        <v>194</v>
      </c>
      <c r="C23" s="17">
        <v>2005</v>
      </c>
      <c r="D23" s="17">
        <v>2035</v>
      </c>
      <c r="E23" s="17">
        <v>3993</v>
      </c>
      <c r="F23" s="17">
        <v>3998</v>
      </c>
      <c r="G23" s="17">
        <v>2516</v>
      </c>
      <c r="H23" s="17">
        <v>3521</v>
      </c>
    </row>
    <row r="24" spans="2:8" x14ac:dyDescent="0.25">
      <c r="B24" s="16" t="s">
        <v>195</v>
      </c>
      <c r="C24" s="17">
        <v>2548</v>
      </c>
      <c r="D24" s="17">
        <v>3149</v>
      </c>
      <c r="E24" s="17">
        <v>2930</v>
      </c>
      <c r="F24" s="17">
        <v>2716</v>
      </c>
      <c r="G24" s="17">
        <v>2646</v>
      </c>
      <c r="H24" s="17">
        <v>2821</v>
      </c>
    </row>
    <row r="25" spans="2:8" x14ac:dyDescent="0.25">
      <c r="B25" s="24" t="s">
        <v>196</v>
      </c>
      <c r="C25" s="25">
        <v>12200</v>
      </c>
      <c r="D25" s="25">
        <v>17307</v>
      </c>
      <c r="E25" s="25">
        <v>22557</v>
      </c>
      <c r="F25" s="25">
        <v>32479</v>
      </c>
      <c r="G25" s="25">
        <v>14860</v>
      </c>
      <c r="H25" s="25">
        <v>28792</v>
      </c>
    </row>
    <row r="26" spans="2:8" x14ac:dyDescent="0.25">
      <c r="B26" s="50" t="s">
        <v>197</v>
      </c>
      <c r="C26" s="51"/>
      <c r="D26" s="51"/>
      <c r="E26" s="51"/>
      <c r="F26" s="51"/>
      <c r="G26" s="51"/>
      <c r="H26" s="51"/>
    </row>
    <row r="27" spans="2:8" ht="15.6" x14ac:dyDescent="0.25">
      <c r="B27" s="33" t="s">
        <v>2247</v>
      </c>
      <c r="C27" s="34">
        <v>45509</v>
      </c>
      <c r="D27" s="34">
        <v>70370</v>
      </c>
      <c r="E27" s="34">
        <v>97612</v>
      </c>
      <c r="F27" s="34">
        <v>120802</v>
      </c>
      <c r="G27" s="34">
        <v>58891</v>
      </c>
      <c r="H27" s="34">
        <v>108546</v>
      </c>
    </row>
    <row r="28" spans="2:8" x14ac:dyDescent="0.25">
      <c r="B28" s="50" t="s">
        <v>199</v>
      </c>
      <c r="C28" s="51"/>
      <c r="D28" s="51"/>
      <c r="E28" s="51"/>
      <c r="F28" s="51"/>
      <c r="G28" s="51"/>
      <c r="H28" s="51"/>
    </row>
    <row r="29" spans="2:8" x14ac:dyDescent="0.25">
      <c r="B29" s="16" t="s">
        <v>200</v>
      </c>
      <c r="C29" s="17">
        <v>167848</v>
      </c>
      <c r="D29" s="17">
        <v>131426</v>
      </c>
      <c r="E29" s="17">
        <v>517218</v>
      </c>
      <c r="F29" s="17">
        <v>311266</v>
      </c>
      <c r="G29" s="17">
        <v>257580</v>
      </c>
      <c r="H29" s="17">
        <v>267560</v>
      </c>
    </row>
    <row r="30" spans="2:8" x14ac:dyDescent="0.25">
      <c r="B30" s="16" t="s">
        <v>201</v>
      </c>
      <c r="C30" s="17">
        <v>3472</v>
      </c>
      <c r="D30" s="17">
        <v>4340</v>
      </c>
      <c r="E30" s="17">
        <v>12437</v>
      </c>
      <c r="F30" s="17">
        <v>7861</v>
      </c>
      <c r="G30" s="17">
        <v>5775</v>
      </c>
      <c r="H30" s="17">
        <v>7005</v>
      </c>
    </row>
    <row r="31" spans="2:8" x14ac:dyDescent="0.25">
      <c r="B31" s="16" t="s">
        <v>202</v>
      </c>
      <c r="C31" s="17">
        <v>117077</v>
      </c>
      <c r="D31" s="17">
        <v>172135</v>
      </c>
      <c r="E31" s="17">
        <v>468653</v>
      </c>
      <c r="F31" s="17">
        <v>390599</v>
      </c>
      <c r="G31" s="17">
        <v>207376</v>
      </c>
      <c r="H31" s="17">
        <v>337507</v>
      </c>
    </row>
    <row r="32" spans="2:8" x14ac:dyDescent="0.25">
      <c r="B32" s="16" t="s">
        <v>203</v>
      </c>
      <c r="C32" s="17">
        <v>5758</v>
      </c>
      <c r="D32" s="17">
        <v>8479</v>
      </c>
      <c r="E32" s="17">
        <v>20709</v>
      </c>
      <c r="F32" s="17">
        <v>24578</v>
      </c>
      <c r="G32" s="17">
        <v>9598</v>
      </c>
      <c r="H32" s="17">
        <v>20665</v>
      </c>
    </row>
    <row r="33" spans="2:8" x14ac:dyDescent="0.25">
      <c r="B33" s="16" t="s">
        <v>204</v>
      </c>
      <c r="C33" s="17">
        <v>6510</v>
      </c>
      <c r="D33" s="17">
        <v>6561</v>
      </c>
      <c r="E33" s="17">
        <v>18785</v>
      </c>
      <c r="F33" s="17">
        <v>14215</v>
      </c>
      <c r="G33" s="17">
        <v>9663</v>
      </c>
      <c r="H33" s="17">
        <v>12355</v>
      </c>
    </row>
    <row r="34" spans="2:8" ht="15.6" x14ac:dyDescent="0.25">
      <c r="B34" s="33" t="s">
        <v>2246</v>
      </c>
      <c r="C34" s="34">
        <v>300676</v>
      </c>
      <c r="D34" s="34">
        <v>322943</v>
      </c>
      <c r="E34" s="34">
        <v>1037808</v>
      </c>
      <c r="F34" s="34">
        <v>748557</v>
      </c>
      <c r="G34" s="34">
        <v>490001</v>
      </c>
      <c r="H34" s="34">
        <v>645123</v>
      </c>
    </row>
    <row r="35" spans="2:8" x14ac:dyDescent="0.25">
      <c r="B35" s="50" t="s">
        <v>206</v>
      </c>
      <c r="C35" s="51"/>
      <c r="D35" s="51"/>
      <c r="E35" s="51"/>
      <c r="F35" s="51"/>
      <c r="G35" s="51"/>
      <c r="H35" s="51"/>
    </row>
    <row r="36" spans="2:8" x14ac:dyDescent="0.25">
      <c r="B36" s="24" t="s">
        <v>206</v>
      </c>
      <c r="C36" s="25">
        <v>95934</v>
      </c>
      <c r="D36" s="25">
        <v>195196</v>
      </c>
      <c r="E36" s="25">
        <v>360196</v>
      </c>
      <c r="F36" s="25">
        <v>448986</v>
      </c>
      <c r="G36" s="25">
        <v>163807</v>
      </c>
      <c r="H36" s="25">
        <v>387309</v>
      </c>
    </row>
    <row r="37" spans="2:8" x14ac:dyDescent="0.25">
      <c r="B37" s="50" t="s">
        <v>207</v>
      </c>
      <c r="C37" s="51"/>
      <c r="D37" s="51"/>
      <c r="E37" s="51"/>
      <c r="F37" s="51"/>
      <c r="G37" s="51"/>
      <c r="H37" s="51"/>
    </row>
    <row r="38" spans="2:8" ht="15.6" x14ac:dyDescent="0.25">
      <c r="B38" s="22" t="s">
        <v>208</v>
      </c>
      <c r="C38" s="23">
        <v>211353</v>
      </c>
      <c r="D38" s="23">
        <v>147385</v>
      </c>
      <c r="E38" s="23">
        <v>690678</v>
      </c>
      <c r="F38" s="23">
        <v>339509</v>
      </c>
      <c r="G38" s="23">
        <v>334463</v>
      </c>
      <c r="H38" s="23">
        <v>292818</v>
      </c>
    </row>
    <row r="40" spans="2:8" ht="12.75" customHeight="1" x14ac:dyDescent="0.25">
      <c r="B40" s="48" t="s">
        <v>209</v>
      </c>
      <c r="C40" s="49"/>
      <c r="D40" s="49"/>
      <c r="E40" s="49"/>
      <c r="F40" s="49"/>
      <c r="G40" s="49"/>
      <c r="H40" s="49"/>
    </row>
    <row r="41" spans="2:8" ht="42" customHeight="1" x14ac:dyDescent="0.25">
      <c r="B41" s="54" t="s">
        <v>2283</v>
      </c>
      <c r="C41" s="49"/>
      <c r="D41" s="49"/>
      <c r="E41" s="49"/>
      <c r="F41" s="49"/>
      <c r="G41" s="49"/>
      <c r="H41" s="49"/>
    </row>
  </sheetData>
  <mergeCells count="13">
    <mergeCell ref="B37:H37"/>
    <mergeCell ref="B40:H40"/>
    <mergeCell ref="B41:H41"/>
    <mergeCell ref="B8:H8"/>
    <mergeCell ref="B19:H19"/>
    <mergeCell ref="B26:H26"/>
    <mergeCell ref="B28:H28"/>
    <mergeCell ref="B35:H35"/>
    <mergeCell ref="B4:B5"/>
    <mergeCell ref="C4:D4"/>
    <mergeCell ref="E4:F4"/>
    <mergeCell ref="G4:H4"/>
    <mergeCell ref="B6:H6"/>
  </mergeCells>
  <pageMargins left="0.7" right="0.7" top="0.75" bottom="0.75" header="0.3" footer="0.3"/>
  <pageSetup paperSize="9" scale="81" orientation="landscape"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005078"/>
    <pageSetUpPr fitToPage="1"/>
  </sheetPr>
  <dimension ref="B1:H44"/>
  <sheetViews>
    <sheetView showGridLines="0" workbookViewId="0">
      <selection activeCell="B43" sqref="B43:H43"/>
    </sheetView>
  </sheetViews>
  <sheetFormatPr baseColWidth="10" defaultRowHeight="13.2" x14ac:dyDescent="0.25"/>
  <cols>
    <col min="1" max="1" width="2.5546875" customWidth="1"/>
    <col min="2" max="2" width="44" customWidth="1"/>
    <col min="3" max="3" width="13.77734375" customWidth="1"/>
    <col min="4" max="7" width="11.21875" customWidth="1"/>
    <col min="8" max="8" width="7.33203125" customWidth="1"/>
  </cols>
  <sheetData>
    <row r="1" spans="2:8" ht="17.399999999999999" x14ac:dyDescent="0.3">
      <c r="B1" s="3" t="s">
        <v>22</v>
      </c>
    </row>
    <row r="4" spans="2:8" ht="23.25" customHeight="1" x14ac:dyDescent="0.25">
      <c r="B4" s="52" t="s">
        <v>172</v>
      </c>
      <c r="C4" s="53" t="s">
        <v>221</v>
      </c>
      <c r="D4" s="53" t="s">
        <v>217</v>
      </c>
      <c r="E4" s="53" t="s">
        <v>217</v>
      </c>
      <c r="F4" s="53" t="s">
        <v>217</v>
      </c>
      <c r="G4" s="53" t="s">
        <v>217</v>
      </c>
      <c r="H4" s="53" t="s">
        <v>157</v>
      </c>
    </row>
    <row r="5" spans="2:8" ht="23.25" customHeight="1" x14ac:dyDescent="0.25">
      <c r="B5" s="52" t="s">
        <v>172</v>
      </c>
      <c r="C5" s="53" t="s">
        <v>221</v>
      </c>
      <c r="D5" s="55" t="s">
        <v>2248</v>
      </c>
      <c r="E5" s="53" t="s">
        <v>222</v>
      </c>
      <c r="F5" s="53" t="s">
        <v>223</v>
      </c>
      <c r="G5" s="53" t="s">
        <v>223</v>
      </c>
      <c r="H5" s="53" t="s">
        <v>157</v>
      </c>
    </row>
    <row r="6" spans="2:8" ht="28.05" customHeight="1" x14ac:dyDescent="0.25">
      <c r="B6" s="52" t="s">
        <v>172</v>
      </c>
      <c r="C6" s="53" t="s">
        <v>221</v>
      </c>
      <c r="D6" s="15" t="s">
        <v>219</v>
      </c>
      <c r="E6" s="15" t="s">
        <v>220</v>
      </c>
      <c r="F6" s="15" t="s">
        <v>219</v>
      </c>
      <c r="G6" s="15" t="s">
        <v>220</v>
      </c>
      <c r="H6" s="53" t="s">
        <v>157</v>
      </c>
    </row>
    <row r="7" spans="2:8" x14ac:dyDescent="0.25">
      <c r="B7" s="50" t="s">
        <v>178</v>
      </c>
      <c r="C7" s="51"/>
      <c r="D7" s="51"/>
      <c r="E7" s="51"/>
      <c r="F7" s="51"/>
      <c r="G7" s="51"/>
      <c r="H7" s="51"/>
    </row>
    <row r="8" spans="2:8" ht="15.6" x14ac:dyDescent="0.25">
      <c r="B8" s="43" t="s">
        <v>2249</v>
      </c>
      <c r="C8" s="17">
        <v>202874</v>
      </c>
      <c r="D8" s="17">
        <v>10538</v>
      </c>
      <c r="E8" s="17">
        <v>12208</v>
      </c>
      <c r="F8" s="17">
        <v>28609</v>
      </c>
      <c r="G8" s="17">
        <v>48479</v>
      </c>
      <c r="H8" s="17">
        <v>302708</v>
      </c>
    </row>
    <row r="9" spans="2:8" x14ac:dyDescent="0.25">
      <c r="B9" s="50" t="s">
        <v>180</v>
      </c>
      <c r="C9" s="51"/>
      <c r="D9" s="51"/>
      <c r="E9" s="51"/>
      <c r="F9" s="51"/>
      <c r="G9" s="51"/>
      <c r="H9" s="51"/>
    </row>
    <row r="10" spans="2:8" x14ac:dyDescent="0.25">
      <c r="B10" s="43" t="s">
        <v>2276</v>
      </c>
      <c r="C10" s="17">
        <v>50245</v>
      </c>
      <c r="D10" s="17">
        <v>56275</v>
      </c>
      <c r="E10" s="17">
        <v>94480</v>
      </c>
      <c r="F10" s="17">
        <v>82421</v>
      </c>
      <c r="G10" s="17">
        <v>98031</v>
      </c>
      <c r="H10" s="17">
        <v>62933</v>
      </c>
    </row>
    <row r="11" spans="2:8" x14ac:dyDescent="0.25">
      <c r="B11" s="43" t="s">
        <v>2278</v>
      </c>
      <c r="C11" s="17">
        <v>0</v>
      </c>
      <c r="D11" s="17">
        <v>8687</v>
      </c>
      <c r="E11" s="17">
        <v>5281</v>
      </c>
      <c r="F11" s="17">
        <v>45695</v>
      </c>
      <c r="G11" s="17">
        <v>38941</v>
      </c>
      <c r="H11" s="17">
        <v>11071</v>
      </c>
    </row>
    <row r="12" spans="2:8" x14ac:dyDescent="0.25">
      <c r="B12" s="43" t="s">
        <v>2277</v>
      </c>
      <c r="C12" s="17">
        <v>1943</v>
      </c>
      <c r="D12" s="17">
        <v>3414</v>
      </c>
      <c r="E12" s="17">
        <v>3561</v>
      </c>
      <c r="F12" s="17">
        <v>4880</v>
      </c>
      <c r="G12" s="17">
        <v>5449</v>
      </c>
      <c r="H12" s="17">
        <v>2899</v>
      </c>
    </row>
    <row r="13" spans="2:8" x14ac:dyDescent="0.25">
      <c r="B13" s="43" t="s">
        <v>2279</v>
      </c>
      <c r="C13" s="17">
        <v>0</v>
      </c>
      <c r="D13" s="17">
        <v>381</v>
      </c>
      <c r="E13" s="17">
        <v>173</v>
      </c>
      <c r="F13" s="17">
        <v>1886</v>
      </c>
      <c r="G13" s="17">
        <v>1777</v>
      </c>
      <c r="H13" s="17">
        <v>483</v>
      </c>
    </row>
    <row r="14" spans="2:8" x14ac:dyDescent="0.25">
      <c r="B14" s="16" t="s">
        <v>185</v>
      </c>
      <c r="C14" s="17">
        <v>4227</v>
      </c>
      <c r="D14" s="17">
        <v>14824</v>
      </c>
      <c r="E14" s="17">
        <v>6750</v>
      </c>
      <c r="F14" s="17">
        <v>3156</v>
      </c>
      <c r="G14" s="17">
        <v>1673</v>
      </c>
      <c r="H14" s="17">
        <v>4188</v>
      </c>
    </row>
    <row r="15" spans="2:8" x14ac:dyDescent="0.25">
      <c r="B15" s="43" t="s">
        <v>2274</v>
      </c>
      <c r="C15" s="17">
        <v>0</v>
      </c>
      <c r="D15" s="17">
        <v>7458</v>
      </c>
      <c r="E15" s="17">
        <v>3293</v>
      </c>
      <c r="F15" s="17">
        <v>1749</v>
      </c>
      <c r="G15" s="17">
        <v>1068</v>
      </c>
      <c r="H15" s="17">
        <v>729</v>
      </c>
    </row>
    <row r="16" spans="2:8" x14ac:dyDescent="0.25">
      <c r="B16" s="16" t="s">
        <v>187</v>
      </c>
      <c r="C16" s="17">
        <v>928</v>
      </c>
      <c r="D16" s="17">
        <v>3152</v>
      </c>
      <c r="E16" s="17">
        <v>3122</v>
      </c>
      <c r="F16" s="17">
        <v>3993</v>
      </c>
      <c r="G16" s="17">
        <v>4123</v>
      </c>
      <c r="H16" s="17">
        <v>1895</v>
      </c>
    </row>
    <row r="17" spans="2:8" x14ac:dyDescent="0.25">
      <c r="B17" s="16" t="s">
        <v>188</v>
      </c>
      <c r="C17" s="17">
        <v>2070</v>
      </c>
      <c r="D17" s="17">
        <v>8446</v>
      </c>
      <c r="E17" s="17">
        <v>6842</v>
      </c>
      <c r="F17" s="17">
        <v>8611</v>
      </c>
      <c r="G17" s="17">
        <v>7835</v>
      </c>
      <c r="H17" s="17">
        <v>4026</v>
      </c>
    </row>
    <row r="18" spans="2:8" x14ac:dyDescent="0.25">
      <c r="B18" s="16" t="s">
        <v>189</v>
      </c>
      <c r="C18" s="17">
        <v>1300</v>
      </c>
      <c r="D18" s="17">
        <v>690</v>
      </c>
      <c r="E18" s="17">
        <v>885</v>
      </c>
      <c r="F18" s="17">
        <v>469</v>
      </c>
      <c r="G18" s="17">
        <v>997</v>
      </c>
      <c r="H18" s="17">
        <v>1135</v>
      </c>
    </row>
    <row r="19" spans="2:8" ht="15.6" x14ac:dyDescent="0.25">
      <c r="B19" s="33" t="s">
        <v>2250</v>
      </c>
      <c r="C19" s="25">
        <v>60766</v>
      </c>
      <c r="D19" s="25">
        <v>103405</v>
      </c>
      <c r="E19" s="25">
        <v>124506</v>
      </c>
      <c r="F19" s="25">
        <v>152955</v>
      </c>
      <c r="G19" s="25">
        <v>160000</v>
      </c>
      <c r="H19" s="25">
        <v>89427</v>
      </c>
    </row>
    <row r="20" spans="2:8" x14ac:dyDescent="0.25">
      <c r="B20" s="50" t="s">
        <v>190</v>
      </c>
      <c r="C20" s="51"/>
      <c r="D20" s="51"/>
      <c r="E20" s="51"/>
      <c r="F20" s="51"/>
      <c r="G20" s="51"/>
      <c r="H20" s="51"/>
    </row>
    <row r="21" spans="2:8" x14ac:dyDescent="0.25">
      <c r="B21" s="16" t="s">
        <v>191</v>
      </c>
      <c r="C21" s="17">
        <v>5338</v>
      </c>
      <c r="D21" s="17">
        <v>5333</v>
      </c>
      <c r="E21" s="17">
        <v>7186</v>
      </c>
      <c r="F21" s="17">
        <v>12014</v>
      </c>
      <c r="G21" s="17">
        <v>11923</v>
      </c>
      <c r="H21" s="17">
        <v>7098</v>
      </c>
    </row>
    <row r="22" spans="2:8" x14ac:dyDescent="0.25">
      <c r="B22" s="16" t="s">
        <v>192</v>
      </c>
      <c r="C22" s="17">
        <v>1234</v>
      </c>
      <c r="D22" s="17">
        <v>4173</v>
      </c>
      <c r="E22" s="17">
        <v>4341</v>
      </c>
      <c r="F22" s="17">
        <v>5453</v>
      </c>
      <c r="G22" s="17">
        <v>5965</v>
      </c>
      <c r="H22" s="17">
        <v>2618</v>
      </c>
    </row>
    <row r="23" spans="2:8" x14ac:dyDescent="0.25">
      <c r="B23" s="16" t="s">
        <v>193</v>
      </c>
      <c r="C23" s="17">
        <v>2812</v>
      </c>
      <c r="D23" s="17">
        <v>4408</v>
      </c>
      <c r="E23" s="17">
        <v>5070</v>
      </c>
      <c r="F23" s="17">
        <v>11882</v>
      </c>
      <c r="G23" s="17">
        <v>10291</v>
      </c>
      <c r="H23" s="17">
        <v>5014</v>
      </c>
    </row>
    <row r="24" spans="2:8" x14ac:dyDescent="0.25">
      <c r="B24" s="16" t="s">
        <v>194</v>
      </c>
      <c r="C24" s="17">
        <v>2009</v>
      </c>
      <c r="D24" s="17">
        <v>3970</v>
      </c>
      <c r="E24" s="17">
        <v>3995</v>
      </c>
      <c r="F24" s="17">
        <v>3995</v>
      </c>
      <c r="G24" s="17">
        <v>3999</v>
      </c>
      <c r="H24" s="17">
        <v>2663</v>
      </c>
    </row>
    <row r="25" spans="2:8" x14ac:dyDescent="0.25">
      <c r="B25" s="16" t="s">
        <v>195</v>
      </c>
      <c r="C25" s="17">
        <v>2030</v>
      </c>
      <c r="D25" s="17">
        <v>2040</v>
      </c>
      <c r="E25" s="17">
        <v>1530</v>
      </c>
      <c r="F25" s="17">
        <v>2301</v>
      </c>
      <c r="G25" s="17">
        <v>2992</v>
      </c>
      <c r="H25" s="17">
        <v>2190</v>
      </c>
    </row>
    <row r="26" spans="2:8" x14ac:dyDescent="0.25">
      <c r="B26" s="24" t="s">
        <v>196</v>
      </c>
      <c r="C26" s="25">
        <v>13423</v>
      </c>
      <c r="D26" s="25">
        <v>19923</v>
      </c>
      <c r="E26" s="25">
        <v>22122</v>
      </c>
      <c r="F26" s="25">
        <v>35645</v>
      </c>
      <c r="G26" s="25">
        <v>35171</v>
      </c>
      <c r="H26" s="25">
        <v>19583</v>
      </c>
    </row>
    <row r="27" spans="2:8" x14ac:dyDescent="0.25">
      <c r="B27" s="50" t="s">
        <v>197</v>
      </c>
      <c r="C27" s="51"/>
      <c r="D27" s="51"/>
      <c r="E27" s="51"/>
      <c r="F27" s="51"/>
      <c r="G27" s="51"/>
      <c r="H27" s="51"/>
    </row>
    <row r="28" spans="2:8" ht="15.6" x14ac:dyDescent="0.25">
      <c r="B28" s="33" t="s">
        <v>2251</v>
      </c>
      <c r="C28" s="34">
        <v>47579</v>
      </c>
      <c r="D28" s="34">
        <v>83656</v>
      </c>
      <c r="E28" s="34">
        <v>102494</v>
      </c>
      <c r="F28" s="34">
        <v>117378</v>
      </c>
      <c r="G28" s="34">
        <v>124938</v>
      </c>
      <c r="H28" s="34">
        <v>70036</v>
      </c>
    </row>
    <row r="29" spans="2:8" x14ac:dyDescent="0.25">
      <c r="B29" s="50" t="s">
        <v>199</v>
      </c>
      <c r="C29" s="51"/>
      <c r="D29" s="51"/>
      <c r="E29" s="51"/>
      <c r="F29" s="51"/>
      <c r="G29" s="51"/>
      <c r="H29" s="51"/>
    </row>
    <row r="30" spans="2:8" x14ac:dyDescent="0.25">
      <c r="B30" s="16" t="s">
        <v>200</v>
      </c>
      <c r="C30" s="17">
        <v>101147</v>
      </c>
      <c r="D30" s="17">
        <v>331734</v>
      </c>
      <c r="E30" s="17">
        <v>237922</v>
      </c>
      <c r="F30" s="17">
        <v>338383</v>
      </c>
      <c r="G30" s="17">
        <v>315892</v>
      </c>
      <c r="H30" s="17">
        <v>171503</v>
      </c>
    </row>
    <row r="31" spans="2:8" x14ac:dyDescent="0.25">
      <c r="B31" s="16" t="s">
        <v>201</v>
      </c>
      <c r="C31" s="17">
        <v>3000</v>
      </c>
      <c r="D31" s="17">
        <v>10491</v>
      </c>
      <c r="E31" s="17">
        <v>6098</v>
      </c>
      <c r="F31" s="17">
        <v>11693</v>
      </c>
      <c r="G31" s="17">
        <v>7978</v>
      </c>
      <c r="H31" s="17">
        <v>5004</v>
      </c>
    </row>
    <row r="32" spans="2:8" x14ac:dyDescent="0.25">
      <c r="B32" s="16" t="s">
        <v>202</v>
      </c>
      <c r="C32" s="17">
        <v>88240</v>
      </c>
      <c r="D32" s="17">
        <v>350674</v>
      </c>
      <c r="E32" s="17">
        <v>312445</v>
      </c>
      <c r="F32" s="17">
        <v>411667</v>
      </c>
      <c r="G32" s="17">
        <v>403145</v>
      </c>
      <c r="H32" s="17">
        <v>187418</v>
      </c>
    </row>
    <row r="33" spans="2:8" x14ac:dyDescent="0.25">
      <c r="B33" s="16" t="s">
        <v>203</v>
      </c>
      <c r="C33" s="17">
        <v>5646</v>
      </c>
      <c r="D33" s="17">
        <v>16712</v>
      </c>
      <c r="E33" s="17">
        <v>10625</v>
      </c>
      <c r="F33" s="17">
        <v>28818</v>
      </c>
      <c r="G33" s="17">
        <v>27457</v>
      </c>
      <c r="H33" s="17">
        <v>11915</v>
      </c>
    </row>
    <row r="34" spans="2:8" x14ac:dyDescent="0.25">
      <c r="B34" s="16" t="s">
        <v>204</v>
      </c>
      <c r="C34" s="17">
        <v>5620</v>
      </c>
      <c r="D34" s="17">
        <v>18334</v>
      </c>
      <c r="E34" s="17">
        <v>13735</v>
      </c>
      <c r="F34" s="17">
        <v>16243</v>
      </c>
      <c r="G34" s="17">
        <v>13827</v>
      </c>
      <c r="H34" s="17">
        <v>8709</v>
      </c>
    </row>
    <row r="35" spans="2:8" ht="15.6" x14ac:dyDescent="0.25">
      <c r="B35" s="33" t="s">
        <v>2252</v>
      </c>
      <c r="C35" s="34">
        <v>203666</v>
      </c>
      <c r="D35" s="34">
        <v>727951</v>
      </c>
      <c r="E35" s="34">
        <v>580865</v>
      </c>
      <c r="F35" s="34">
        <v>806817</v>
      </c>
      <c r="G35" s="34">
        <v>768339</v>
      </c>
      <c r="H35" s="34">
        <v>384567</v>
      </c>
    </row>
    <row r="36" spans="2:8" x14ac:dyDescent="0.25">
      <c r="B36" s="50" t="s">
        <v>206</v>
      </c>
      <c r="C36" s="51"/>
      <c r="D36" s="51"/>
      <c r="E36" s="51"/>
      <c r="F36" s="51"/>
      <c r="G36" s="51"/>
      <c r="H36" s="51"/>
    </row>
    <row r="37" spans="2:8" x14ac:dyDescent="0.25">
      <c r="B37" s="24" t="s">
        <v>206</v>
      </c>
      <c r="C37" s="25">
        <v>95039</v>
      </c>
      <c r="D37" s="25">
        <v>326183</v>
      </c>
      <c r="E37" s="25">
        <v>340048</v>
      </c>
      <c r="F37" s="25">
        <v>422178</v>
      </c>
      <c r="G37" s="25">
        <v>473472</v>
      </c>
      <c r="H37" s="25">
        <v>204491</v>
      </c>
    </row>
    <row r="38" spans="2:8" x14ac:dyDescent="0.25">
      <c r="B38" s="50" t="s">
        <v>207</v>
      </c>
      <c r="C38" s="51"/>
      <c r="D38" s="51"/>
      <c r="E38" s="51"/>
      <c r="F38" s="51"/>
      <c r="G38" s="51"/>
      <c r="H38" s="51"/>
    </row>
    <row r="39" spans="2:8" ht="15.6" x14ac:dyDescent="0.25">
      <c r="B39" s="44" t="s">
        <v>2253</v>
      </c>
      <c r="C39" s="23">
        <v>117524</v>
      </c>
      <c r="D39" s="23">
        <v>425103</v>
      </c>
      <c r="E39" s="23">
        <v>272660</v>
      </c>
      <c r="F39" s="23">
        <v>408631</v>
      </c>
      <c r="G39" s="23">
        <v>337464</v>
      </c>
      <c r="H39" s="23">
        <v>197225</v>
      </c>
    </row>
    <row r="41" spans="2:8" ht="12.75" customHeight="1" x14ac:dyDescent="0.25">
      <c r="B41" s="54" t="s">
        <v>2254</v>
      </c>
      <c r="C41" s="49"/>
      <c r="D41" s="49"/>
      <c r="E41" s="49"/>
      <c r="F41" s="49"/>
      <c r="G41" s="49"/>
      <c r="H41" s="49"/>
    </row>
    <row r="42" spans="2:8" ht="12.75" customHeight="1" x14ac:dyDescent="0.25">
      <c r="B42" s="54" t="s">
        <v>2255</v>
      </c>
      <c r="C42" s="49"/>
      <c r="D42" s="49"/>
      <c r="E42" s="49"/>
      <c r="F42" s="49"/>
      <c r="G42" s="49"/>
      <c r="H42" s="49"/>
    </row>
    <row r="43" spans="2:8" ht="40.799999999999997" customHeight="1" x14ac:dyDescent="0.25">
      <c r="B43" s="54" t="s">
        <v>2284</v>
      </c>
      <c r="C43" s="49"/>
      <c r="D43" s="49"/>
      <c r="E43" s="49"/>
      <c r="F43" s="49"/>
      <c r="G43" s="49"/>
      <c r="H43" s="49"/>
    </row>
    <row r="44" spans="2:8" x14ac:dyDescent="0.25">
      <c r="B44" s="48"/>
      <c r="C44" s="49"/>
      <c r="D44" s="49"/>
      <c r="E44" s="49"/>
      <c r="F44" s="49"/>
      <c r="G44" s="49"/>
      <c r="H44" s="49"/>
    </row>
  </sheetData>
  <mergeCells count="17">
    <mergeCell ref="B36:H36"/>
    <mergeCell ref="B38:H38"/>
    <mergeCell ref="B42:H42"/>
    <mergeCell ref="B43:H43"/>
    <mergeCell ref="B44:H44"/>
    <mergeCell ref="B41:H41"/>
    <mergeCell ref="B7:H7"/>
    <mergeCell ref="B9:H9"/>
    <mergeCell ref="B20:H20"/>
    <mergeCell ref="B27:H27"/>
    <mergeCell ref="B29:H29"/>
    <mergeCell ref="B4:B6"/>
    <mergeCell ref="C4:C6"/>
    <mergeCell ref="D4:G4"/>
    <mergeCell ref="H4:H6"/>
    <mergeCell ref="D5:E5"/>
    <mergeCell ref="F5:G5"/>
  </mergeCells>
  <pageMargins left="0.7" right="0.7" top="0.75" bottom="0.75" header="0.3" footer="0.3"/>
  <pageSetup paperSize="9" scale="79" orientation="landscape"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5C1F"/>
    <pageSetUpPr fitToPage="1"/>
  </sheetPr>
  <dimension ref="B1:L20"/>
  <sheetViews>
    <sheetView showGridLines="0" workbookViewId="0">
      <selection activeCell="C29" sqref="C29"/>
    </sheetView>
  </sheetViews>
  <sheetFormatPr baseColWidth="10" defaultRowHeight="13.2" x14ac:dyDescent="0.25"/>
  <cols>
    <col min="1" max="1" width="2.5546875" customWidth="1"/>
    <col min="2" max="2" width="19.33203125" customWidth="1"/>
    <col min="3" max="12" width="13.33203125" customWidth="1"/>
  </cols>
  <sheetData>
    <row r="1" spans="2:12" ht="17.399999999999999" x14ac:dyDescent="0.3">
      <c r="B1" s="3" t="s">
        <v>29</v>
      </c>
    </row>
    <row r="4" spans="2:12" ht="21" customHeight="1" x14ac:dyDescent="0.25">
      <c r="B4" s="52" t="s">
        <v>137</v>
      </c>
      <c r="C4" s="53" t="s">
        <v>173</v>
      </c>
      <c r="D4" s="53" t="s">
        <v>173</v>
      </c>
      <c r="E4" s="53" t="s">
        <v>217</v>
      </c>
      <c r="F4" s="53" t="s">
        <v>217</v>
      </c>
      <c r="G4" s="53" t="s">
        <v>224</v>
      </c>
      <c r="H4" s="53" t="s">
        <v>224</v>
      </c>
      <c r="I4" s="53" t="s">
        <v>225</v>
      </c>
      <c r="J4" s="53" t="s">
        <v>225</v>
      </c>
      <c r="K4" s="53" t="s">
        <v>226</v>
      </c>
      <c r="L4" s="53" t="s">
        <v>226</v>
      </c>
    </row>
    <row r="5" spans="2:12" ht="42" customHeight="1" x14ac:dyDescent="0.25">
      <c r="B5" s="52" t="s">
        <v>137</v>
      </c>
      <c r="C5" s="15" t="s">
        <v>138</v>
      </c>
      <c r="D5" s="15" t="s">
        <v>227</v>
      </c>
      <c r="E5" s="15" t="s">
        <v>138</v>
      </c>
      <c r="F5" s="15" t="s">
        <v>227</v>
      </c>
      <c r="G5" s="15" t="s">
        <v>138</v>
      </c>
      <c r="H5" s="15" t="s">
        <v>227</v>
      </c>
      <c r="I5" s="15" t="s">
        <v>138</v>
      </c>
      <c r="J5" s="15" t="s">
        <v>227</v>
      </c>
      <c r="K5" s="15" t="s">
        <v>138</v>
      </c>
      <c r="L5" s="15" t="s">
        <v>227</v>
      </c>
    </row>
    <row r="6" spans="2:12" x14ac:dyDescent="0.25">
      <c r="B6" s="16">
        <v>0</v>
      </c>
      <c r="C6" s="17">
        <v>12700.1</v>
      </c>
      <c r="D6" s="17">
        <v>0</v>
      </c>
      <c r="E6" s="17">
        <v>1020.3</v>
      </c>
      <c r="F6" s="17">
        <v>0</v>
      </c>
      <c r="G6" s="17">
        <v>1548</v>
      </c>
      <c r="H6" s="17">
        <v>0</v>
      </c>
      <c r="I6" s="17">
        <v>1972.3</v>
      </c>
      <c r="J6" s="17">
        <v>0</v>
      </c>
      <c r="K6" s="17">
        <v>375.3</v>
      </c>
      <c r="L6" s="17">
        <v>0</v>
      </c>
    </row>
    <row r="7" spans="2:12" x14ac:dyDescent="0.25">
      <c r="B7" s="16" t="s">
        <v>146</v>
      </c>
      <c r="C7" s="17">
        <v>16913.7</v>
      </c>
      <c r="D7" s="17">
        <v>84388.054000000004</v>
      </c>
      <c r="E7" s="17">
        <v>754.8</v>
      </c>
      <c r="F7" s="17">
        <v>4058.4319999999998</v>
      </c>
      <c r="G7" s="17">
        <v>621.6</v>
      </c>
      <c r="H7" s="17">
        <v>3275.5050000000001</v>
      </c>
      <c r="I7" s="17">
        <v>1614.4</v>
      </c>
      <c r="J7" s="17">
        <v>8824.0010000000002</v>
      </c>
      <c r="K7" s="17">
        <v>351.1</v>
      </c>
      <c r="L7" s="17">
        <v>1808.7329999999999</v>
      </c>
    </row>
    <row r="8" spans="2:12" x14ac:dyDescent="0.25">
      <c r="B8" s="16" t="s">
        <v>147</v>
      </c>
      <c r="C8" s="17">
        <v>13457.4</v>
      </c>
      <c r="D8" s="17">
        <v>202592.49299999999</v>
      </c>
      <c r="E8" s="17">
        <v>1247.7</v>
      </c>
      <c r="F8" s="17">
        <v>19146.668000000001</v>
      </c>
      <c r="G8" s="17">
        <v>1402.5</v>
      </c>
      <c r="H8" s="17">
        <v>22116.598000000002</v>
      </c>
      <c r="I8" s="17">
        <v>3737.4</v>
      </c>
      <c r="J8" s="17">
        <v>59583.485000000001</v>
      </c>
      <c r="K8" s="17">
        <v>569.5</v>
      </c>
      <c r="L8" s="17">
        <v>8847.9150000000009</v>
      </c>
    </row>
    <row r="9" spans="2:12" x14ac:dyDescent="0.25">
      <c r="B9" s="16" t="s">
        <v>148</v>
      </c>
      <c r="C9" s="17">
        <v>13882.1</v>
      </c>
      <c r="D9" s="17">
        <v>346800.98800000001</v>
      </c>
      <c r="E9" s="17">
        <v>1982.5</v>
      </c>
      <c r="F9" s="17">
        <v>50308.955000000002</v>
      </c>
      <c r="G9" s="17">
        <v>4375.7</v>
      </c>
      <c r="H9" s="17">
        <v>111684.72500000001</v>
      </c>
      <c r="I9" s="17">
        <v>6665.5</v>
      </c>
      <c r="J9" s="17">
        <v>165861.92600000001</v>
      </c>
      <c r="K9" s="17">
        <v>890.6</v>
      </c>
      <c r="L9" s="17">
        <v>22474.219000000001</v>
      </c>
    </row>
    <row r="10" spans="2:12" x14ac:dyDescent="0.25">
      <c r="B10" s="16" t="s">
        <v>149</v>
      </c>
      <c r="C10" s="17">
        <v>40384.6</v>
      </c>
      <c r="D10" s="17">
        <v>1652536.3149999999</v>
      </c>
      <c r="E10" s="17">
        <v>11198.9</v>
      </c>
      <c r="F10" s="17">
        <v>468609.23499999999</v>
      </c>
      <c r="G10" s="17">
        <v>9480.2000000000007</v>
      </c>
      <c r="H10" s="17">
        <v>376025.86599999998</v>
      </c>
      <c r="I10" s="17">
        <v>16271.8</v>
      </c>
      <c r="J10" s="17">
        <v>657028.88600000006</v>
      </c>
      <c r="K10" s="17">
        <v>2580.1</v>
      </c>
      <c r="L10" s="17">
        <v>104286.83500000001</v>
      </c>
    </row>
    <row r="11" spans="2:12" x14ac:dyDescent="0.25">
      <c r="B11" s="16" t="s">
        <v>150</v>
      </c>
      <c r="C11" s="17">
        <v>39839.5</v>
      </c>
      <c r="D11" s="17">
        <v>2404514.2889999999</v>
      </c>
      <c r="E11" s="17">
        <v>29215.599999999999</v>
      </c>
      <c r="F11" s="17">
        <v>1858388.689</v>
      </c>
      <c r="G11" s="17">
        <v>6657.6</v>
      </c>
      <c r="H11" s="17">
        <v>403254.24099999998</v>
      </c>
      <c r="I11" s="17">
        <v>15972.1</v>
      </c>
      <c r="J11" s="17">
        <v>975724.65300000005</v>
      </c>
      <c r="K11" s="17">
        <v>2667.5</v>
      </c>
      <c r="L11" s="17">
        <v>162105.715</v>
      </c>
    </row>
    <row r="12" spans="2:12" x14ac:dyDescent="0.25">
      <c r="B12" s="16" t="s">
        <v>151</v>
      </c>
      <c r="C12" s="17">
        <v>11935.8</v>
      </c>
      <c r="D12" s="17">
        <v>1016261.679</v>
      </c>
      <c r="E12" s="17">
        <v>35816.400000000001</v>
      </c>
      <c r="F12" s="17">
        <v>3122611.09</v>
      </c>
      <c r="G12" s="17">
        <v>2414.8000000000002</v>
      </c>
      <c r="H12" s="17">
        <v>206687.79399999999</v>
      </c>
      <c r="I12" s="17">
        <v>6726.9</v>
      </c>
      <c r="J12" s="17">
        <v>575802.51699999999</v>
      </c>
      <c r="K12" s="17">
        <v>1041.9000000000001</v>
      </c>
      <c r="L12" s="17">
        <v>89340.387000000002</v>
      </c>
    </row>
    <row r="13" spans="2:12" x14ac:dyDescent="0.25">
      <c r="B13" s="16" t="s">
        <v>152</v>
      </c>
      <c r="C13" s="17">
        <v>5595.7</v>
      </c>
      <c r="D13" s="17">
        <v>655121.81900000002</v>
      </c>
      <c r="E13" s="17">
        <v>39299</v>
      </c>
      <c r="F13" s="17">
        <v>4723220.3430000003</v>
      </c>
      <c r="G13" s="17">
        <v>1296.0999999999999</v>
      </c>
      <c r="H13" s="17">
        <v>153365.451</v>
      </c>
      <c r="I13" s="17">
        <v>3527.4</v>
      </c>
      <c r="J13" s="17">
        <v>415385.53399999999</v>
      </c>
      <c r="K13" s="17">
        <v>578.5</v>
      </c>
      <c r="L13" s="17">
        <v>68530.59</v>
      </c>
    </row>
    <row r="14" spans="2:12" x14ac:dyDescent="0.25">
      <c r="B14" s="16" t="s">
        <v>153</v>
      </c>
      <c r="C14" s="17">
        <v>1360.6</v>
      </c>
      <c r="D14" s="17">
        <v>249980.139</v>
      </c>
      <c r="E14" s="17">
        <v>16565</v>
      </c>
      <c r="F14" s="17">
        <v>3040637.7319999998</v>
      </c>
      <c r="G14" s="17">
        <v>362.5</v>
      </c>
      <c r="H14" s="17">
        <v>65983.972999999998</v>
      </c>
      <c r="I14" s="17">
        <v>1037</v>
      </c>
      <c r="J14" s="17">
        <v>190023.54199999999</v>
      </c>
      <c r="K14" s="17">
        <v>210.4</v>
      </c>
      <c r="L14" s="17">
        <v>38741.777000000002</v>
      </c>
    </row>
    <row r="15" spans="2:12" x14ac:dyDescent="0.25">
      <c r="B15" s="16" t="s">
        <v>154</v>
      </c>
      <c r="C15" s="17">
        <v>316.8</v>
      </c>
      <c r="D15" s="17">
        <v>101093.00599999999</v>
      </c>
      <c r="E15" s="17">
        <v>4063.4</v>
      </c>
      <c r="F15" s="17">
        <v>1315207.463</v>
      </c>
      <c r="G15" s="17">
        <v>138.80000000000001</v>
      </c>
      <c r="H15" s="17">
        <v>46319.597999999998</v>
      </c>
      <c r="I15" s="17">
        <v>287.3</v>
      </c>
      <c r="J15" s="17">
        <v>93930.766000000003</v>
      </c>
      <c r="K15" s="17">
        <v>67.099999999999994</v>
      </c>
      <c r="L15" s="17">
        <v>21789.745999999999</v>
      </c>
    </row>
    <row r="16" spans="2:12" x14ac:dyDescent="0.25">
      <c r="B16" s="16" t="s">
        <v>155</v>
      </c>
      <c r="C16" s="17">
        <v>57.2</v>
      </c>
      <c r="D16" s="17">
        <v>37488.154999999999</v>
      </c>
      <c r="E16" s="17">
        <v>611.4</v>
      </c>
      <c r="F16" s="17">
        <v>399954.78200000001</v>
      </c>
      <c r="G16" s="17">
        <v>19.3</v>
      </c>
      <c r="H16" s="17">
        <v>12893.034</v>
      </c>
      <c r="I16" s="17">
        <v>58.5</v>
      </c>
      <c r="J16" s="17">
        <v>40078.559000000001</v>
      </c>
      <c r="K16" s="17">
        <v>11.9</v>
      </c>
      <c r="L16" s="17">
        <v>7538.1859999999997</v>
      </c>
    </row>
    <row r="17" spans="2:12" x14ac:dyDescent="0.25">
      <c r="B17" s="16" t="s">
        <v>156</v>
      </c>
      <c r="C17" s="17">
        <v>12.8</v>
      </c>
      <c r="D17" s="17">
        <v>36263.319000000003</v>
      </c>
      <c r="E17" s="17">
        <v>154.6</v>
      </c>
      <c r="F17" s="17">
        <v>281305.484</v>
      </c>
      <c r="G17" s="17">
        <v>8.8000000000000007</v>
      </c>
      <c r="H17" s="17">
        <v>19916.826000000001</v>
      </c>
      <c r="I17" s="17">
        <v>11.9</v>
      </c>
      <c r="J17" s="17">
        <v>24635.544000000002</v>
      </c>
      <c r="K17" s="17">
        <v>5.6</v>
      </c>
      <c r="L17" s="17">
        <v>18107.485000000001</v>
      </c>
    </row>
    <row r="18" spans="2:12" x14ac:dyDescent="0.25">
      <c r="B18" s="22" t="s">
        <v>157</v>
      </c>
      <c r="C18" s="23">
        <v>156456.29999999999</v>
      </c>
      <c r="D18" s="23">
        <v>6787040.2560000001</v>
      </c>
      <c r="E18" s="23">
        <v>141929.60000000001</v>
      </c>
      <c r="F18" s="23">
        <v>15283448.873</v>
      </c>
      <c r="G18" s="23">
        <v>28325.9</v>
      </c>
      <c r="H18" s="23">
        <v>1421523.611</v>
      </c>
      <c r="I18" s="23">
        <v>57882.5</v>
      </c>
      <c r="J18" s="23">
        <v>3206879.4130000002</v>
      </c>
      <c r="K18" s="23">
        <v>9349.5</v>
      </c>
      <c r="L18" s="23">
        <v>543571.58799999999</v>
      </c>
    </row>
    <row r="20" spans="2:12" x14ac:dyDescent="0.25">
      <c r="B20" s="48" t="s">
        <v>209</v>
      </c>
      <c r="C20" s="49"/>
      <c r="D20" s="49"/>
      <c r="E20" s="49"/>
      <c r="F20" s="49"/>
      <c r="G20" s="49"/>
      <c r="H20" s="49"/>
      <c r="I20" s="49"/>
      <c r="J20" s="49"/>
      <c r="K20" s="49"/>
      <c r="L20" s="49"/>
    </row>
  </sheetData>
  <mergeCells count="7">
    <mergeCell ref="K4:L4"/>
    <mergeCell ref="B20:L20"/>
    <mergeCell ref="B4:B5"/>
    <mergeCell ref="C4:D4"/>
    <mergeCell ref="E4:F4"/>
    <mergeCell ref="G4:H4"/>
    <mergeCell ref="I4:J4"/>
  </mergeCells>
  <pageMargins left="0.7" right="0.7" top="0.75" bottom="0.75" header="0.3" footer="0.3"/>
  <pageSetup paperSize="9" scale="86" orientation="landscape" horizontalDpi="300" verticalDpi="30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FF5C1F"/>
    <pageSetUpPr fitToPage="1"/>
  </sheetPr>
  <dimension ref="B1:L19"/>
  <sheetViews>
    <sheetView showGridLines="0" workbookViewId="0"/>
  </sheetViews>
  <sheetFormatPr baseColWidth="10" defaultRowHeight="13.2" x14ac:dyDescent="0.25"/>
  <cols>
    <col min="1" max="1" width="2.5546875" customWidth="1"/>
    <col min="2" max="2" width="17.88671875" customWidth="1"/>
    <col min="3" max="10" width="12.44140625" customWidth="1"/>
    <col min="11" max="12" width="12.109375" customWidth="1"/>
  </cols>
  <sheetData>
    <row r="1" spans="2:12" ht="17.399999999999999" x14ac:dyDescent="0.3">
      <c r="B1" s="3" t="s">
        <v>30</v>
      </c>
    </row>
    <row r="4" spans="2:12" ht="21" customHeight="1" x14ac:dyDescent="0.25">
      <c r="B4" s="52" t="s">
        <v>160</v>
      </c>
      <c r="C4" s="53" t="s">
        <v>173</v>
      </c>
      <c r="D4" s="53" t="s">
        <v>173</v>
      </c>
      <c r="E4" s="53" t="s">
        <v>217</v>
      </c>
      <c r="F4" s="53" t="s">
        <v>217</v>
      </c>
      <c r="G4" s="53" t="s">
        <v>224</v>
      </c>
      <c r="H4" s="53" t="s">
        <v>224</v>
      </c>
      <c r="I4" s="53" t="s">
        <v>225</v>
      </c>
      <c r="J4" s="53" t="s">
        <v>225</v>
      </c>
      <c r="K4" s="53" t="s">
        <v>226</v>
      </c>
      <c r="L4" s="53" t="s">
        <v>226</v>
      </c>
    </row>
    <row r="5" spans="2:12" ht="42" customHeight="1" x14ac:dyDescent="0.25">
      <c r="B5" s="52" t="s">
        <v>160</v>
      </c>
      <c r="C5" s="15" t="s">
        <v>138</v>
      </c>
      <c r="D5" s="15" t="s">
        <v>228</v>
      </c>
      <c r="E5" s="15" t="s">
        <v>138</v>
      </c>
      <c r="F5" s="15" t="s">
        <v>228</v>
      </c>
      <c r="G5" s="15" t="s">
        <v>138</v>
      </c>
      <c r="H5" s="15" t="s">
        <v>228</v>
      </c>
      <c r="I5" s="15" t="s">
        <v>138</v>
      </c>
      <c r="J5" s="15" t="s">
        <v>228</v>
      </c>
      <c r="K5" s="15" t="s">
        <v>138</v>
      </c>
      <c r="L5" s="15" t="s">
        <v>228</v>
      </c>
    </row>
    <row r="6" spans="2:12" x14ac:dyDescent="0.25">
      <c r="B6" s="16">
        <v>0</v>
      </c>
      <c r="C6" s="17">
        <v>26335.7</v>
      </c>
      <c r="D6" s="17">
        <v>0</v>
      </c>
      <c r="E6" s="17">
        <v>30507.9</v>
      </c>
      <c r="F6" s="17">
        <v>0</v>
      </c>
      <c r="G6" s="17">
        <v>1428.2</v>
      </c>
      <c r="H6" s="17">
        <v>0</v>
      </c>
      <c r="I6" s="17">
        <v>12789.5</v>
      </c>
      <c r="J6" s="17">
        <v>0</v>
      </c>
      <c r="K6" s="17">
        <v>2697.1</v>
      </c>
      <c r="L6" s="17">
        <v>0</v>
      </c>
    </row>
    <row r="7" spans="2:12" x14ac:dyDescent="0.25">
      <c r="B7" s="16" t="s">
        <v>161</v>
      </c>
      <c r="C7" s="17">
        <v>60285.1</v>
      </c>
      <c r="D7" s="17">
        <v>539244.02500000002</v>
      </c>
      <c r="E7" s="17">
        <v>15038.2</v>
      </c>
      <c r="F7" s="17">
        <v>142650.54800000001</v>
      </c>
      <c r="G7" s="17">
        <v>3435.4</v>
      </c>
      <c r="H7" s="17">
        <v>28879.281999999999</v>
      </c>
      <c r="I7" s="17">
        <v>14119.1</v>
      </c>
      <c r="J7" s="17">
        <v>114400.173</v>
      </c>
      <c r="K7" s="17">
        <v>2522.8000000000002</v>
      </c>
      <c r="L7" s="17">
        <v>18504.763999999999</v>
      </c>
    </row>
    <row r="8" spans="2:12" x14ac:dyDescent="0.25">
      <c r="B8" s="16" t="s">
        <v>162</v>
      </c>
      <c r="C8" s="17">
        <v>19976.7</v>
      </c>
      <c r="D8" s="17">
        <v>717704.48800000001</v>
      </c>
      <c r="E8" s="17">
        <v>7797.4</v>
      </c>
      <c r="F8" s="17">
        <v>287161.821</v>
      </c>
      <c r="G8" s="17">
        <v>1564.6</v>
      </c>
      <c r="H8" s="17">
        <v>57019.85</v>
      </c>
      <c r="I8" s="17">
        <v>4812.5</v>
      </c>
      <c r="J8" s="17">
        <v>175699.38</v>
      </c>
      <c r="K8" s="17">
        <v>702.2</v>
      </c>
      <c r="L8" s="17">
        <v>25542.133999999998</v>
      </c>
    </row>
    <row r="9" spans="2:12" x14ac:dyDescent="0.25">
      <c r="B9" s="16" t="s">
        <v>163</v>
      </c>
      <c r="C9" s="17">
        <v>18001.2</v>
      </c>
      <c r="D9" s="17">
        <v>1285059.436</v>
      </c>
      <c r="E9" s="17">
        <v>11152</v>
      </c>
      <c r="F9" s="17">
        <v>820112.8</v>
      </c>
      <c r="G9" s="17">
        <v>2296.1</v>
      </c>
      <c r="H9" s="17">
        <v>169248.18299999999</v>
      </c>
      <c r="I9" s="17">
        <v>6016.9</v>
      </c>
      <c r="J9" s="17">
        <v>439517.75799999997</v>
      </c>
      <c r="K9" s="17">
        <v>855.3</v>
      </c>
      <c r="L9" s="17">
        <v>61433.868000000002</v>
      </c>
    </row>
    <row r="10" spans="2:12" x14ac:dyDescent="0.25">
      <c r="B10" s="16" t="s">
        <v>164</v>
      </c>
      <c r="C10" s="17">
        <v>15595</v>
      </c>
      <c r="D10" s="17">
        <v>2456875.4530000002</v>
      </c>
      <c r="E10" s="17">
        <v>21148.799999999999</v>
      </c>
      <c r="F10" s="17">
        <v>3560594.6830000002</v>
      </c>
      <c r="G10" s="17">
        <v>4513.5</v>
      </c>
      <c r="H10" s="17">
        <v>769387.63100000005</v>
      </c>
      <c r="I10" s="17">
        <v>8562.4</v>
      </c>
      <c r="J10" s="17">
        <v>1403587.405</v>
      </c>
      <c r="K10" s="17">
        <v>1119.3</v>
      </c>
      <c r="L10" s="17">
        <v>181051.54300000001</v>
      </c>
    </row>
    <row r="11" spans="2:12" x14ac:dyDescent="0.25">
      <c r="B11" s="16" t="s">
        <v>165</v>
      </c>
      <c r="C11" s="17">
        <v>7874.4</v>
      </c>
      <c r="D11" s="17">
        <v>2790724.3640000001</v>
      </c>
      <c r="E11" s="17">
        <v>19366.099999999999</v>
      </c>
      <c r="F11" s="17">
        <v>7015840.9210000001</v>
      </c>
      <c r="G11" s="17">
        <v>5433</v>
      </c>
      <c r="H11" s="17">
        <v>1996349.9720000001</v>
      </c>
      <c r="I11" s="17">
        <v>5659.2</v>
      </c>
      <c r="J11" s="17">
        <v>2012924.7120000001</v>
      </c>
      <c r="K11" s="17">
        <v>712.8</v>
      </c>
      <c r="L11" s="17">
        <v>253989.06200000001</v>
      </c>
    </row>
    <row r="12" spans="2:12" x14ac:dyDescent="0.25">
      <c r="B12" s="16" t="s">
        <v>166</v>
      </c>
      <c r="C12" s="17">
        <v>3307.4</v>
      </c>
      <c r="D12" s="17">
        <v>2017377.953</v>
      </c>
      <c r="E12" s="17">
        <v>11639.9</v>
      </c>
      <c r="F12" s="17">
        <v>7152900.5489999996</v>
      </c>
      <c r="G12" s="17">
        <v>3468.4</v>
      </c>
      <c r="H12" s="17">
        <v>2129135.7960000001</v>
      </c>
      <c r="I12" s="17">
        <v>2450.6999999999998</v>
      </c>
      <c r="J12" s="17">
        <v>1497754.1939999999</v>
      </c>
      <c r="K12" s="17">
        <v>275.2</v>
      </c>
      <c r="L12" s="17">
        <v>167127.18400000001</v>
      </c>
    </row>
    <row r="13" spans="2:12" x14ac:dyDescent="0.25">
      <c r="B13" s="16" t="s">
        <v>167</v>
      </c>
      <c r="C13" s="17">
        <v>1726.1</v>
      </c>
      <c r="D13" s="17">
        <v>1487927.1089999999</v>
      </c>
      <c r="E13" s="17">
        <v>7249.9</v>
      </c>
      <c r="F13" s="17">
        <v>6286796.1919999998</v>
      </c>
      <c r="G13" s="17">
        <v>2023.9</v>
      </c>
      <c r="H13" s="17">
        <v>1745732.716</v>
      </c>
      <c r="I13" s="17">
        <v>1247.8</v>
      </c>
      <c r="J13" s="17">
        <v>1068810.24</v>
      </c>
      <c r="K13" s="17">
        <v>147.6</v>
      </c>
      <c r="L13" s="17">
        <v>127145.936</v>
      </c>
    </row>
    <row r="14" spans="2:12" x14ac:dyDescent="0.25">
      <c r="B14" s="16" t="s">
        <v>168</v>
      </c>
      <c r="C14" s="17">
        <v>3153.7</v>
      </c>
      <c r="D14" s="17">
        <v>5563207.0259999996</v>
      </c>
      <c r="E14" s="17">
        <v>16454.8</v>
      </c>
      <c r="F14" s="17">
        <v>30763525.342999998</v>
      </c>
      <c r="G14" s="17">
        <v>3906.9</v>
      </c>
      <c r="H14" s="17">
        <v>6985693.4579999996</v>
      </c>
      <c r="I14" s="17">
        <v>2026.2</v>
      </c>
      <c r="J14" s="17">
        <v>3650133.5419999999</v>
      </c>
      <c r="K14" s="17">
        <v>284.2</v>
      </c>
      <c r="L14" s="17">
        <v>539908.52399999998</v>
      </c>
    </row>
    <row r="15" spans="2:12" x14ac:dyDescent="0.25">
      <c r="B15" s="16" t="s">
        <v>169</v>
      </c>
      <c r="C15" s="17">
        <v>132.69999999999999</v>
      </c>
      <c r="D15" s="17">
        <v>901837.96</v>
      </c>
      <c r="E15" s="17">
        <v>1048.0999999999999</v>
      </c>
      <c r="F15" s="17">
        <v>7112259.7369999997</v>
      </c>
      <c r="G15" s="17">
        <v>180.3</v>
      </c>
      <c r="H15" s="17">
        <v>1205667.736</v>
      </c>
      <c r="I15" s="17">
        <v>136.80000000000001</v>
      </c>
      <c r="J15" s="17">
        <v>933702.84900000005</v>
      </c>
      <c r="K15" s="17">
        <v>19.899999999999999</v>
      </c>
      <c r="L15" s="17">
        <v>136602.78</v>
      </c>
    </row>
    <row r="16" spans="2:12" x14ac:dyDescent="0.25">
      <c r="B16" s="16" t="s">
        <v>170</v>
      </c>
      <c r="C16" s="17">
        <v>68.3</v>
      </c>
      <c r="D16" s="17">
        <v>1436178.611</v>
      </c>
      <c r="E16" s="17">
        <v>526.4</v>
      </c>
      <c r="F16" s="17">
        <v>13237172.267999999</v>
      </c>
      <c r="G16" s="17">
        <v>75.400000000000006</v>
      </c>
      <c r="H16" s="17">
        <v>3020479.0619999999</v>
      </c>
      <c r="I16" s="17">
        <v>61.4</v>
      </c>
      <c r="J16" s="17">
        <v>1421403.0049999999</v>
      </c>
      <c r="K16" s="17">
        <v>12.9</v>
      </c>
      <c r="L16" s="17">
        <v>457071.02399999998</v>
      </c>
    </row>
    <row r="17" spans="2:12" x14ac:dyDescent="0.25">
      <c r="B17" s="22" t="s">
        <v>157</v>
      </c>
      <c r="C17" s="23">
        <v>156456.29999999999</v>
      </c>
      <c r="D17" s="23">
        <v>19196136.425000001</v>
      </c>
      <c r="E17" s="23">
        <v>141929.5</v>
      </c>
      <c r="F17" s="23">
        <v>76379014.862000003</v>
      </c>
      <c r="G17" s="23">
        <v>28325.7</v>
      </c>
      <c r="H17" s="23">
        <v>18107593.686000001</v>
      </c>
      <c r="I17" s="23">
        <v>57882.5</v>
      </c>
      <c r="J17" s="23">
        <v>12717933.257999999</v>
      </c>
      <c r="K17" s="23">
        <v>9349.2999999999993</v>
      </c>
      <c r="L17" s="23">
        <v>1968376.8189999999</v>
      </c>
    </row>
    <row r="19" spans="2:12" x14ac:dyDescent="0.25">
      <c r="B19" s="48" t="s">
        <v>209</v>
      </c>
      <c r="C19" s="49"/>
      <c r="D19" s="49"/>
      <c r="E19" s="49"/>
      <c r="F19" s="49"/>
      <c r="G19" s="49"/>
      <c r="H19" s="49"/>
      <c r="I19" s="49"/>
      <c r="J19" s="49"/>
      <c r="K19" s="49"/>
      <c r="L19" s="49"/>
    </row>
  </sheetData>
  <mergeCells count="7">
    <mergeCell ref="K4:L4"/>
    <mergeCell ref="B19:L19"/>
    <mergeCell ref="B4:B5"/>
    <mergeCell ref="C4:D4"/>
    <mergeCell ref="E4:F4"/>
    <mergeCell ref="G4:H4"/>
    <mergeCell ref="I4:J4"/>
  </mergeCells>
  <pageMargins left="0.7" right="0.7" top="0.75" bottom="0.75" header="0.3" footer="0.3"/>
  <pageSetup paperSize="9" scale="92" orientation="landscape" horizontalDpi="300" verticalDpi="300"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rgb="FFFF5C1F"/>
    <pageSetUpPr fitToPage="1"/>
  </sheetPr>
  <dimension ref="B1:L23"/>
  <sheetViews>
    <sheetView showGridLines="0" workbookViewId="0">
      <selection activeCell="N14" sqref="N14"/>
    </sheetView>
  </sheetViews>
  <sheetFormatPr baseColWidth="10" defaultRowHeight="13.2" x14ac:dyDescent="0.25"/>
  <cols>
    <col min="1" max="1" width="2.5546875" customWidth="1"/>
    <col min="2" max="2" width="19.33203125" customWidth="1"/>
    <col min="3" max="12" width="12.109375" customWidth="1"/>
  </cols>
  <sheetData>
    <row r="1" spans="2:12" ht="17.399999999999999" x14ac:dyDescent="0.3">
      <c r="B1" s="3" t="s">
        <v>31</v>
      </c>
    </row>
    <row r="4" spans="2:12" x14ac:dyDescent="0.25">
      <c r="B4" s="63" t="s">
        <v>137</v>
      </c>
      <c r="C4" s="60" t="s">
        <v>2300</v>
      </c>
      <c r="D4" s="60"/>
      <c r="E4" s="60"/>
      <c r="F4" s="60"/>
      <c r="G4" s="60"/>
      <c r="H4" s="60"/>
      <c r="I4" s="60"/>
      <c r="J4" s="60"/>
      <c r="K4" s="60"/>
      <c r="L4" s="61"/>
    </row>
    <row r="5" spans="2:12" ht="17.399999999999999" customHeight="1" x14ac:dyDescent="0.25">
      <c r="B5" s="64"/>
      <c r="C5" s="61" t="s">
        <v>229</v>
      </c>
      <c r="D5" s="53" t="s">
        <v>229</v>
      </c>
      <c r="E5" s="53" t="s">
        <v>230</v>
      </c>
      <c r="F5" s="53" t="s">
        <v>230</v>
      </c>
      <c r="G5" s="53" t="s">
        <v>231</v>
      </c>
      <c r="H5" s="53" t="s">
        <v>231</v>
      </c>
      <c r="I5" s="53" t="s">
        <v>232</v>
      </c>
      <c r="J5" s="53" t="s">
        <v>232</v>
      </c>
      <c r="K5" s="53" t="s">
        <v>233</v>
      </c>
      <c r="L5" s="53" t="s">
        <v>233</v>
      </c>
    </row>
    <row r="6" spans="2:12" ht="40.200000000000003" customHeight="1" x14ac:dyDescent="0.25">
      <c r="B6" s="65"/>
      <c r="C6" s="62" t="s">
        <v>234</v>
      </c>
      <c r="D6" s="15" t="s">
        <v>227</v>
      </c>
      <c r="E6" s="15" t="s">
        <v>234</v>
      </c>
      <c r="F6" s="15" t="s">
        <v>227</v>
      </c>
      <c r="G6" s="15" t="s">
        <v>234</v>
      </c>
      <c r="H6" s="15" t="s">
        <v>227</v>
      </c>
      <c r="I6" s="15" t="s">
        <v>234</v>
      </c>
      <c r="J6" s="15" t="s">
        <v>227</v>
      </c>
      <c r="K6" s="15" t="s">
        <v>234</v>
      </c>
      <c r="L6" s="15" t="s">
        <v>227</v>
      </c>
    </row>
    <row r="7" spans="2:12" x14ac:dyDescent="0.25">
      <c r="B7" s="16">
        <v>0</v>
      </c>
      <c r="C7" s="17">
        <v>3463.3</v>
      </c>
      <c r="D7" s="17">
        <v>0</v>
      </c>
      <c r="E7" s="17">
        <v>6211.6</v>
      </c>
      <c r="F7" s="17">
        <v>0</v>
      </c>
      <c r="G7" s="17">
        <v>2164.8000000000002</v>
      </c>
      <c r="H7" s="17">
        <v>0</v>
      </c>
      <c r="I7" s="17">
        <v>2821.4</v>
      </c>
      <c r="J7" s="17">
        <v>0</v>
      </c>
      <c r="K7" s="17">
        <v>2954.9</v>
      </c>
      <c r="L7" s="17">
        <v>0</v>
      </c>
    </row>
    <row r="8" spans="2:12" x14ac:dyDescent="0.25">
      <c r="B8" s="16" t="s">
        <v>146</v>
      </c>
      <c r="C8" s="17">
        <v>6070.2</v>
      </c>
      <c r="D8" s="17">
        <v>29646.799999999999</v>
      </c>
      <c r="E8" s="17">
        <v>9172.2000000000007</v>
      </c>
      <c r="F8" s="17">
        <v>45860.9</v>
      </c>
      <c r="G8" s="17">
        <v>1424.1</v>
      </c>
      <c r="H8" s="17">
        <v>7553.3</v>
      </c>
      <c r="I8" s="17">
        <v>2155.3000000000002</v>
      </c>
      <c r="J8" s="17">
        <v>11355.2</v>
      </c>
      <c r="K8" s="17">
        <v>1433.8</v>
      </c>
      <c r="L8" s="17">
        <v>7938.4</v>
      </c>
    </row>
    <row r="9" spans="2:12" x14ac:dyDescent="0.25">
      <c r="B9" s="16" t="s">
        <v>147</v>
      </c>
      <c r="C9" s="17">
        <v>1568.6</v>
      </c>
      <c r="D9" s="17">
        <v>22009.9</v>
      </c>
      <c r="E9" s="17">
        <v>8156.6</v>
      </c>
      <c r="F9" s="17">
        <v>122434.1</v>
      </c>
      <c r="G9" s="17">
        <v>2737.8</v>
      </c>
      <c r="H9" s="17">
        <v>42434.2</v>
      </c>
      <c r="I9" s="17">
        <v>3644.1</v>
      </c>
      <c r="J9" s="17">
        <v>56157</v>
      </c>
      <c r="K9" s="17">
        <v>4307.3</v>
      </c>
      <c r="L9" s="17">
        <v>69251.899999999994</v>
      </c>
    </row>
    <row r="10" spans="2:12" x14ac:dyDescent="0.25">
      <c r="B10" s="16" t="s">
        <v>148</v>
      </c>
      <c r="C10" s="17">
        <v>885</v>
      </c>
      <c r="D10" s="17">
        <v>21237</v>
      </c>
      <c r="E10" s="17">
        <v>8777.9</v>
      </c>
      <c r="F10" s="17">
        <v>220116.1</v>
      </c>
      <c r="G10" s="17">
        <v>3338.5</v>
      </c>
      <c r="H10" s="17">
        <v>84247.1</v>
      </c>
      <c r="I10" s="17">
        <v>4692</v>
      </c>
      <c r="J10" s="17">
        <v>117951.9</v>
      </c>
      <c r="K10" s="17">
        <v>10103</v>
      </c>
      <c r="L10" s="17">
        <v>253578.8</v>
      </c>
    </row>
    <row r="11" spans="2:12" x14ac:dyDescent="0.25">
      <c r="B11" s="16" t="s">
        <v>149</v>
      </c>
      <c r="C11" s="17">
        <v>274.7</v>
      </c>
      <c r="D11" s="17">
        <v>10486.7</v>
      </c>
      <c r="E11" s="17">
        <v>28033.200000000001</v>
      </c>
      <c r="F11" s="17">
        <v>1146680.2</v>
      </c>
      <c r="G11" s="17">
        <v>13557.5</v>
      </c>
      <c r="H11" s="17">
        <v>559555</v>
      </c>
      <c r="I11" s="17">
        <v>15443.7</v>
      </c>
      <c r="J11" s="17">
        <v>633604.6</v>
      </c>
      <c r="K11" s="17">
        <v>22606.400000000001</v>
      </c>
      <c r="L11" s="17">
        <v>908160.7</v>
      </c>
    </row>
    <row r="12" spans="2:12" x14ac:dyDescent="0.25">
      <c r="B12" s="16" t="s">
        <v>150</v>
      </c>
      <c r="C12" s="17">
        <v>21.1</v>
      </c>
      <c r="D12" s="17">
        <v>1184.8</v>
      </c>
      <c r="E12" s="17">
        <v>23621.599999999999</v>
      </c>
      <c r="F12" s="17">
        <v>1415579.6</v>
      </c>
      <c r="G12" s="17">
        <v>23569.1</v>
      </c>
      <c r="H12" s="17">
        <v>1466006.9</v>
      </c>
      <c r="I12" s="17">
        <v>24468.2</v>
      </c>
      <c r="J12" s="17">
        <v>1520630.6</v>
      </c>
      <c r="K12" s="17">
        <v>22672.3</v>
      </c>
      <c r="L12" s="17">
        <v>1400585.7</v>
      </c>
    </row>
    <row r="13" spans="2:12" x14ac:dyDescent="0.25">
      <c r="B13" s="16" t="s">
        <v>151</v>
      </c>
      <c r="C13" s="17">
        <v>0</v>
      </c>
      <c r="D13" s="17">
        <v>0</v>
      </c>
      <c r="E13" s="17">
        <v>7243.2</v>
      </c>
      <c r="F13" s="17">
        <v>619515.80000000005</v>
      </c>
      <c r="G13" s="17">
        <v>18233.900000000001</v>
      </c>
      <c r="H13" s="17">
        <v>1583787</v>
      </c>
      <c r="I13" s="17">
        <v>18895</v>
      </c>
      <c r="J13" s="17">
        <v>1641021.2</v>
      </c>
      <c r="K13" s="17">
        <v>13563.6</v>
      </c>
      <c r="L13" s="17">
        <v>1166379.3999999999</v>
      </c>
    </row>
    <row r="14" spans="2:12" x14ac:dyDescent="0.25">
      <c r="B14" s="16" t="s">
        <v>152</v>
      </c>
      <c r="C14" s="17" t="s">
        <v>2229</v>
      </c>
      <c r="D14" s="17" t="s">
        <v>2229</v>
      </c>
      <c r="E14" s="17">
        <v>4011.5</v>
      </c>
      <c r="F14" s="17">
        <v>471076.5</v>
      </c>
      <c r="G14" s="17">
        <v>17587.2</v>
      </c>
      <c r="H14" s="17">
        <v>2102973.2000000002</v>
      </c>
      <c r="I14" s="17">
        <v>19401.099999999999</v>
      </c>
      <c r="J14" s="17">
        <v>2334524.2000000002</v>
      </c>
      <c r="K14" s="17">
        <v>9295.7999999999993</v>
      </c>
      <c r="L14" s="17">
        <v>1106896.3999999999</v>
      </c>
    </row>
    <row r="15" spans="2:12" x14ac:dyDescent="0.25">
      <c r="B15" s="16" t="s">
        <v>153</v>
      </c>
      <c r="C15" s="17" t="s">
        <v>2229</v>
      </c>
      <c r="D15" s="17" t="s">
        <v>2229</v>
      </c>
      <c r="E15" s="17">
        <v>791.2</v>
      </c>
      <c r="F15" s="17">
        <v>141964.9</v>
      </c>
      <c r="G15" s="17">
        <v>6811</v>
      </c>
      <c r="H15" s="17">
        <v>1245999.3</v>
      </c>
      <c r="I15" s="17">
        <v>8792.2000000000007</v>
      </c>
      <c r="J15" s="17">
        <v>1619123.8</v>
      </c>
      <c r="K15" s="17">
        <v>3139.1</v>
      </c>
      <c r="L15" s="17">
        <v>577902</v>
      </c>
    </row>
    <row r="16" spans="2:12" x14ac:dyDescent="0.25">
      <c r="B16" s="16" t="s">
        <v>154</v>
      </c>
      <c r="C16" s="17">
        <v>0</v>
      </c>
      <c r="D16" s="17">
        <v>0</v>
      </c>
      <c r="E16" s="17">
        <v>100</v>
      </c>
      <c r="F16" s="17">
        <v>31682.799999999999</v>
      </c>
      <c r="G16" s="17">
        <v>1505.5</v>
      </c>
      <c r="H16" s="17">
        <v>483686.7</v>
      </c>
      <c r="I16" s="17">
        <v>2358.8000000000002</v>
      </c>
      <c r="J16" s="17">
        <v>763266.3</v>
      </c>
      <c r="K16" s="17">
        <v>909</v>
      </c>
      <c r="L16" s="17">
        <v>299704.8</v>
      </c>
    </row>
    <row r="17" spans="2:12" x14ac:dyDescent="0.25">
      <c r="B17" s="16" t="s">
        <v>155</v>
      </c>
      <c r="C17" s="17" t="s">
        <v>2229</v>
      </c>
      <c r="D17" s="17" t="s">
        <v>2229</v>
      </c>
      <c r="E17" s="17">
        <v>13</v>
      </c>
      <c r="F17" s="17">
        <v>7682.9</v>
      </c>
      <c r="G17" s="17">
        <v>160.30000000000001</v>
      </c>
      <c r="H17" s="17">
        <v>103655.7</v>
      </c>
      <c r="I17" s="17">
        <v>398.5</v>
      </c>
      <c r="J17" s="17">
        <v>260280.8</v>
      </c>
      <c r="K17" s="17">
        <v>185.4</v>
      </c>
      <c r="L17" s="17">
        <v>125414.3</v>
      </c>
    </row>
    <row r="18" spans="2:12" x14ac:dyDescent="0.25">
      <c r="B18" s="16" t="s">
        <v>156</v>
      </c>
      <c r="C18" s="17">
        <v>0</v>
      </c>
      <c r="D18" s="17">
        <v>0</v>
      </c>
      <c r="E18" s="17">
        <v>2.2000000000000002</v>
      </c>
      <c r="F18" s="17">
        <v>2205.5</v>
      </c>
      <c r="G18" s="17">
        <v>36.6</v>
      </c>
      <c r="H18" s="17">
        <v>67943.399999999994</v>
      </c>
      <c r="I18" s="17">
        <v>90.1</v>
      </c>
      <c r="J18" s="17">
        <v>183766</v>
      </c>
      <c r="K18" s="17">
        <v>64.8</v>
      </c>
      <c r="L18" s="17">
        <v>126313.7</v>
      </c>
    </row>
    <row r="19" spans="2:12" x14ac:dyDescent="0.25">
      <c r="B19" s="22" t="s">
        <v>157</v>
      </c>
      <c r="C19" s="23">
        <v>12286.9</v>
      </c>
      <c r="D19" s="23">
        <v>86014.9</v>
      </c>
      <c r="E19" s="23">
        <v>96134.2</v>
      </c>
      <c r="F19" s="23">
        <v>4224799.3</v>
      </c>
      <c r="G19" s="23">
        <v>91126.3</v>
      </c>
      <c r="H19" s="23">
        <v>7747841.7999999998</v>
      </c>
      <c r="I19" s="23">
        <v>103160.4</v>
      </c>
      <c r="J19" s="23">
        <v>9141681.5999999996</v>
      </c>
      <c r="K19" s="23">
        <v>91235.4</v>
      </c>
      <c r="L19" s="23">
        <v>6042126.0999999996</v>
      </c>
    </row>
    <row r="21" spans="2:12" x14ac:dyDescent="0.25">
      <c r="B21" s="48" t="s">
        <v>235</v>
      </c>
      <c r="C21" s="49"/>
      <c r="D21" s="49"/>
      <c r="E21" s="49"/>
      <c r="F21" s="49"/>
      <c r="G21" s="49"/>
      <c r="H21" s="49"/>
      <c r="I21" s="49"/>
      <c r="J21" s="49"/>
      <c r="K21" s="49"/>
      <c r="L21" s="49"/>
    </row>
    <row r="22" spans="2:12" x14ac:dyDescent="0.25">
      <c r="B22" s="48" t="s">
        <v>236</v>
      </c>
      <c r="C22" s="49"/>
      <c r="D22" s="49"/>
      <c r="E22" s="49"/>
      <c r="F22" s="49"/>
      <c r="G22" s="49"/>
      <c r="H22" s="49"/>
      <c r="I22" s="49"/>
      <c r="J22" s="49"/>
      <c r="K22" s="49"/>
      <c r="L22" s="49"/>
    </row>
    <row r="23" spans="2:12" x14ac:dyDescent="0.25">
      <c r="B23" s="54" t="s">
        <v>2273</v>
      </c>
      <c r="C23" s="49"/>
      <c r="D23" s="49"/>
      <c r="E23" s="49"/>
      <c r="F23" s="49"/>
      <c r="G23" s="49"/>
      <c r="H23" s="49"/>
      <c r="I23" s="49"/>
      <c r="J23" s="49"/>
      <c r="K23" s="49"/>
      <c r="L23" s="49"/>
    </row>
  </sheetData>
  <mergeCells count="10">
    <mergeCell ref="C4:L4"/>
    <mergeCell ref="B4:B6"/>
    <mergeCell ref="K5:L5"/>
    <mergeCell ref="B21:L21"/>
    <mergeCell ref="B22:L22"/>
    <mergeCell ref="B23:L23"/>
    <mergeCell ref="C5:D5"/>
    <mergeCell ref="E5:F5"/>
    <mergeCell ref="G5:H5"/>
    <mergeCell ref="I5:J5"/>
  </mergeCells>
  <pageMargins left="0.7" right="0.7" top="0.75" bottom="0.75" header="0.3" footer="0.3"/>
  <pageSetup paperSize="9" scale="93" orientation="landscape"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5C1F"/>
    <pageSetUpPr fitToPage="1"/>
  </sheetPr>
  <dimension ref="B1:L22"/>
  <sheetViews>
    <sheetView showGridLines="0" workbookViewId="0">
      <selection activeCell="G27" sqref="G27"/>
    </sheetView>
  </sheetViews>
  <sheetFormatPr baseColWidth="10" defaultRowHeight="13.2" x14ac:dyDescent="0.25"/>
  <cols>
    <col min="1" max="1" width="2.5546875" customWidth="1"/>
    <col min="2" max="2" width="17.88671875" customWidth="1"/>
    <col min="3" max="12" width="12.109375" customWidth="1"/>
  </cols>
  <sheetData>
    <row r="1" spans="2:12" ht="17.399999999999999" x14ac:dyDescent="0.3">
      <c r="B1" s="3" t="s">
        <v>32</v>
      </c>
    </row>
    <row r="2" spans="2:12" ht="17.399999999999999" x14ac:dyDescent="0.3">
      <c r="B2" s="3"/>
    </row>
    <row r="4" spans="2:12" x14ac:dyDescent="0.25">
      <c r="B4" s="63" t="s">
        <v>137</v>
      </c>
      <c r="C4" s="60" t="s">
        <v>2300</v>
      </c>
      <c r="D4" s="60"/>
      <c r="E4" s="60"/>
      <c r="F4" s="60"/>
      <c r="G4" s="60"/>
      <c r="H4" s="60"/>
      <c r="I4" s="60"/>
      <c r="J4" s="60"/>
      <c r="K4" s="60"/>
      <c r="L4" s="61"/>
    </row>
    <row r="5" spans="2:12" ht="17.399999999999999" customHeight="1" x14ac:dyDescent="0.25">
      <c r="B5" s="64"/>
      <c r="C5" s="61" t="s">
        <v>229</v>
      </c>
      <c r="D5" s="53" t="s">
        <v>229</v>
      </c>
      <c r="E5" s="53" t="s">
        <v>230</v>
      </c>
      <c r="F5" s="53" t="s">
        <v>230</v>
      </c>
      <c r="G5" s="53" t="s">
        <v>231</v>
      </c>
      <c r="H5" s="53" t="s">
        <v>231</v>
      </c>
      <c r="I5" s="53" t="s">
        <v>232</v>
      </c>
      <c r="J5" s="53" t="s">
        <v>232</v>
      </c>
      <c r="K5" s="53" t="s">
        <v>233</v>
      </c>
      <c r="L5" s="53" t="s">
        <v>233</v>
      </c>
    </row>
    <row r="6" spans="2:12" ht="42" customHeight="1" x14ac:dyDescent="0.25">
      <c r="B6" s="65"/>
      <c r="C6" s="62" t="s">
        <v>234</v>
      </c>
      <c r="D6" s="15" t="s">
        <v>227</v>
      </c>
      <c r="E6" s="15" t="s">
        <v>234</v>
      </c>
      <c r="F6" s="15" t="s">
        <v>227</v>
      </c>
      <c r="G6" s="15" t="s">
        <v>234</v>
      </c>
      <c r="H6" s="15" t="s">
        <v>227</v>
      </c>
      <c r="I6" s="15" t="s">
        <v>234</v>
      </c>
      <c r="J6" s="15" t="s">
        <v>227</v>
      </c>
      <c r="K6" s="15" t="s">
        <v>234</v>
      </c>
      <c r="L6" s="15" t="s">
        <v>227</v>
      </c>
    </row>
    <row r="7" spans="2:12" x14ac:dyDescent="0.25">
      <c r="B7" s="16">
        <v>0</v>
      </c>
      <c r="C7" s="17">
        <v>2036.3</v>
      </c>
      <c r="D7" s="17">
        <v>0</v>
      </c>
      <c r="E7" s="17">
        <v>18365</v>
      </c>
      <c r="F7" s="17">
        <v>0</v>
      </c>
      <c r="G7" s="17">
        <v>28353.4</v>
      </c>
      <c r="H7" s="17">
        <v>0</v>
      </c>
      <c r="I7" s="17">
        <v>20855.2</v>
      </c>
      <c r="J7" s="17">
        <v>0</v>
      </c>
      <c r="K7" s="17">
        <v>4148.5</v>
      </c>
      <c r="L7" s="17">
        <v>0</v>
      </c>
    </row>
    <row r="8" spans="2:12" x14ac:dyDescent="0.25">
      <c r="B8" s="16" t="s">
        <v>161</v>
      </c>
      <c r="C8" s="17">
        <v>8348.6</v>
      </c>
      <c r="D8" s="17">
        <v>65221.37</v>
      </c>
      <c r="E8" s="17">
        <v>42384.9</v>
      </c>
      <c r="F8" s="17">
        <v>381922.755</v>
      </c>
      <c r="G8" s="17">
        <v>20165.099999999999</v>
      </c>
      <c r="H8" s="17">
        <v>182936.00099999999</v>
      </c>
      <c r="I8" s="17">
        <v>15343.4</v>
      </c>
      <c r="J8" s="17">
        <v>137062.34</v>
      </c>
      <c r="K8" s="17">
        <v>9158.6</v>
      </c>
      <c r="L8" s="17">
        <v>76536.326000000001</v>
      </c>
    </row>
    <row r="9" spans="2:12" x14ac:dyDescent="0.25">
      <c r="B9" s="16" t="s">
        <v>162</v>
      </c>
      <c r="C9" s="17">
        <v>1357.2</v>
      </c>
      <c r="D9" s="17">
        <v>46618.584999999999</v>
      </c>
      <c r="E9" s="17">
        <v>14296.7</v>
      </c>
      <c r="F9" s="17">
        <v>511986.39199999999</v>
      </c>
      <c r="G9" s="17">
        <v>7959.4</v>
      </c>
      <c r="H9" s="17">
        <v>290107.90500000003</v>
      </c>
      <c r="I9" s="17">
        <v>6974</v>
      </c>
      <c r="J9" s="17">
        <v>256883.95499999999</v>
      </c>
      <c r="K9" s="17">
        <v>4266.2</v>
      </c>
      <c r="L9" s="17">
        <v>157530.83499999999</v>
      </c>
    </row>
    <row r="10" spans="2:12" x14ac:dyDescent="0.25">
      <c r="B10" s="16" t="s">
        <v>163</v>
      </c>
      <c r="C10" s="17">
        <v>446.8</v>
      </c>
      <c r="D10" s="17">
        <v>29437.273000000001</v>
      </c>
      <c r="E10" s="17">
        <v>11814.1</v>
      </c>
      <c r="F10" s="17">
        <v>833997.951</v>
      </c>
      <c r="G10" s="17">
        <v>9506.5</v>
      </c>
      <c r="H10" s="17">
        <v>692559.38600000006</v>
      </c>
      <c r="I10" s="17">
        <v>10016.5</v>
      </c>
      <c r="J10" s="17">
        <v>734799.397</v>
      </c>
      <c r="K10" s="17">
        <v>6537.7</v>
      </c>
      <c r="L10" s="17">
        <v>484578.03600000002</v>
      </c>
    </row>
    <row r="11" spans="2:12" x14ac:dyDescent="0.25">
      <c r="B11" s="16" t="s">
        <v>164</v>
      </c>
      <c r="C11" s="17">
        <v>76.400000000000006</v>
      </c>
      <c r="D11" s="17">
        <v>10461.021000000001</v>
      </c>
      <c r="E11" s="17">
        <v>7087.8</v>
      </c>
      <c r="F11" s="17">
        <v>1061604.3689999999</v>
      </c>
      <c r="G11" s="17">
        <v>12383.7</v>
      </c>
      <c r="H11" s="17">
        <v>2008894.8019999999</v>
      </c>
      <c r="I11" s="17">
        <v>17304.599999999999</v>
      </c>
      <c r="J11" s="17">
        <v>2871422.0580000002</v>
      </c>
      <c r="K11" s="17">
        <v>14086.6</v>
      </c>
      <c r="L11" s="17">
        <v>2419114.466</v>
      </c>
    </row>
    <row r="12" spans="2:12" x14ac:dyDescent="0.25">
      <c r="B12" s="16" t="s">
        <v>165</v>
      </c>
      <c r="C12" s="17">
        <v>12.7</v>
      </c>
      <c r="D12" s="17">
        <v>4975.3689999999997</v>
      </c>
      <c r="E12" s="17">
        <v>1489.4</v>
      </c>
      <c r="F12" s="17">
        <v>498211.67300000001</v>
      </c>
      <c r="G12" s="17">
        <v>6906.3</v>
      </c>
      <c r="H12" s="17">
        <v>2422038.821</v>
      </c>
      <c r="I12" s="17">
        <v>13413.7</v>
      </c>
      <c r="J12" s="17">
        <v>4818602.9000000004</v>
      </c>
      <c r="K12" s="17">
        <v>17223.400000000001</v>
      </c>
      <c r="L12" s="17">
        <v>6326000.2680000002</v>
      </c>
    </row>
    <row r="13" spans="2:12" x14ac:dyDescent="0.25">
      <c r="B13" s="16" t="s">
        <v>166</v>
      </c>
      <c r="C13" s="17" t="s">
        <v>2229</v>
      </c>
      <c r="D13" s="17" t="s">
        <v>2229</v>
      </c>
      <c r="E13" s="17">
        <v>332.8</v>
      </c>
      <c r="F13" s="17">
        <v>200662.16099999999</v>
      </c>
      <c r="G13" s="17">
        <v>2554.6999999999998</v>
      </c>
      <c r="H13" s="17">
        <v>1546601.22</v>
      </c>
      <c r="I13" s="17">
        <v>6853.4</v>
      </c>
      <c r="J13" s="17">
        <v>4202619.9029999999</v>
      </c>
      <c r="K13" s="17">
        <v>11398</v>
      </c>
      <c r="L13" s="17">
        <v>7012796.8480000002</v>
      </c>
    </row>
    <row r="14" spans="2:12" x14ac:dyDescent="0.25">
      <c r="B14" s="16" t="s">
        <v>167</v>
      </c>
      <c r="C14" s="17" t="s">
        <v>2229</v>
      </c>
      <c r="D14" s="17" t="s">
        <v>2229</v>
      </c>
      <c r="E14" s="17">
        <v>141.19999999999999</v>
      </c>
      <c r="F14" s="17">
        <v>120539.962</v>
      </c>
      <c r="G14" s="17">
        <v>1187.2</v>
      </c>
      <c r="H14" s="17">
        <v>1022204.664</v>
      </c>
      <c r="I14" s="17">
        <v>3761.8</v>
      </c>
      <c r="J14" s="17">
        <v>3247951.65</v>
      </c>
      <c r="K14" s="17">
        <v>7304.3</v>
      </c>
      <c r="L14" s="17">
        <v>6325105.9479999999</v>
      </c>
    </row>
    <row r="15" spans="2:12" x14ac:dyDescent="0.25">
      <c r="B15" s="16" t="s">
        <v>168</v>
      </c>
      <c r="C15" s="17" t="s">
        <v>2229</v>
      </c>
      <c r="D15" s="17" t="s">
        <v>2229</v>
      </c>
      <c r="E15" s="17">
        <v>194.8</v>
      </c>
      <c r="F15" s="17">
        <v>355878.27899999998</v>
      </c>
      <c r="G15" s="17">
        <v>1929.6</v>
      </c>
      <c r="H15" s="17">
        <v>3436907.06</v>
      </c>
      <c r="I15" s="17">
        <v>7891.8</v>
      </c>
      <c r="J15" s="17">
        <v>14462981.062000001</v>
      </c>
      <c r="K15" s="17">
        <v>15806.1</v>
      </c>
      <c r="L15" s="17">
        <v>29239743.567000002</v>
      </c>
    </row>
    <row r="16" spans="2:12" x14ac:dyDescent="0.25">
      <c r="B16" s="16" t="s">
        <v>169</v>
      </c>
      <c r="C16" s="17" t="s">
        <v>2229</v>
      </c>
      <c r="D16" s="17" t="s">
        <v>2229</v>
      </c>
      <c r="E16" s="17">
        <v>18.399999999999999</v>
      </c>
      <c r="F16" s="17">
        <v>133332.94</v>
      </c>
      <c r="G16" s="17">
        <v>111.8</v>
      </c>
      <c r="H16" s="17">
        <v>768064.71299999999</v>
      </c>
      <c r="I16" s="17">
        <v>495</v>
      </c>
      <c r="J16" s="17">
        <v>3349406.7250000001</v>
      </c>
      <c r="K16" s="17">
        <v>891.8</v>
      </c>
      <c r="L16" s="17">
        <v>6029392.4589999998</v>
      </c>
    </row>
    <row r="17" spans="2:12" x14ac:dyDescent="0.25">
      <c r="B17" s="16" t="s">
        <v>170</v>
      </c>
      <c r="C17" s="17" t="s">
        <v>2229</v>
      </c>
      <c r="D17" s="17" t="s">
        <v>2229</v>
      </c>
      <c r="E17" s="17">
        <v>9</v>
      </c>
      <c r="F17" s="17">
        <v>271162.90399999998</v>
      </c>
      <c r="G17" s="17">
        <v>68.599999999999994</v>
      </c>
      <c r="H17" s="17">
        <v>3049186.5040000002</v>
      </c>
      <c r="I17" s="17">
        <v>251.4</v>
      </c>
      <c r="J17" s="17">
        <v>5643824.7989999996</v>
      </c>
      <c r="K17" s="17">
        <v>414.2</v>
      </c>
      <c r="L17" s="17">
        <v>10596750.539000001</v>
      </c>
    </row>
    <row r="18" spans="2:12" x14ac:dyDescent="0.25">
      <c r="B18" s="22" t="s">
        <v>157</v>
      </c>
      <c r="C18" s="23">
        <v>12287.2</v>
      </c>
      <c r="D18" s="23">
        <v>187150.50700000001</v>
      </c>
      <c r="E18" s="23">
        <v>96134.1</v>
      </c>
      <c r="F18" s="23">
        <v>4369299.3859999999</v>
      </c>
      <c r="G18" s="23">
        <v>91126.3</v>
      </c>
      <c r="H18" s="23">
        <v>15419501.075999999</v>
      </c>
      <c r="I18" s="23">
        <v>103160.8</v>
      </c>
      <c r="J18" s="23">
        <v>39725554.788999997</v>
      </c>
      <c r="K18" s="23">
        <v>91235.4</v>
      </c>
      <c r="L18" s="23">
        <v>68667549.291999996</v>
      </c>
    </row>
    <row r="20" spans="2:12" x14ac:dyDescent="0.25">
      <c r="B20" s="54" t="s">
        <v>2256</v>
      </c>
      <c r="C20" s="49"/>
      <c r="D20" s="49"/>
      <c r="E20" s="49"/>
      <c r="F20" s="49"/>
      <c r="G20" s="49"/>
      <c r="H20" s="49"/>
      <c r="I20" s="49"/>
      <c r="J20" s="49"/>
      <c r="K20" s="49"/>
      <c r="L20" s="49"/>
    </row>
    <row r="21" spans="2:12" x14ac:dyDescent="0.25">
      <c r="B21" s="48" t="s">
        <v>236</v>
      </c>
      <c r="C21" s="49"/>
      <c r="D21" s="49"/>
      <c r="E21" s="49"/>
      <c r="F21" s="49"/>
      <c r="G21" s="49"/>
      <c r="H21" s="49"/>
      <c r="I21" s="49"/>
      <c r="J21" s="49"/>
      <c r="K21" s="49"/>
      <c r="L21" s="49"/>
    </row>
    <row r="22" spans="2:12" ht="13.2" customHeight="1" x14ac:dyDescent="0.25">
      <c r="B22" s="54" t="s">
        <v>2273</v>
      </c>
      <c r="C22" s="49"/>
      <c r="D22" s="49"/>
      <c r="E22" s="49"/>
      <c r="F22" s="49"/>
      <c r="G22" s="49"/>
      <c r="H22" s="49"/>
      <c r="I22" s="49"/>
      <c r="J22" s="49"/>
      <c r="K22" s="49"/>
      <c r="L22" s="49"/>
    </row>
  </sheetData>
  <mergeCells count="10">
    <mergeCell ref="K5:L5"/>
    <mergeCell ref="B20:L20"/>
    <mergeCell ref="B21:L21"/>
    <mergeCell ref="B22:L22"/>
    <mergeCell ref="C5:D5"/>
    <mergeCell ref="E5:F5"/>
    <mergeCell ref="G5:H5"/>
    <mergeCell ref="I5:J5"/>
    <mergeCell ref="B4:B6"/>
    <mergeCell ref="C4:L4"/>
  </mergeCells>
  <pageMargins left="0.7" right="0.7" top="0.75" bottom="0.75" header="0.3" footer="0.3"/>
  <pageSetup paperSize="9" scale="93" orientation="landscape" horizontalDpi="300" verticalDpi="300"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5C1F"/>
    <pageSetUpPr fitToPage="1"/>
  </sheetPr>
  <dimension ref="B1:L23"/>
  <sheetViews>
    <sheetView showGridLines="0" workbookViewId="0">
      <selection activeCell="H33" sqref="H33"/>
    </sheetView>
  </sheetViews>
  <sheetFormatPr baseColWidth="10" defaultRowHeight="13.2" x14ac:dyDescent="0.25"/>
  <cols>
    <col min="1" max="1" width="2.5546875" customWidth="1"/>
    <col min="2" max="2" width="19.33203125" customWidth="1"/>
    <col min="3" max="6" width="13.33203125" customWidth="1"/>
    <col min="7" max="8" width="14.109375" customWidth="1"/>
    <col min="9" max="10" width="14.77734375" customWidth="1"/>
    <col min="11" max="12" width="13.33203125" customWidth="1"/>
  </cols>
  <sheetData>
    <row r="1" spans="2:12" ht="17.399999999999999" x14ac:dyDescent="0.3">
      <c r="B1" s="3" t="s">
        <v>33</v>
      </c>
    </row>
    <row r="4" spans="2:12" ht="28.05" customHeight="1" x14ac:dyDescent="0.25">
      <c r="B4" s="52" t="s">
        <v>137</v>
      </c>
      <c r="C4" s="53" t="s">
        <v>237</v>
      </c>
      <c r="D4" s="53" t="s">
        <v>237</v>
      </c>
      <c r="E4" s="53" t="s">
        <v>238</v>
      </c>
      <c r="F4" s="53" t="s">
        <v>238</v>
      </c>
      <c r="G4" s="53" t="s">
        <v>239</v>
      </c>
      <c r="H4" s="53" t="s">
        <v>239</v>
      </c>
      <c r="I4" s="53" t="s">
        <v>240</v>
      </c>
      <c r="J4" s="53" t="s">
        <v>240</v>
      </c>
      <c r="K4" s="53" t="s">
        <v>241</v>
      </c>
      <c r="L4" s="53" t="s">
        <v>241</v>
      </c>
    </row>
    <row r="5" spans="2:12" ht="42" customHeight="1" x14ac:dyDescent="0.25">
      <c r="B5" s="52" t="s">
        <v>137</v>
      </c>
      <c r="C5" s="15" t="s">
        <v>138</v>
      </c>
      <c r="D5" s="15" t="s">
        <v>227</v>
      </c>
      <c r="E5" s="15" t="s">
        <v>138</v>
      </c>
      <c r="F5" s="15" t="s">
        <v>227</v>
      </c>
      <c r="G5" s="15" t="s">
        <v>138</v>
      </c>
      <c r="H5" s="15" t="s">
        <v>227</v>
      </c>
      <c r="I5" s="15" t="s">
        <v>138</v>
      </c>
      <c r="J5" s="15" t="s">
        <v>227</v>
      </c>
      <c r="K5" s="15" t="s">
        <v>138</v>
      </c>
      <c r="L5" s="15" t="s">
        <v>227</v>
      </c>
    </row>
    <row r="6" spans="2:12" x14ac:dyDescent="0.25">
      <c r="B6" s="16">
        <v>0</v>
      </c>
      <c r="C6" s="17">
        <v>135.69999999999999</v>
      </c>
      <c r="D6" s="17">
        <v>0</v>
      </c>
      <c r="E6" s="17">
        <v>4600.8999999999996</v>
      </c>
      <c r="F6" s="17">
        <v>0</v>
      </c>
      <c r="G6" s="17">
        <v>4299</v>
      </c>
      <c r="H6" s="17">
        <v>0</v>
      </c>
      <c r="I6" s="17">
        <v>210</v>
      </c>
      <c r="J6" s="17">
        <v>0</v>
      </c>
      <c r="K6" s="17">
        <v>8370.2999999999993</v>
      </c>
      <c r="L6" s="17">
        <v>0</v>
      </c>
    </row>
    <row r="7" spans="2:12" x14ac:dyDescent="0.25">
      <c r="B7" s="16" t="s">
        <v>146</v>
      </c>
      <c r="C7" s="17">
        <v>331.7</v>
      </c>
      <c r="D7" s="17">
        <v>1714.7529999999999</v>
      </c>
      <c r="E7" s="17">
        <v>15192.2</v>
      </c>
      <c r="F7" s="17">
        <v>75032.7</v>
      </c>
      <c r="G7" s="17">
        <v>3504.4</v>
      </c>
      <c r="H7" s="17">
        <v>19680.781999999999</v>
      </c>
      <c r="I7" s="17">
        <v>479.5</v>
      </c>
      <c r="J7" s="17">
        <v>2589.422</v>
      </c>
      <c r="K7" s="17">
        <v>747.7</v>
      </c>
      <c r="L7" s="17">
        <v>3337.0680000000002</v>
      </c>
    </row>
    <row r="8" spans="2:12" x14ac:dyDescent="0.25">
      <c r="B8" s="16" t="s">
        <v>147</v>
      </c>
      <c r="C8" s="17">
        <v>511.3</v>
      </c>
      <c r="D8" s="17">
        <v>7804.3090000000002</v>
      </c>
      <c r="E8" s="17">
        <v>10222.799999999999</v>
      </c>
      <c r="F8" s="17">
        <v>152593.01500000001</v>
      </c>
      <c r="G8" s="17">
        <v>8247.4</v>
      </c>
      <c r="H8" s="17">
        <v>129681.77800000001</v>
      </c>
      <c r="I8" s="17">
        <v>1035.2</v>
      </c>
      <c r="J8" s="17">
        <v>16407.516</v>
      </c>
      <c r="K8" s="17">
        <v>397.8</v>
      </c>
      <c r="L8" s="17">
        <v>5800.5389999999998</v>
      </c>
    </row>
    <row r="9" spans="2:12" x14ac:dyDescent="0.25">
      <c r="B9" s="16" t="s">
        <v>148</v>
      </c>
      <c r="C9" s="17">
        <v>662.8</v>
      </c>
      <c r="D9" s="17">
        <v>16715.878000000001</v>
      </c>
      <c r="E9" s="17">
        <v>13040.5</v>
      </c>
      <c r="F9" s="17">
        <v>328199.62300000002</v>
      </c>
      <c r="G9" s="17">
        <v>12347.2</v>
      </c>
      <c r="H9" s="17">
        <v>308718.01299999998</v>
      </c>
      <c r="I9" s="17">
        <v>1429.4</v>
      </c>
      <c r="J9" s="17">
        <v>35767.237000000001</v>
      </c>
      <c r="K9" s="17">
        <v>316.5</v>
      </c>
      <c r="L9" s="17">
        <v>7730.0630000000001</v>
      </c>
    </row>
    <row r="10" spans="2:12" x14ac:dyDescent="0.25">
      <c r="B10" s="16" t="s">
        <v>149</v>
      </c>
      <c r="C10" s="17">
        <v>1831.7</v>
      </c>
      <c r="D10" s="17">
        <v>73805.251000000004</v>
      </c>
      <c r="E10" s="17">
        <v>49208.800000000003</v>
      </c>
      <c r="F10" s="17">
        <v>2030756.0060000001</v>
      </c>
      <c r="G10" s="17">
        <v>25491.8</v>
      </c>
      <c r="H10" s="17">
        <v>1019605.948</v>
      </c>
      <c r="I10" s="17">
        <v>2907.5</v>
      </c>
      <c r="J10" s="17">
        <v>115467.18</v>
      </c>
      <c r="K10" s="17">
        <v>475.9</v>
      </c>
      <c r="L10" s="17">
        <v>18852.752</v>
      </c>
    </row>
    <row r="11" spans="2:12" x14ac:dyDescent="0.25">
      <c r="B11" s="16" t="s">
        <v>150</v>
      </c>
      <c r="C11" s="17">
        <v>2367.6</v>
      </c>
      <c r="D11" s="17">
        <v>147161.56400000001</v>
      </c>
      <c r="E11" s="17">
        <v>65234.5</v>
      </c>
      <c r="F11" s="17">
        <v>4008577.642</v>
      </c>
      <c r="G11" s="17">
        <v>23469.8</v>
      </c>
      <c r="H11" s="17">
        <v>1446146.463</v>
      </c>
      <c r="I11" s="17">
        <v>2909.3</v>
      </c>
      <c r="J11" s="17">
        <v>179532.32199999999</v>
      </c>
      <c r="K11" s="17">
        <v>371.2</v>
      </c>
      <c r="L11" s="17">
        <v>22569.595000000001</v>
      </c>
    </row>
    <row r="12" spans="2:12" x14ac:dyDescent="0.25">
      <c r="B12" s="16" t="s">
        <v>151</v>
      </c>
      <c r="C12" s="17">
        <v>1880.7</v>
      </c>
      <c r="D12" s="17">
        <v>163265.21299999999</v>
      </c>
      <c r="E12" s="17">
        <v>40854.199999999997</v>
      </c>
      <c r="F12" s="17">
        <v>3541380.3739999998</v>
      </c>
      <c r="G12" s="17">
        <v>13298.1</v>
      </c>
      <c r="H12" s="17">
        <v>1141999.9920000001</v>
      </c>
      <c r="I12" s="17">
        <v>1716</v>
      </c>
      <c r="J12" s="17">
        <v>147953.394</v>
      </c>
      <c r="K12" s="17">
        <v>186.7</v>
      </c>
      <c r="L12" s="17">
        <v>16104.494000000001</v>
      </c>
    </row>
    <row r="13" spans="2:12" x14ac:dyDescent="0.25">
      <c r="B13" s="16" t="s">
        <v>152</v>
      </c>
      <c r="C13" s="17">
        <v>2008.7</v>
      </c>
      <c r="D13" s="17">
        <v>244481.26699999999</v>
      </c>
      <c r="E13" s="17">
        <v>38446.5</v>
      </c>
      <c r="F13" s="17">
        <v>4604706.773</v>
      </c>
      <c r="G13" s="17">
        <v>8248.5</v>
      </c>
      <c r="H13" s="17">
        <v>976021.68099999998</v>
      </c>
      <c r="I13" s="17">
        <v>1435.9</v>
      </c>
      <c r="J13" s="17">
        <v>171547.66099999999</v>
      </c>
      <c r="K13" s="17">
        <v>157</v>
      </c>
      <c r="L13" s="17">
        <v>18866.355</v>
      </c>
    </row>
    <row r="14" spans="2:12" x14ac:dyDescent="0.25">
      <c r="B14" s="16" t="s">
        <v>153</v>
      </c>
      <c r="C14" s="17">
        <v>1277.0999999999999</v>
      </c>
      <c r="D14" s="17">
        <v>238518.91200000001</v>
      </c>
      <c r="E14" s="17">
        <v>15447.5</v>
      </c>
      <c r="F14" s="17">
        <v>2834499.665</v>
      </c>
      <c r="G14" s="17">
        <v>2193.3000000000002</v>
      </c>
      <c r="H14" s="17">
        <v>398602.17800000001</v>
      </c>
      <c r="I14" s="17">
        <v>532.79999999999995</v>
      </c>
      <c r="J14" s="17">
        <v>97496.252999999997</v>
      </c>
      <c r="K14" s="17">
        <v>84.8</v>
      </c>
      <c r="L14" s="17">
        <v>16250.156999999999</v>
      </c>
    </row>
    <row r="15" spans="2:12" x14ac:dyDescent="0.25">
      <c r="B15" s="16" t="s">
        <v>154</v>
      </c>
      <c r="C15" s="17">
        <v>540.5</v>
      </c>
      <c r="D15" s="17">
        <v>179464.58100000001</v>
      </c>
      <c r="E15" s="17">
        <v>3716.4</v>
      </c>
      <c r="F15" s="17">
        <v>1197605.304</v>
      </c>
      <c r="G15" s="17">
        <v>428.9</v>
      </c>
      <c r="H15" s="17">
        <v>139957.546</v>
      </c>
      <c r="I15" s="17">
        <v>146.80000000000001</v>
      </c>
      <c r="J15" s="17">
        <v>47130.892999999996</v>
      </c>
      <c r="K15" s="17">
        <v>40.700000000000003</v>
      </c>
      <c r="L15" s="17">
        <v>14182.254000000001</v>
      </c>
    </row>
    <row r="16" spans="2:12" x14ac:dyDescent="0.25">
      <c r="B16" s="16" t="s">
        <v>155</v>
      </c>
      <c r="C16" s="17">
        <v>97.8</v>
      </c>
      <c r="D16" s="17">
        <v>63598.163999999997</v>
      </c>
      <c r="E16" s="17">
        <v>568.4</v>
      </c>
      <c r="F16" s="17">
        <v>371481.2</v>
      </c>
      <c r="G16" s="17">
        <v>63.7</v>
      </c>
      <c r="H16" s="17">
        <v>44464.822999999997</v>
      </c>
      <c r="I16" s="17">
        <v>21</v>
      </c>
      <c r="J16" s="17">
        <v>13911.674000000001</v>
      </c>
      <c r="K16" s="17">
        <v>7.4</v>
      </c>
      <c r="L16" s="17">
        <v>4496.8549999999996</v>
      </c>
    </row>
    <row r="17" spans="2:12" x14ac:dyDescent="0.25">
      <c r="B17" s="16" t="s">
        <v>156</v>
      </c>
      <c r="C17" s="17">
        <v>23.7</v>
      </c>
      <c r="D17" s="17">
        <v>46217.095999999998</v>
      </c>
      <c r="E17" s="17">
        <v>142.69999999999999</v>
      </c>
      <c r="F17" s="17">
        <v>278700.57400000002</v>
      </c>
      <c r="G17" s="17">
        <v>17.399999999999999</v>
      </c>
      <c r="H17" s="17">
        <v>28896.43</v>
      </c>
      <c r="I17" s="17">
        <v>7.8</v>
      </c>
      <c r="J17" s="17">
        <v>22177.093000000001</v>
      </c>
      <c r="K17" s="17">
        <v>2.1</v>
      </c>
      <c r="L17" s="17">
        <v>4237.4639999999999</v>
      </c>
    </row>
    <row r="18" spans="2:12" x14ac:dyDescent="0.25">
      <c r="B18" s="22" t="s">
        <v>157</v>
      </c>
      <c r="C18" s="23">
        <v>11669.3</v>
      </c>
      <c r="D18" s="23">
        <v>1182746.9879999999</v>
      </c>
      <c r="E18" s="23">
        <v>256675.4</v>
      </c>
      <c r="F18" s="23">
        <v>19423532.875999998</v>
      </c>
      <c r="G18" s="23">
        <v>101609.5</v>
      </c>
      <c r="H18" s="23">
        <v>5653775.6339999996</v>
      </c>
      <c r="I18" s="23">
        <v>12831.2</v>
      </c>
      <c r="J18" s="23">
        <v>849980.64500000002</v>
      </c>
      <c r="K18" s="23">
        <v>11158.1</v>
      </c>
      <c r="L18" s="23">
        <v>132427.59599999999</v>
      </c>
    </row>
    <row r="20" spans="2:12" x14ac:dyDescent="0.25">
      <c r="B20" s="48" t="s">
        <v>209</v>
      </c>
      <c r="C20" s="49"/>
      <c r="D20" s="49"/>
      <c r="E20" s="49"/>
      <c r="F20" s="49"/>
      <c r="G20" s="49"/>
      <c r="H20" s="49"/>
      <c r="I20" s="49"/>
      <c r="J20" s="49"/>
      <c r="K20" s="49"/>
      <c r="L20" s="49"/>
    </row>
    <row r="21" spans="2:12" ht="25.8" customHeight="1" x14ac:dyDescent="0.25">
      <c r="B21" s="54" t="s">
        <v>2285</v>
      </c>
      <c r="C21" s="49"/>
      <c r="D21" s="49"/>
      <c r="E21" s="49"/>
      <c r="F21" s="49"/>
      <c r="G21" s="49"/>
      <c r="H21" s="49"/>
      <c r="I21" s="49"/>
      <c r="J21" s="49"/>
      <c r="K21" s="49"/>
      <c r="L21" s="49"/>
    </row>
    <row r="22" spans="2:12" ht="25.8" customHeight="1" x14ac:dyDescent="0.25">
      <c r="B22" s="54" t="s">
        <v>2286</v>
      </c>
      <c r="C22" s="49"/>
      <c r="D22" s="49"/>
      <c r="E22" s="49"/>
      <c r="F22" s="49"/>
      <c r="G22" s="49"/>
      <c r="H22" s="49"/>
      <c r="I22" s="49"/>
      <c r="J22" s="49"/>
      <c r="K22" s="49"/>
      <c r="L22" s="49"/>
    </row>
    <row r="23" spans="2:12" x14ac:dyDescent="0.25">
      <c r="B23" s="48" t="s">
        <v>242</v>
      </c>
      <c r="C23" s="49"/>
      <c r="D23" s="49"/>
      <c r="E23" s="49"/>
      <c r="F23" s="49"/>
      <c r="G23" s="49"/>
      <c r="H23" s="49"/>
      <c r="I23" s="49"/>
      <c r="J23" s="49"/>
      <c r="K23" s="49"/>
      <c r="L23" s="49"/>
    </row>
  </sheetData>
  <mergeCells count="10">
    <mergeCell ref="K4:L4"/>
    <mergeCell ref="B20:L20"/>
    <mergeCell ref="B21:L21"/>
    <mergeCell ref="B22:L22"/>
    <mergeCell ref="B23:L23"/>
    <mergeCell ref="B4:B5"/>
    <mergeCell ref="C4:D4"/>
    <mergeCell ref="E4:F4"/>
    <mergeCell ref="G4:H4"/>
    <mergeCell ref="I4:J4"/>
  </mergeCells>
  <pageMargins left="0.7" right="0.7" top="0.75" bottom="0.75" header="0.3" footer="0.3"/>
  <pageSetup paperSize="9" scale="83" orientation="landscape" horizontalDpi="300" verticalDpi="30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5C1F"/>
    <pageSetUpPr fitToPage="1"/>
  </sheetPr>
  <dimension ref="B1:L22"/>
  <sheetViews>
    <sheetView showGridLines="0" workbookViewId="0">
      <selection activeCell="B22" sqref="B22:L22"/>
    </sheetView>
  </sheetViews>
  <sheetFormatPr baseColWidth="10" defaultRowHeight="13.2" x14ac:dyDescent="0.25"/>
  <cols>
    <col min="1" max="1" width="2.5546875" customWidth="1"/>
    <col min="2" max="2" width="17.88671875" customWidth="1"/>
    <col min="3" max="4" width="12.109375" customWidth="1"/>
    <col min="5" max="6" width="12.44140625" customWidth="1"/>
    <col min="7" max="8" width="14.109375" customWidth="1"/>
    <col min="9" max="10" width="14.77734375" customWidth="1"/>
    <col min="11" max="12" width="12.109375" customWidth="1"/>
  </cols>
  <sheetData>
    <row r="1" spans="2:12" ht="17.399999999999999" x14ac:dyDescent="0.3">
      <c r="B1" s="3" t="s">
        <v>34</v>
      </c>
    </row>
    <row r="4" spans="2:12" ht="28.05" customHeight="1" x14ac:dyDescent="0.25">
      <c r="B4" s="52" t="s">
        <v>160</v>
      </c>
      <c r="C4" s="53" t="s">
        <v>237</v>
      </c>
      <c r="D4" s="53" t="s">
        <v>237</v>
      </c>
      <c r="E4" s="53" t="s">
        <v>238</v>
      </c>
      <c r="F4" s="53" t="s">
        <v>238</v>
      </c>
      <c r="G4" s="53" t="s">
        <v>239</v>
      </c>
      <c r="H4" s="53" t="s">
        <v>239</v>
      </c>
      <c r="I4" s="53" t="s">
        <v>240</v>
      </c>
      <c r="J4" s="53" t="s">
        <v>240</v>
      </c>
      <c r="K4" s="53" t="s">
        <v>241</v>
      </c>
      <c r="L4" s="53" t="s">
        <v>241</v>
      </c>
    </row>
    <row r="5" spans="2:12" ht="42" customHeight="1" x14ac:dyDescent="0.25">
      <c r="B5" s="52" t="s">
        <v>160</v>
      </c>
      <c r="C5" s="15" t="s">
        <v>138</v>
      </c>
      <c r="D5" s="15" t="s">
        <v>228</v>
      </c>
      <c r="E5" s="15" t="s">
        <v>138</v>
      </c>
      <c r="F5" s="15" t="s">
        <v>228</v>
      </c>
      <c r="G5" s="15" t="s">
        <v>138</v>
      </c>
      <c r="H5" s="15" t="s">
        <v>228</v>
      </c>
      <c r="I5" s="15" t="s">
        <v>138</v>
      </c>
      <c r="J5" s="15" t="s">
        <v>228</v>
      </c>
      <c r="K5" s="15" t="s">
        <v>138</v>
      </c>
      <c r="L5" s="15" t="s">
        <v>228</v>
      </c>
    </row>
    <row r="6" spans="2:12" x14ac:dyDescent="0.25">
      <c r="B6" s="16">
        <v>0</v>
      </c>
      <c r="C6" s="17">
        <v>2335.6</v>
      </c>
      <c r="D6" s="17">
        <v>0</v>
      </c>
      <c r="E6" s="17">
        <v>58341.4</v>
      </c>
      <c r="F6" s="17">
        <v>0</v>
      </c>
      <c r="G6" s="17">
        <v>7598.1</v>
      </c>
      <c r="H6" s="17">
        <v>0</v>
      </c>
      <c r="I6" s="17">
        <v>1775.3</v>
      </c>
      <c r="J6" s="17">
        <v>0</v>
      </c>
      <c r="K6" s="17">
        <v>3707.9</v>
      </c>
      <c r="L6" s="17">
        <v>0</v>
      </c>
    </row>
    <row r="7" spans="2:12" x14ac:dyDescent="0.25">
      <c r="B7" s="16" t="s">
        <v>161</v>
      </c>
      <c r="C7" s="17">
        <v>1510.1</v>
      </c>
      <c r="D7" s="17">
        <v>14667.261</v>
      </c>
      <c r="E7" s="17">
        <v>70630.2</v>
      </c>
      <c r="F7" s="17">
        <v>653420.33799999999</v>
      </c>
      <c r="G7" s="17">
        <v>16007</v>
      </c>
      <c r="H7" s="17">
        <v>125988.656</v>
      </c>
      <c r="I7" s="17">
        <v>2678.2</v>
      </c>
      <c r="J7" s="17">
        <v>21689.638999999999</v>
      </c>
      <c r="K7" s="17">
        <v>4575.2</v>
      </c>
      <c r="L7" s="17">
        <v>27912.898000000001</v>
      </c>
    </row>
    <row r="8" spans="2:12" x14ac:dyDescent="0.25">
      <c r="B8" s="16" t="s">
        <v>162</v>
      </c>
      <c r="C8" s="17">
        <v>759.2</v>
      </c>
      <c r="D8" s="17">
        <v>27544.421999999999</v>
      </c>
      <c r="E8" s="17">
        <v>26405.200000000001</v>
      </c>
      <c r="F8" s="17">
        <v>955343.84100000001</v>
      </c>
      <c r="G8" s="17">
        <v>6011.1</v>
      </c>
      <c r="H8" s="17">
        <v>219406.785</v>
      </c>
      <c r="I8" s="17">
        <v>899.3</v>
      </c>
      <c r="J8" s="17">
        <v>32905.968999999997</v>
      </c>
      <c r="K8" s="17">
        <v>778.7</v>
      </c>
      <c r="L8" s="17">
        <v>27926.654999999999</v>
      </c>
    </row>
    <row r="9" spans="2:12" x14ac:dyDescent="0.25">
      <c r="B9" s="16" t="s">
        <v>163</v>
      </c>
      <c r="C9" s="17">
        <v>1034.5</v>
      </c>
      <c r="D9" s="17">
        <v>75256.331000000006</v>
      </c>
      <c r="E9" s="17">
        <v>27883.8</v>
      </c>
      <c r="F9" s="17">
        <v>2011821.9029999999</v>
      </c>
      <c r="G9" s="17">
        <v>7705.3</v>
      </c>
      <c r="H9" s="17">
        <v>565534.90599999996</v>
      </c>
      <c r="I9" s="17">
        <v>1071.9000000000001</v>
      </c>
      <c r="J9" s="17">
        <v>78460.562999999995</v>
      </c>
      <c r="K9" s="17">
        <v>626</v>
      </c>
      <c r="L9" s="17">
        <v>44298.341999999997</v>
      </c>
    </row>
    <row r="10" spans="2:12" x14ac:dyDescent="0.25">
      <c r="B10" s="16" t="s">
        <v>164</v>
      </c>
      <c r="C10" s="17">
        <v>1737</v>
      </c>
      <c r="D10" s="17">
        <v>288249.87099999998</v>
      </c>
      <c r="E10" s="17">
        <v>32333</v>
      </c>
      <c r="F10" s="17">
        <v>5222455.2939999998</v>
      </c>
      <c r="G10" s="17">
        <v>14711.9</v>
      </c>
      <c r="H10" s="17">
        <v>2504268.8110000002</v>
      </c>
      <c r="I10" s="17">
        <v>1679.8</v>
      </c>
      <c r="J10" s="17">
        <v>281889.62800000003</v>
      </c>
      <c r="K10" s="17">
        <v>477.3</v>
      </c>
      <c r="L10" s="17">
        <v>74633.111000000004</v>
      </c>
    </row>
    <row r="11" spans="2:12" x14ac:dyDescent="0.25">
      <c r="B11" s="16" t="s">
        <v>165</v>
      </c>
      <c r="C11" s="17">
        <v>1452.8</v>
      </c>
      <c r="D11" s="17">
        <v>526709.49399999995</v>
      </c>
      <c r="E11" s="17">
        <v>18931.5</v>
      </c>
      <c r="F11" s="17">
        <v>6706687.9879999999</v>
      </c>
      <c r="G11" s="17">
        <v>16835.099999999999</v>
      </c>
      <c r="H11" s="17">
        <v>6178602.2879999997</v>
      </c>
      <c r="I11" s="17">
        <v>1533.1</v>
      </c>
      <c r="J11" s="17">
        <v>552155.48199999996</v>
      </c>
      <c r="K11" s="17">
        <v>293.10000000000002</v>
      </c>
      <c r="L11" s="17">
        <v>105673.77800000001</v>
      </c>
    </row>
    <row r="12" spans="2:12" x14ac:dyDescent="0.25">
      <c r="B12" s="16" t="s">
        <v>166</v>
      </c>
      <c r="C12" s="17">
        <v>896.3</v>
      </c>
      <c r="D12" s="17">
        <v>548044.21499999997</v>
      </c>
      <c r="E12" s="17">
        <v>8230.4</v>
      </c>
      <c r="F12" s="17">
        <v>5028229.352</v>
      </c>
      <c r="G12" s="17">
        <v>10919.8</v>
      </c>
      <c r="H12" s="17">
        <v>6713554.6299999999</v>
      </c>
      <c r="I12" s="17">
        <v>940.1</v>
      </c>
      <c r="J12" s="17">
        <v>577814.93400000001</v>
      </c>
      <c r="K12" s="17">
        <v>155.1</v>
      </c>
      <c r="L12" s="17">
        <v>96652.544999999998</v>
      </c>
    </row>
    <row r="13" spans="2:12" x14ac:dyDescent="0.25">
      <c r="B13" s="16" t="s">
        <v>167</v>
      </c>
      <c r="C13" s="17">
        <v>480.7</v>
      </c>
      <c r="D13" s="17">
        <v>416742.17499999999</v>
      </c>
      <c r="E13" s="17">
        <v>4299</v>
      </c>
      <c r="F13" s="17">
        <v>3711813.9309999999</v>
      </c>
      <c r="G13" s="17">
        <v>6907.4</v>
      </c>
      <c r="H13" s="17">
        <v>5977341.8640000001</v>
      </c>
      <c r="I13" s="17">
        <v>598.1</v>
      </c>
      <c r="J13" s="17">
        <v>516285.74800000002</v>
      </c>
      <c r="K13" s="17">
        <v>110.1</v>
      </c>
      <c r="L13" s="17">
        <v>94228.475999999995</v>
      </c>
    </row>
    <row r="14" spans="2:12" x14ac:dyDescent="0.25">
      <c r="B14" s="16" t="s">
        <v>168</v>
      </c>
      <c r="C14" s="17">
        <v>1324.7</v>
      </c>
      <c r="D14" s="17">
        <v>2526922.2930000001</v>
      </c>
      <c r="E14" s="17">
        <v>8564</v>
      </c>
      <c r="F14" s="17">
        <v>15985781.318</v>
      </c>
      <c r="G14" s="17">
        <v>14075</v>
      </c>
      <c r="H14" s="17">
        <v>25438904.785</v>
      </c>
      <c r="I14" s="17">
        <v>1499.6</v>
      </c>
      <c r="J14" s="17">
        <v>2834073.0520000001</v>
      </c>
      <c r="K14" s="17">
        <v>362.5</v>
      </c>
      <c r="L14" s="17">
        <v>716786.44499999995</v>
      </c>
    </row>
    <row r="15" spans="2:12" x14ac:dyDescent="0.25">
      <c r="B15" s="16" t="s">
        <v>169</v>
      </c>
      <c r="C15" s="17">
        <v>106.3</v>
      </c>
      <c r="D15" s="17">
        <v>709827.01399999997</v>
      </c>
      <c r="E15" s="17">
        <v>655.1</v>
      </c>
      <c r="F15" s="17">
        <v>4466981.4270000001</v>
      </c>
      <c r="G15" s="17">
        <v>601.29999999999995</v>
      </c>
      <c r="H15" s="17">
        <v>4024397.7880000002</v>
      </c>
      <c r="I15" s="17">
        <v>108.2</v>
      </c>
      <c r="J15" s="17">
        <v>755441.00800000003</v>
      </c>
      <c r="K15" s="17">
        <v>47</v>
      </c>
      <c r="L15" s="17">
        <v>333423.82400000002</v>
      </c>
    </row>
    <row r="16" spans="2:12" x14ac:dyDescent="0.25">
      <c r="B16" s="16" t="s">
        <v>170</v>
      </c>
      <c r="C16" s="17">
        <v>32.1</v>
      </c>
      <c r="D16" s="17">
        <v>541794.60199999996</v>
      </c>
      <c r="E16" s="17">
        <v>402</v>
      </c>
      <c r="F16" s="17">
        <v>11057893.014</v>
      </c>
      <c r="G16" s="17">
        <v>237.6</v>
      </c>
      <c r="H16" s="17">
        <v>6242895.5259999996</v>
      </c>
      <c r="I16" s="17">
        <v>47.5</v>
      </c>
      <c r="J16" s="17">
        <v>1138615.2930000001</v>
      </c>
      <c r="K16" s="17">
        <v>25.2</v>
      </c>
      <c r="L16" s="17">
        <v>591105.53399999999</v>
      </c>
    </row>
    <row r="17" spans="2:12" x14ac:dyDescent="0.25">
      <c r="B17" s="22" t="s">
        <v>157</v>
      </c>
      <c r="C17" s="23">
        <v>11669.3</v>
      </c>
      <c r="D17" s="23">
        <v>5675757.6780000003</v>
      </c>
      <c r="E17" s="23">
        <v>256675.6</v>
      </c>
      <c r="F17" s="23">
        <v>55800428.406000003</v>
      </c>
      <c r="G17" s="23">
        <v>101609.60000000001</v>
      </c>
      <c r="H17" s="23">
        <v>57990896.038999997</v>
      </c>
      <c r="I17" s="23">
        <v>12831.1</v>
      </c>
      <c r="J17" s="23">
        <v>6789331.3159999996</v>
      </c>
      <c r="K17" s="23">
        <v>11158.1</v>
      </c>
      <c r="L17" s="23">
        <v>2112641.608</v>
      </c>
    </row>
    <row r="19" spans="2:12" x14ac:dyDescent="0.25">
      <c r="B19" s="48" t="s">
        <v>209</v>
      </c>
      <c r="C19" s="49"/>
      <c r="D19" s="49"/>
      <c r="E19" s="49"/>
      <c r="F19" s="49"/>
      <c r="G19" s="49"/>
      <c r="H19" s="49"/>
      <c r="I19" s="49"/>
      <c r="J19" s="49"/>
      <c r="K19" s="49"/>
      <c r="L19" s="49"/>
    </row>
    <row r="20" spans="2:12" ht="25.8" customHeight="1" x14ac:dyDescent="0.25">
      <c r="B20" s="54" t="s">
        <v>2287</v>
      </c>
      <c r="C20" s="49"/>
      <c r="D20" s="49"/>
      <c r="E20" s="49"/>
      <c r="F20" s="49"/>
      <c r="G20" s="49"/>
      <c r="H20" s="49"/>
      <c r="I20" s="49"/>
      <c r="J20" s="49"/>
      <c r="K20" s="49"/>
      <c r="L20" s="49"/>
    </row>
    <row r="21" spans="2:12" ht="25.8" customHeight="1" x14ac:dyDescent="0.25">
      <c r="B21" s="54" t="s">
        <v>2288</v>
      </c>
      <c r="C21" s="49"/>
      <c r="D21" s="49"/>
      <c r="E21" s="49"/>
      <c r="F21" s="49"/>
      <c r="G21" s="49"/>
      <c r="H21" s="49"/>
      <c r="I21" s="49"/>
      <c r="J21" s="49"/>
      <c r="K21" s="49"/>
      <c r="L21" s="49"/>
    </row>
    <row r="22" spans="2:12" x14ac:dyDescent="0.25">
      <c r="B22" s="48" t="s">
        <v>242</v>
      </c>
      <c r="C22" s="49"/>
      <c r="D22" s="49"/>
      <c r="E22" s="49"/>
      <c r="F22" s="49"/>
      <c r="G22" s="49"/>
      <c r="H22" s="49"/>
      <c r="I22" s="49"/>
      <c r="J22" s="49"/>
      <c r="K22" s="49"/>
      <c r="L22" s="49"/>
    </row>
  </sheetData>
  <mergeCells count="10">
    <mergeCell ref="K4:L4"/>
    <mergeCell ref="B19:L19"/>
    <mergeCell ref="B20:L20"/>
    <mergeCell ref="B21:L21"/>
    <mergeCell ref="B22:L22"/>
    <mergeCell ref="B4:B5"/>
    <mergeCell ref="C4:D4"/>
    <mergeCell ref="E4:F4"/>
    <mergeCell ref="G4:H4"/>
    <mergeCell ref="I4:J4"/>
  </mergeCells>
  <pageMargins left="0.7" right="0.7" top="0.75" bottom="0.75" header="0.3" footer="0.3"/>
  <pageSetup paperSize="9" scale="88" orientation="landscape" horizontalDpi="300" verticalDpi="3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5C1F"/>
    <pageSetUpPr fitToPage="1"/>
  </sheetPr>
  <dimension ref="B1:N21"/>
  <sheetViews>
    <sheetView showGridLines="0" workbookViewId="0"/>
  </sheetViews>
  <sheetFormatPr baseColWidth="10" defaultRowHeight="13.2" x14ac:dyDescent="0.25"/>
  <cols>
    <col min="1" max="1" width="2.5546875" customWidth="1"/>
    <col min="2" max="2" width="19.33203125" customWidth="1"/>
    <col min="3" max="14" width="13.33203125" customWidth="1"/>
  </cols>
  <sheetData>
    <row r="1" spans="2:14" ht="17.399999999999999" x14ac:dyDescent="0.3">
      <c r="B1" s="3" t="s">
        <v>35</v>
      </c>
    </row>
    <row r="4" spans="2:14" ht="28.05" customHeight="1" x14ac:dyDescent="0.25">
      <c r="B4" s="52" t="s">
        <v>137</v>
      </c>
      <c r="C4" s="53" t="s">
        <v>243</v>
      </c>
      <c r="D4" s="53" t="s">
        <v>243</v>
      </c>
      <c r="E4" s="53" t="s">
        <v>243</v>
      </c>
      <c r="F4" s="53" t="s">
        <v>243</v>
      </c>
      <c r="G4" s="53" t="s">
        <v>217</v>
      </c>
      <c r="H4" s="53" t="s">
        <v>217</v>
      </c>
      <c r="I4" s="53" t="s">
        <v>217</v>
      </c>
      <c r="J4" s="53" t="s">
        <v>217</v>
      </c>
      <c r="K4" s="53" t="s">
        <v>157</v>
      </c>
      <c r="L4" s="53" t="s">
        <v>157</v>
      </c>
      <c r="M4" s="53" t="s">
        <v>157</v>
      </c>
      <c r="N4" s="53" t="s">
        <v>157</v>
      </c>
    </row>
    <row r="5" spans="2:14" x14ac:dyDescent="0.25">
      <c r="B5" s="52" t="s">
        <v>137</v>
      </c>
      <c r="C5" s="53" t="s">
        <v>219</v>
      </c>
      <c r="D5" s="53" t="s">
        <v>219</v>
      </c>
      <c r="E5" s="53" t="s">
        <v>244</v>
      </c>
      <c r="F5" s="53" t="s">
        <v>244</v>
      </c>
      <c r="G5" s="53" t="s">
        <v>219</v>
      </c>
      <c r="H5" s="53" t="s">
        <v>219</v>
      </c>
      <c r="I5" s="53" t="s">
        <v>244</v>
      </c>
      <c r="J5" s="53" t="s">
        <v>244</v>
      </c>
      <c r="K5" s="53" t="s">
        <v>219</v>
      </c>
      <c r="L5" s="53" t="s">
        <v>219</v>
      </c>
      <c r="M5" s="53" t="s">
        <v>244</v>
      </c>
      <c r="N5" s="53" t="s">
        <v>244</v>
      </c>
    </row>
    <row r="6" spans="2:14" ht="42" customHeight="1" x14ac:dyDescent="0.25">
      <c r="B6" s="52" t="s">
        <v>137</v>
      </c>
      <c r="C6" s="15" t="s">
        <v>138</v>
      </c>
      <c r="D6" s="15" t="s">
        <v>227</v>
      </c>
      <c r="E6" s="15" t="s">
        <v>138</v>
      </c>
      <c r="F6" s="15" t="s">
        <v>227</v>
      </c>
      <c r="G6" s="15" t="s">
        <v>138</v>
      </c>
      <c r="H6" s="15" t="s">
        <v>227</v>
      </c>
      <c r="I6" s="15" t="s">
        <v>138</v>
      </c>
      <c r="J6" s="15" t="s">
        <v>227</v>
      </c>
      <c r="K6" s="15" t="s">
        <v>138</v>
      </c>
      <c r="L6" s="15" t="s">
        <v>227</v>
      </c>
      <c r="M6" s="15" t="s">
        <v>138</v>
      </c>
      <c r="N6" s="15" t="s">
        <v>227</v>
      </c>
    </row>
    <row r="7" spans="2:14" x14ac:dyDescent="0.25">
      <c r="B7" s="16">
        <v>0</v>
      </c>
      <c r="C7" s="17">
        <v>16352.1</v>
      </c>
      <c r="D7" s="17">
        <v>0</v>
      </c>
      <c r="E7" s="17">
        <v>243.5</v>
      </c>
      <c r="F7" s="17">
        <v>0</v>
      </c>
      <c r="G7" s="17">
        <v>695.4</v>
      </c>
      <c r="H7" s="17">
        <v>0</v>
      </c>
      <c r="I7" s="17">
        <v>324.89999999999998</v>
      </c>
      <c r="J7" s="17">
        <v>0</v>
      </c>
      <c r="K7" s="17">
        <v>17047.5</v>
      </c>
      <c r="L7" s="17">
        <v>0</v>
      </c>
      <c r="M7" s="17">
        <v>568.4</v>
      </c>
      <c r="N7" s="17">
        <v>0</v>
      </c>
    </row>
    <row r="8" spans="2:14" x14ac:dyDescent="0.25">
      <c r="B8" s="16" t="s">
        <v>146</v>
      </c>
      <c r="C8" s="17">
        <v>19077.8</v>
      </c>
      <c r="D8" s="17">
        <v>96016.847999999998</v>
      </c>
      <c r="E8" s="17">
        <v>424.2</v>
      </c>
      <c r="F8" s="17">
        <v>2287.8319999999999</v>
      </c>
      <c r="G8" s="17">
        <v>576.70000000000005</v>
      </c>
      <c r="H8" s="17">
        <v>3095.8339999999998</v>
      </c>
      <c r="I8" s="17">
        <v>176.8</v>
      </c>
      <c r="J8" s="17">
        <v>954.21199999999999</v>
      </c>
      <c r="K8" s="17">
        <v>19654.5</v>
      </c>
      <c r="L8" s="17">
        <v>99112.682000000001</v>
      </c>
      <c r="M8" s="17">
        <v>601</v>
      </c>
      <c r="N8" s="17">
        <v>3242.0439999999999</v>
      </c>
    </row>
    <row r="9" spans="2:14" x14ac:dyDescent="0.25">
      <c r="B9" s="16" t="s">
        <v>147</v>
      </c>
      <c r="C9" s="17">
        <v>18544</v>
      </c>
      <c r="D9" s="17">
        <v>283592.95500000002</v>
      </c>
      <c r="E9" s="17">
        <v>623.70000000000005</v>
      </c>
      <c r="F9" s="17">
        <v>9560.8410000000003</v>
      </c>
      <c r="G9" s="17">
        <v>1043.9000000000001</v>
      </c>
      <c r="H9" s="17">
        <v>16023.732</v>
      </c>
      <c r="I9" s="17">
        <v>202.8</v>
      </c>
      <c r="J9" s="17">
        <v>3109.6309999999999</v>
      </c>
      <c r="K9" s="17">
        <v>19587.900000000001</v>
      </c>
      <c r="L9" s="17">
        <v>299616.68699999998</v>
      </c>
      <c r="M9" s="17">
        <v>826.5</v>
      </c>
      <c r="N9" s="17">
        <v>12670.472</v>
      </c>
    </row>
    <row r="10" spans="2:14" x14ac:dyDescent="0.25">
      <c r="B10" s="16" t="s">
        <v>148</v>
      </c>
      <c r="C10" s="17">
        <v>24819.1</v>
      </c>
      <c r="D10" s="17">
        <v>621717.51699999999</v>
      </c>
      <c r="E10" s="17">
        <v>995.8</v>
      </c>
      <c r="F10" s="17">
        <v>25133.499</v>
      </c>
      <c r="G10" s="17">
        <v>1650.3</v>
      </c>
      <c r="H10" s="17">
        <v>41830.21</v>
      </c>
      <c r="I10" s="17">
        <v>331.2</v>
      </c>
      <c r="J10" s="17">
        <v>8449.5879999999997</v>
      </c>
      <c r="K10" s="17">
        <v>26469.4</v>
      </c>
      <c r="L10" s="17">
        <v>663547.72699999996</v>
      </c>
      <c r="M10" s="17">
        <v>1327</v>
      </c>
      <c r="N10" s="17">
        <v>33583.087</v>
      </c>
    </row>
    <row r="11" spans="2:14" x14ac:dyDescent="0.25">
      <c r="B11" s="16" t="s">
        <v>149</v>
      </c>
      <c r="C11" s="17">
        <v>64395.5</v>
      </c>
      <c r="D11" s="17">
        <v>2611796.5440000002</v>
      </c>
      <c r="E11" s="17">
        <v>4324.2</v>
      </c>
      <c r="F11" s="17">
        <v>178195.09099999999</v>
      </c>
      <c r="G11" s="17">
        <v>9004.5</v>
      </c>
      <c r="H11" s="17">
        <v>375706.565</v>
      </c>
      <c r="I11" s="17">
        <v>2191.4</v>
      </c>
      <c r="J11" s="17">
        <v>92788.937999999995</v>
      </c>
      <c r="K11" s="17">
        <v>73400</v>
      </c>
      <c r="L11" s="17">
        <v>2987503.1090000002</v>
      </c>
      <c r="M11" s="17">
        <v>6515.6</v>
      </c>
      <c r="N11" s="17">
        <v>270984.02899999998</v>
      </c>
    </row>
    <row r="12" spans="2:14" x14ac:dyDescent="0.25">
      <c r="B12" s="16" t="s">
        <v>150</v>
      </c>
      <c r="C12" s="17">
        <v>58515.7</v>
      </c>
      <c r="D12" s="17">
        <v>3536722.372</v>
      </c>
      <c r="E12" s="17">
        <v>6632.1</v>
      </c>
      <c r="F12" s="17">
        <v>409610.53600000002</v>
      </c>
      <c r="G12" s="17">
        <v>19299.900000000001</v>
      </c>
      <c r="H12" s="17">
        <v>1218928.6839999999</v>
      </c>
      <c r="I12" s="17">
        <v>9904.7000000000007</v>
      </c>
      <c r="J12" s="17">
        <v>638725.99399999995</v>
      </c>
      <c r="K12" s="17">
        <v>77815.600000000006</v>
      </c>
      <c r="L12" s="17">
        <v>4755651.0559999999</v>
      </c>
      <c r="M12" s="17">
        <v>16536.8</v>
      </c>
      <c r="N12" s="17">
        <v>1048336.53</v>
      </c>
    </row>
    <row r="13" spans="2:14" x14ac:dyDescent="0.25">
      <c r="B13" s="16" t="s">
        <v>151</v>
      </c>
      <c r="C13" s="17">
        <v>18662.099999999999</v>
      </c>
      <c r="D13" s="17">
        <v>1591277.6240000001</v>
      </c>
      <c r="E13" s="17">
        <v>3458.2</v>
      </c>
      <c r="F13" s="17">
        <v>296890.77799999999</v>
      </c>
      <c r="G13" s="17">
        <v>19572.900000000001</v>
      </c>
      <c r="H13" s="17">
        <v>1699950.402</v>
      </c>
      <c r="I13" s="17">
        <v>16242.5</v>
      </c>
      <c r="J13" s="17">
        <v>1422584.662</v>
      </c>
      <c r="K13" s="17">
        <v>38235</v>
      </c>
      <c r="L13" s="17">
        <v>3291228.0260000001</v>
      </c>
      <c r="M13" s="17">
        <v>19700.7</v>
      </c>
      <c r="N13" s="17">
        <v>1719475.44</v>
      </c>
    </row>
    <row r="14" spans="2:14" x14ac:dyDescent="0.25">
      <c r="B14" s="16" t="s">
        <v>152</v>
      </c>
      <c r="C14" s="17">
        <v>8845.6</v>
      </c>
      <c r="D14" s="17">
        <v>1037829.905</v>
      </c>
      <c r="E14" s="17">
        <v>2157.1999999999998</v>
      </c>
      <c r="F14" s="17">
        <v>255183.16800000001</v>
      </c>
      <c r="G14" s="17">
        <v>19172.3</v>
      </c>
      <c r="H14" s="17">
        <v>2297024.298</v>
      </c>
      <c r="I14" s="17">
        <v>20121.599999999999</v>
      </c>
      <c r="J14" s="17">
        <v>2425586.3659999999</v>
      </c>
      <c r="K14" s="17">
        <v>28017.9</v>
      </c>
      <c r="L14" s="17">
        <v>3334854.2030000002</v>
      </c>
      <c r="M14" s="17">
        <v>22278.799999999999</v>
      </c>
      <c r="N14" s="17">
        <v>2680769.534</v>
      </c>
    </row>
    <row r="15" spans="2:14" x14ac:dyDescent="0.25">
      <c r="B15" s="16" t="s">
        <v>153</v>
      </c>
      <c r="C15" s="17">
        <v>2279.3000000000002</v>
      </c>
      <c r="D15" s="17">
        <v>418090.679</v>
      </c>
      <c r="E15" s="17">
        <v>694.3</v>
      </c>
      <c r="F15" s="17">
        <v>127240.33</v>
      </c>
      <c r="G15" s="17">
        <v>7163.3</v>
      </c>
      <c r="H15" s="17">
        <v>1314715.1399999999</v>
      </c>
      <c r="I15" s="17">
        <v>9398.6</v>
      </c>
      <c r="J15" s="17">
        <v>1725321.0149999999</v>
      </c>
      <c r="K15" s="17">
        <v>9442.6</v>
      </c>
      <c r="L15" s="17">
        <v>1732805.8189999999</v>
      </c>
      <c r="M15" s="17">
        <v>10092.9</v>
      </c>
      <c r="N15" s="17">
        <v>1852561.345</v>
      </c>
    </row>
    <row r="16" spans="2:14" x14ac:dyDescent="0.25">
      <c r="B16" s="16" t="s">
        <v>154</v>
      </c>
      <c r="C16" s="17">
        <v>610.6</v>
      </c>
      <c r="D16" s="17">
        <v>200039.764</v>
      </c>
      <c r="E16" s="17">
        <v>202.4</v>
      </c>
      <c r="F16" s="17">
        <v>64005.936999999998</v>
      </c>
      <c r="G16" s="17">
        <v>1726.6</v>
      </c>
      <c r="H16" s="17">
        <v>555889.56599999999</v>
      </c>
      <c r="I16" s="17">
        <v>2333.6999999999998</v>
      </c>
      <c r="J16" s="17">
        <v>758405.31200000003</v>
      </c>
      <c r="K16" s="17">
        <v>2337.1999999999998</v>
      </c>
      <c r="L16" s="17">
        <v>755929.33</v>
      </c>
      <c r="M16" s="17">
        <v>2536.1</v>
      </c>
      <c r="N16" s="17">
        <v>822411.24899999995</v>
      </c>
    </row>
    <row r="17" spans="2:14" x14ac:dyDescent="0.25">
      <c r="B17" s="16" t="s">
        <v>155</v>
      </c>
      <c r="C17" s="17">
        <v>119.5</v>
      </c>
      <c r="D17" s="17">
        <v>78863.456999999995</v>
      </c>
      <c r="E17" s="17">
        <v>27.4</v>
      </c>
      <c r="F17" s="17">
        <v>19134.476999999999</v>
      </c>
      <c r="G17" s="17">
        <v>288.2</v>
      </c>
      <c r="H17" s="17">
        <v>190041.61199999999</v>
      </c>
      <c r="I17" s="17">
        <v>323.2</v>
      </c>
      <c r="J17" s="17">
        <v>209913.17</v>
      </c>
      <c r="K17" s="17">
        <v>407.7</v>
      </c>
      <c r="L17" s="17">
        <v>268905.06900000002</v>
      </c>
      <c r="M17" s="17">
        <v>350.6</v>
      </c>
      <c r="N17" s="17">
        <v>229047.647</v>
      </c>
    </row>
    <row r="18" spans="2:14" x14ac:dyDescent="0.25">
      <c r="B18" s="16" t="s">
        <v>156</v>
      </c>
      <c r="C18" s="17">
        <v>35.9</v>
      </c>
      <c r="D18" s="17">
        <v>93815.623999999996</v>
      </c>
      <c r="E18" s="17">
        <v>3.1</v>
      </c>
      <c r="F18" s="17">
        <v>5107.55</v>
      </c>
      <c r="G18" s="17">
        <v>75.7</v>
      </c>
      <c r="H18" s="17">
        <v>122044.16099999999</v>
      </c>
      <c r="I18" s="17">
        <v>79</v>
      </c>
      <c r="J18" s="17">
        <v>159261.323</v>
      </c>
      <c r="K18" s="17">
        <v>111.6</v>
      </c>
      <c r="L18" s="17">
        <v>215859.785</v>
      </c>
      <c r="M18" s="17">
        <v>82.1</v>
      </c>
      <c r="N18" s="17">
        <v>164368.87299999999</v>
      </c>
    </row>
    <row r="19" spans="2:14" x14ac:dyDescent="0.25">
      <c r="B19" s="22" t="s">
        <v>157</v>
      </c>
      <c r="C19" s="23">
        <v>232257.2</v>
      </c>
      <c r="D19" s="23">
        <v>10569763.289000001</v>
      </c>
      <c r="E19" s="23">
        <v>19786.099999999999</v>
      </c>
      <c r="F19" s="23">
        <v>1392350.0390000001</v>
      </c>
      <c r="G19" s="23">
        <v>80269.7</v>
      </c>
      <c r="H19" s="23">
        <v>7835250.2039999999</v>
      </c>
      <c r="I19" s="23">
        <v>61630.400000000001</v>
      </c>
      <c r="J19" s="23">
        <v>7445100.2110000001</v>
      </c>
      <c r="K19" s="23">
        <v>312526.90000000002</v>
      </c>
      <c r="L19" s="23">
        <v>18405013.493000001</v>
      </c>
      <c r="M19" s="23">
        <v>81416.5</v>
      </c>
      <c r="N19" s="23">
        <v>8837450.25</v>
      </c>
    </row>
    <row r="21" spans="2:14" x14ac:dyDescent="0.25">
      <c r="B21" s="48" t="s">
        <v>209</v>
      </c>
      <c r="C21" s="49"/>
      <c r="D21" s="49"/>
      <c r="E21" s="49"/>
      <c r="F21" s="49"/>
      <c r="G21" s="49"/>
      <c r="H21" s="49"/>
      <c r="I21" s="49"/>
      <c r="J21" s="49"/>
      <c r="K21" s="49"/>
      <c r="L21" s="49"/>
      <c r="M21" s="49"/>
      <c r="N21" s="49"/>
    </row>
  </sheetData>
  <mergeCells count="11">
    <mergeCell ref="B21:N21"/>
    <mergeCell ref="B4:B6"/>
    <mergeCell ref="C4:F4"/>
    <mergeCell ref="G4:J4"/>
    <mergeCell ref="K4:N4"/>
    <mergeCell ref="C5:D5"/>
    <mergeCell ref="E5:F5"/>
    <mergeCell ref="G5:H5"/>
    <mergeCell ref="I5:J5"/>
    <mergeCell ref="K5:L5"/>
    <mergeCell ref="M5:N5"/>
  </mergeCells>
  <pageMargins left="0.7" right="0.7" top="0.75" bottom="0.75" header="0.3" footer="0.3"/>
  <pageSetup paperSize="9" scale="73" orientation="landscape" horizontalDpi="300" verticalDpi="300"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5C1F"/>
    <pageSetUpPr fitToPage="1"/>
  </sheetPr>
  <dimension ref="B1:N20"/>
  <sheetViews>
    <sheetView showGridLines="0" workbookViewId="0"/>
  </sheetViews>
  <sheetFormatPr baseColWidth="10" defaultRowHeight="13.2" x14ac:dyDescent="0.25"/>
  <cols>
    <col min="1" max="1" width="2.5546875" customWidth="1"/>
    <col min="2" max="2" width="17.88671875" customWidth="1"/>
    <col min="3" max="10" width="12.44140625" customWidth="1"/>
    <col min="11" max="14" width="13.5546875" customWidth="1"/>
  </cols>
  <sheetData>
    <row r="1" spans="2:14" ht="17.399999999999999" x14ac:dyDescent="0.3">
      <c r="B1" s="3" t="s">
        <v>36</v>
      </c>
    </row>
    <row r="4" spans="2:14" ht="28.05" customHeight="1" x14ac:dyDescent="0.25">
      <c r="B4" s="52" t="s">
        <v>160</v>
      </c>
      <c r="C4" s="53" t="s">
        <v>243</v>
      </c>
      <c r="D4" s="53" t="s">
        <v>243</v>
      </c>
      <c r="E4" s="53" t="s">
        <v>243</v>
      </c>
      <c r="F4" s="53" t="s">
        <v>243</v>
      </c>
      <c r="G4" s="53" t="s">
        <v>217</v>
      </c>
      <c r="H4" s="53" t="s">
        <v>217</v>
      </c>
      <c r="I4" s="53" t="s">
        <v>217</v>
      </c>
      <c r="J4" s="53" t="s">
        <v>217</v>
      </c>
      <c r="K4" s="53" t="s">
        <v>157</v>
      </c>
      <c r="L4" s="53" t="s">
        <v>157</v>
      </c>
      <c r="M4" s="53" t="s">
        <v>157</v>
      </c>
      <c r="N4" s="53" t="s">
        <v>157</v>
      </c>
    </row>
    <row r="5" spans="2:14" x14ac:dyDescent="0.25">
      <c r="B5" s="52" t="s">
        <v>160</v>
      </c>
      <c r="C5" s="53" t="s">
        <v>219</v>
      </c>
      <c r="D5" s="53" t="s">
        <v>219</v>
      </c>
      <c r="E5" s="53" t="s">
        <v>244</v>
      </c>
      <c r="F5" s="53" t="s">
        <v>244</v>
      </c>
      <c r="G5" s="53" t="s">
        <v>219</v>
      </c>
      <c r="H5" s="53" t="s">
        <v>219</v>
      </c>
      <c r="I5" s="53" t="s">
        <v>244</v>
      </c>
      <c r="J5" s="53" t="s">
        <v>244</v>
      </c>
      <c r="K5" s="53" t="s">
        <v>219</v>
      </c>
      <c r="L5" s="53" t="s">
        <v>219</v>
      </c>
      <c r="M5" s="53" t="s">
        <v>244</v>
      </c>
      <c r="N5" s="53" t="s">
        <v>244</v>
      </c>
    </row>
    <row r="6" spans="2:14" ht="42" customHeight="1" x14ac:dyDescent="0.25">
      <c r="B6" s="52" t="s">
        <v>160</v>
      </c>
      <c r="C6" s="15" t="s">
        <v>138</v>
      </c>
      <c r="D6" s="15" t="s">
        <v>228</v>
      </c>
      <c r="E6" s="15" t="s">
        <v>138</v>
      </c>
      <c r="F6" s="15" t="s">
        <v>228</v>
      </c>
      <c r="G6" s="15" t="s">
        <v>138</v>
      </c>
      <c r="H6" s="15" t="s">
        <v>228</v>
      </c>
      <c r="I6" s="15" t="s">
        <v>138</v>
      </c>
      <c r="J6" s="15" t="s">
        <v>228</v>
      </c>
      <c r="K6" s="15" t="s">
        <v>138</v>
      </c>
      <c r="L6" s="15" t="s">
        <v>228</v>
      </c>
      <c r="M6" s="15" t="s">
        <v>138</v>
      </c>
      <c r="N6" s="15" t="s">
        <v>228</v>
      </c>
    </row>
    <row r="7" spans="2:14" x14ac:dyDescent="0.25">
      <c r="B7" s="16">
        <v>0</v>
      </c>
      <c r="C7" s="17">
        <v>37204.6</v>
      </c>
      <c r="D7" s="17">
        <v>0</v>
      </c>
      <c r="E7" s="17">
        <v>6052.9</v>
      </c>
      <c r="F7" s="17">
        <v>0</v>
      </c>
      <c r="G7" s="17">
        <v>9991.5</v>
      </c>
      <c r="H7" s="17">
        <v>0</v>
      </c>
      <c r="I7" s="17">
        <v>20509.3</v>
      </c>
      <c r="J7" s="17">
        <v>0</v>
      </c>
      <c r="K7" s="17">
        <v>47196.1</v>
      </c>
      <c r="L7" s="17">
        <v>0</v>
      </c>
      <c r="M7" s="17">
        <v>26562.2</v>
      </c>
      <c r="N7" s="17">
        <v>0</v>
      </c>
    </row>
    <row r="8" spans="2:14" x14ac:dyDescent="0.25">
      <c r="B8" s="16" t="s">
        <v>161</v>
      </c>
      <c r="C8" s="17">
        <v>74691.7</v>
      </c>
      <c r="D8" s="17">
        <v>656514.745</v>
      </c>
      <c r="E8" s="17">
        <v>5677.9</v>
      </c>
      <c r="F8" s="17">
        <v>44584.317000000003</v>
      </c>
      <c r="G8" s="17">
        <v>6765</v>
      </c>
      <c r="H8" s="17">
        <v>61957.311999999998</v>
      </c>
      <c r="I8" s="17">
        <v>8266</v>
      </c>
      <c r="J8" s="17">
        <v>80622.417000000001</v>
      </c>
      <c r="K8" s="17">
        <v>81456.7</v>
      </c>
      <c r="L8" s="17">
        <v>718472.05700000003</v>
      </c>
      <c r="M8" s="17">
        <v>13943.9</v>
      </c>
      <c r="N8" s="17">
        <v>125206.734</v>
      </c>
    </row>
    <row r="9" spans="2:14" x14ac:dyDescent="0.25">
      <c r="B9" s="16" t="s">
        <v>162</v>
      </c>
      <c r="C9" s="17">
        <v>25467.3</v>
      </c>
      <c r="D9" s="17">
        <v>918481.44400000002</v>
      </c>
      <c r="E9" s="17">
        <v>1590.8</v>
      </c>
      <c r="F9" s="17">
        <v>57577.779000000002</v>
      </c>
      <c r="G9" s="17">
        <v>3621.6</v>
      </c>
      <c r="H9" s="17">
        <v>134468.92600000001</v>
      </c>
      <c r="I9" s="17">
        <v>4173.8999999999996</v>
      </c>
      <c r="J9" s="17">
        <v>152599.52299999999</v>
      </c>
      <c r="K9" s="17">
        <v>29088.9</v>
      </c>
      <c r="L9" s="17">
        <v>1052950.3700000001</v>
      </c>
      <c r="M9" s="17">
        <v>5764.7</v>
      </c>
      <c r="N9" s="17">
        <v>210177.302</v>
      </c>
    </row>
    <row r="10" spans="2:14" x14ac:dyDescent="0.25">
      <c r="B10" s="16" t="s">
        <v>163</v>
      </c>
      <c r="C10" s="17">
        <v>25364</v>
      </c>
      <c r="D10" s="17">
        <v>1825297.077</v>
      </c>
      <c r="E10" s="17">
        <v>1809.5</v>
      </c>
      <c r="F10" s="17">
        <v>130184.97199999999</v>
      </c>
      <c r="G10" s="17">
        <v>5673.8</v>
      </c>
      <c r="H10" s="17">
        <v>418616.527</v>
      </c>
      <c r="I10" s="17">
        <v>5474.2</v>
      </c>
      <c r="J10" s="17">
        <v>401273.46799999999</v>
      </c>
      <c r="K10" s="17">
        <v>31037.8</v>
      </c>
      <c r="L10" s="17">
        <v>2243913.6039999998</v>
      </c>
      <c r="M10" s="17">
        <v>7283.7</v>
      </c>
      <c r="N10" s="17">
        <v>531458.43999999994</v>
      </c>
    </row>
    <row r="11" spans="2:14" x14ac:dyDescent="0.25">
      <c r="B11" s="16" t="s">
        <v>164</v>
      </c>
      <c r="C11" s="17">
        <v>27553.8</v>
      </c>
      <c r="D11" s="17">
        <v>4447952.0559999999</v>
      </c>
      <c r="E11" s="17">
        <v>2238.5</v>
      </c>
      <c r="F11" s="17">
        <v>363384.47899999999</v>
      </c>
      <c r="G11" s="17">
        <v>12383.8</v>
      </c>
      <c r="H11" s="17">
        <v>2109081.469</v>
      </c>
      <c r="I11" s="17">
        <v>8763</v>
      </c>
      <c r="J11" s="17">
        <v>1451078.7109999999</v>
      </c>
      <c r="K11" s="17">
        <v>39937.599999999999</v>
      </c>
      <c r="L11" s="17">
        <v>6557033.5250000004</v>
      </c>
      <c r="M11" s="17">
        <v>11001.5</v>
      </c>
      <c r="N11" s="17">
        <v>1814463.19</v>
      </c>
    </row>
    <row r="12" spans="2:14" x14ac:dyDescent="0.25">
      <c r="B12" s="16" t="s">
        <v>165</v>
      </c>
      <c r="C12" s="17">
        <v>18502.8</v>
      </c>
      <c r="D12" s="17">
        <v>6639912.9249999998</v>
      </c>
      <c r="E12" s="17">
        <v>1179.7</v>
      </c>
      <c r="F12" s="17">
        <v>415391.33399999997</v>
      </c>
      <c r="G12" s="17">
        <v>13279.2</v>
      </c>
      <c r="H12" s="17">
        <v>4841914.4340000004</v>
      </c>
      <c r="I12" s="17">
        <v>6083.8</v>
      </c>
      <c r="J12" s="17">
        <v>2172610.3360000001</v>
      </c>
      <c r="K12" s="17">
        <v>31782</v>
      </c>
      <c r="L12" s="17">
        <v>11481827.358999999</v>
      </c>
      <c r="M12" s="17">
        <v>7263.5</v>
      </c>
      <c r="N12" s="17">
        <v>2588001.67</v>
      </c>
    </row>
    <row r="13" spans="2:14" x14ac:dyDescent="0.25">
      <c r="B13" s="16" t="s">
        <v>166</v>
      </c>
      <c r="C13" s="17">
        <v>9000.2999999999993</v>
      </c>
      <c r="D13" s="17">
        <v>5507243.9689999996</v>
      </c>
      <c r="E13" s="17">
        <v>503.4</v>
      </c>
      <c r="F13" s="17">
        <v>305351.90899999999</v>
      </c>
      <c r="G13" s="17">
        <v>8743.5</v>
      </c>
      <c r="H13" s="17">
        <v>5386718.46</v>
      </c>
      <c r="I13" s="17">
        <v>2894.4</v>
      </c>
      <c r="J13" s="17">
        <v>1764981.338</v>
      </c>
      <c r="K13" s="17">
        <v>17743.8</v>
      </c>
      <c r="L13" s="17">
        <v>10893962.429</v>
      </c>
      <c r="M13" s="17">
        <v>3397.8</v>
      </c>
      <c r="N13" s="17">
        <v>2070333.247</v>
      </c>
    </row>
    <row r="14" spans="2:14" x14ac:dyDescent="0.25">
      <c r="B14" s="16" t="s">
        <v>167</v>
      </c>
      <c r="C14" s="17">
        <v>4920.3</v>
      </c>
      <c r="D14" s="17">
        <v>4237990.8530000001</v>
      </c>
      <c r="E14" s="17">
        <v>226.1</v>
      </c>
      <c r="F14" s="17">
        <v>192559.55799999999</v>
      </c>
      <c r="G14" s="17">
        <v>5674</v>
      </c>
      <c r="H14" s="17">
        <v>4921187.3569999998</v>
      </c>
      <c r="I14" s="17">
        <v>1574.9</v>
      </c>
      <c r="J14" s="17">
        <v>1364674.4269999999</v>
      </c>
      <c r="K14" s="17">
        <v>10594.3</v>
      </c>
      <c r="L14" s="17">
        <v>9159178.2100000009</v>
      </c>
      <c r="M14" s="17">
        <v>1801</v>
      </c>
      <c r="N14" s="17">
        <v>1557233.9850000001</v>
      </c>
    </row>
    <row r="15" spans="2:14" x14ac:dyDescent="0.25">
      <c r="B15" s="16" t="s">
        <v>168</v>
      </c>
      <c r="C15" s="17">
        <v>8918.5</v>
      </c>
      <c r="D15" s="17">
        <v>15876692.104</v>
      </c>
      <c r="E15" s="17">
        <v>452.6</v>
      </c>
      <c r="F15" s="17">
        <v>862250.446</v>
      </c>
      <c r="G15" s="17">
        <v>12972.6</v>
      </c>
      <c r="H15" s="17">
        <v>24220090.063999999</v>
      </c>
      <c r="I15" s="17">
        <v>3482.1</v>
      </c>
      <c r="J15" s="17">
        <v>6543435.2790000001</v>
      </c>
      <c r="K15" s="17">
        <v>21891.1</v>
      </c>
      <c r="L15" s="17">
        <v>40096782.167999998</v>
      </c>
      <c r="M15" s="17">
        <v>3934.7</v>
      </c>
      <c r="N15" s="17">
        <v>7405685.7249999996</v>
      </c>
    </row>
    <row r="16" spans="2:14" x14ac:dyDescent="0.25">
      <c r="B16" s="16" t="s">
        <v>169</v>
      </c>
      <c r="C16" s="17">
        <v>435.7</v>
      </c>
      <c r="D16" s="17">
        <v>2950823.1150000002</v>
      </c>
      <c r="E16" s="17">
        <v>35.1</v>
      </c>
      <c r="F16" s="17">
        <v>237204.24400000001</v>
      </c>
      <c r="G16" s="17">
        <v>803.1</v>
      </c>
      <c r="H16" s="17">
        <v>5413083.5369999995</v>
      </c>
      <c r="I16" s="17">
        <v>244</v>
      </c>
      <c r="J16" s="17">
        <v>1688960.166</v>
      </c>
      <c r="K16" s="17">
        <v>1238.8</v>
      </c>
      <c r="L16" s="17">
        <v>8363906.6519999998</v>
      </c>
      <c r="M16" s="17">
        <v>279.10000000000002</v>
      </c>
      <c r="N16" s="17">
        <v>1926164.41</v>
      </c>
    </row>
    <row r="17" spans="2:14" x14ac:dyDescent="0.25">
      <c r="B17" s="16" t="s">
        <v>170</v>
      </c>
      <c r="C17" s="17">
        <v>198.3</v>
      </c>
      <c r="D17" s="17">
        <v>6027433.8059999999</v>
      </c>
      <c r="E17" s="17">
        <v>19.600000000000001</v>
      </c>
      <c r="F17" s="17">
        <v>307697.89500000002</v>
      </c>
      <c r="G17" s="17">
        <v>361.5</v>
      </c>
      <c r="H17" s="17">
        <v>7933368.6749999998</v>
      </c>
      <c r="I17" s="17">
        <v>164.9</v>
      </c>
      <c r="J17" s="17">
        <v>5303803.5930000003</v>
      </c>
      <c r="K17" s="17">
        <v>559.79999999999995</v>
      </c>
      <c r="L17" s="17">
        <v>13960802.481000001</v>
      </c>
      <c r="M17" s="17">
        <v>184.5</v>
      </c>
      <c r="N17" s="17">
        <v>5611501.4879999999</v>
      </c>
    </row>
    <row r="18" spans="2:14" x14ac:dyDescent="0.25">
      <c r="B18" s="22" t="s">
        <v>157</v>
      </c>
      <c r="C18" s="23">
        <v>232257.3</v>
      </c>
      <c r="D18" s="23">
        <v>49088342.093999997</v>
      </c>
      <c r="E18" s="23">
        <v>19786.099999999999</v>
      </c>
      <c r="F18" s="23">
        <v>2916186.9330000002</v>
      </c>
      <c r="G18" s="23">
        <v>80269.600000000006</v>
      </c>
      <c r="H18" s="23">
        <v>55440486.761</v>
      </c>
      <c r="I18" s="23">
        <v>61630.5</v>
      </c>
      <c r="J18" s="23">
        <v>20924039.258000001</v>
      </c>
      <c r="K18" s="23">
        <v>312526.90000000002</v>
      </c>
      <c r="L18" s="23">
        <v>104528828.855</v>
      </c>
      <c r="M18" s="23">
        <v>81416.600000000006</v>
      </c>
      <c r="N18" s="23">
        <v>23840226.191</v>
      </c>
    </row>
    <row r="20" spans="2:14" x14ac:dyDescent="0.25">
      <c r="B20" s="48" t="s">
        <v>209</v>
      </c>
      <c r="C20" s="49"/>
      <c r="D20" s="49"/>
      <c r="E20" s="49"/>
      <c r="F20" s="49"/>
      <c r="G20" s="49"/>
      <c r="H20" s="49"/>
      <c r="I20" s="49"/>
      <c r="J20" s="49"/>
      <c r="K20" s="49"/>
      <c r="L20" s="49"/>
      <c r="M20" s="49"/>
      <c r="N20" s="49"/>
    </row>
  </sheetData>
  <mergeCells count="11">
    <mergeCell ref="B20:N20"/>
    <mergeCell ref="B4:B6"/>
    <mergeCell ref="C4:F4"/>
    <mergeCell ref="G4:J4"/>
    <mergeCell ref="K4:N4"/>
    <mergeCell ref="C5:D5"/>
    <mergeCell ref="E5:F5"/>
    <mergeCell ref="G5:H5"/>
    <mergeCell ref="I5:J5"/>
    <mergeCell ref="K5:L5"/>
    <mergeCell ref="M5:N5"/>
  </mergeCells>
  <pageMargins left="0.7" right="0.7" top="0.75" bottom="0.75" header="0.3" footer="0.3"/>
  <pageSetup paperSize="9" scale="77" orientation="landscape" horizontalDpi="300" verticalDpi="3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96DF"/>
    <pageSetUpPr fitToPage="1"/>
  </sheetPr>
  <dimension ref="B1:I54"/>
  <sheetViews>
    <sheetView showGridLines="0" workbookViewId="0">
      <selection activeCell="U60" sqref="U60"/>
    </sheetView>
  </sheetViews>
  <sheetFormatPr baseColWidth="10" defaultRowHeight="13.2" x14ac:dyDescent="0.25"/>
  <cols>
    <col min="1" max="1" width="2.5546875" customWidth="1"/>
    <col min="2" max="2" width="5.21875" customWidth="1"/>
    <col min="3" max="3" width="11.44140625" customWidth="1"/>
    <col min="4" max="4" width="11.6640625" customWidth="1"/>
    <col min="5" max="5" width="14" customWidth="1"/>
    <col min="6" max="6" width="14.21875" customWidth="1"/>
    <col min="7" max="7" width="12.6640625" customWidth="1"/>
    <col min="8" max="8" width="12.33203125" customWidth="1"/>
    <col min="9" max="9" width="13.33203125" customWidth="1"/>
  </cols>
  <sheetData>
    <row r="1" spans="2:9" ht="17.399999999999999" x14ac:dyDescent="0.3">
      <c r="B1" s="3" t="s">
        <v>5</v>
      </c>
    </row>
    <row r="4" spans="2:9" ht="31.2" customHeight="1" x14ac:dyDescent="0.25">
      <c r="B4" s="14" t="s">
        <v>83</v>
      </c>
      <c r="C4" s="15" t="s">
        <v>84</v>
      </c>
      <c r="D4" s="15" t="s">
        <v>85</v>
      </c>
      <c r="E4" s="15" t="s">
        <v>86</v>
      </c>
      <c r="F4" s="15" t="s">
        <v>87</v>
      </c>
      <c r="G4" s="15" t="s">
        <v>88</v>
      </c>
      <c r="H4" s="15" t="s">
        <v>89</v>
      </c>
      <c r="I4" s="15" t="s">
        <v>2241</v>
      </c>
    </row>
    <row r="5" spans="2:9" x14ac:dyDescent="0.25">
      <c r="B5" s="50" t="s">
        <v>90</v>
      </c>
      <c r="C5" s="51"/>
      <c r="D5" s="51"/>
      <c r="E5" s="51"/>
      <c r="F5" s="51"/>
      <c r="G5" s="51"/>
      <c r="H5" s="51"/>
      <c r="I5" s="51"/>
    </row>
    <row r="6" spans="2:9" x14ac:dyDescent="0.25">
      <c r="B6" s="16">
        <v>2001</v>
      </c>
      <c r="C6" s="17">
        <v>297032.06800000003</v>
      </c>
      <c r="D6" s="17">
        <v>77904.820000000007</v>
      </c>
      <c r="E6" s="17">
        <v>59732.483</v>
      </c>
      <c r="F6" s="17">
        <v>55699</v>
      </c>
      <c r="G6" s="17">
        <v>402358.89199999999</v>
      </c>
      <c r="H6" s="17">
        <v>255582.98800000001</v>
      </c>
      <c r="I6" s="17">
        <v>175296</v>
      </c>
    </row>
    <row r="7" spans="2:9" x14ac:dyDescent="0.25">
      <c r="B7" s="16">
        <v>2002</v>
      </c>
      <c r="C7" s="17">
        <v>301610.59899999999</v>
      </c>
      <c r="D7" s="17">
        <v>78264.69</v>
      </c>
      <c r="E7" s="17">
        <v>59867.892999999996</v>
      </c>
      <c r="F7" s="17">
        <v>55830.053999999996</v>
      </c>
      <c r="G7" s="17">
        <v>405574.43300000002</v>
      </c>
      <c r="H7" s="17">
        <v>251497.43100000001</v>
      </c>
      <c r="I7" s="17">
        <v>169180.948</v>
      </c>
    </row>
    <row r="8" spans="2:9" x14ac:dyDescent="0.25">
      <c r="B8" s="16">
        <v>2003</v>
      </c>
      <c r="C8" s="17">
        <v>306943.21899999998</v>
      </c>
      <c r="D8" s="17">
        <v>77246.707999999999</v>
      </c>
      <c r="E8" s="17">
        <v>59486.883000000002</v>
      </c>
      <c r="F8" s="17">
        <v>55702.031999999999</v>
      </c>
      <c r="G8" s="17">
        <v>413080.45600000001</v>
      </c>
      <c r="H8" s="17">
        <v>258315.21299999999</v>
      </c>
      <c r="I8" s="17">
        <v>175785.038</v>
      </c>
    </row>
    <row r="9" spans="2:9" x14ac:dyDescent="0.25">
      <c r="B9" s="16">
        <v>2004</v>
      </c>
      <c r="C9" s="17">
        <v>311817.755</v>
      </c>
      <c r="D9" s="17">
        <v>77585.603000000003</v>
      </c>
      <c r="E9" s="17">
        <v>59782.92</v>
      </c>
      <c r="F9" s="17">
        <v>55836.044000000002</v>
      </c>
      <c r="G9" s="17">
        <v>415615.14600000001</v>
      </c>
      <c r="H9" s="17">
        <v>256020.01300000001</v>
      </c>
      <c r="I9" s="17">
        <v>174864.495</v>
      </c>
    </row>
    <row r="10" spans="2:9" x14ac:dyDescent="0.25">
      <c r="B10" s="16">
        <v>2005</v>
      </c>
      <c r="C10" s="17">
        <v>316348.41499999998</v>
      </c>
      <c r="D10" s="17">
        <v>78292.894</v>
      </c>
      <c r="E10" s="17">
        <v>60166.260999999999</v>
      </c>
      <c r="F10" s="17">
        <v>56267.16</v>
      </c>
      <c r="G10" s="17">
        <v>430021.92599999998</v>
      </c>
      <c r="H10" s="17">
        <v>265595.71799999999</v>
      </c>
      <c r="I10" s="17">
        <v>185136.90599999999</v>
      </c>
    </row>
    <row r="11" spans="2:9" x14ac:dyDescent="0.25">
      <c r="B11" s="16">
        <v>2006</v>
      </c>
      <c r="C11" s="17">
        <v>320784.19199999998</v>
      </c>
      <c r="D11" s="17">
        <v>79212.83</v>
      </c>
      <c r="E11" s="17">
        <v>60868.843000000001</v>
      </c>
      <c r="F11" s="17">
        <v>56995.857000000004</v>
      </c>
      <c r="G11" s="17">
        <v>439896.62699999998</v>
      </c>
      <c r="H11" s="17">
        <v>272426.19</v>
      </c>
      <c r="I11" s="17">
        <v>192002.35</v>
      </c>
    </row>
    <row r="12" spans="2:9" x14ac:dyDescent="0.25">
      <c r="B12" s="16">
        <v>2007</v>
      </c>
      <c r="C12" s="17">
        <v>325545.75599999999</v>
      </c>
      <c r="D12" s="17">
        <v>82008.142000000007</v>
      </c>
      <c r="E12" s="17">
        <v>62822.324999999997</v>
      </c>
      <c r="F12" s="17">
        <v>57615.745000000003</v>
      </c>
      <c r="G12" s="17">
        <v>440766.88299999997</v>
      </c>
      <c r="H12" s="17">
        <v>272495.59399999998</v>
      </c>
      <c r="I12" s="17">
        <v>192292.41500000001</v>
      </c>
    </row>
    <row r="13" spans="2:9" x14ac:dyDescent="0.25">
      <c r="B13" s="16">
        <v>2008</v>
      </c>
      <c r="C13" s="17">
        <v>330149.53399999999</v>
      </c>
      <c r="D13" s="17">
        <v>83622.226999999999</v>
      </c>
      <c r="E13" s="17">
        <v>64159.942000000003</v>
      </c>
      <c r="F13" s="17">
        <v>58965.911999999997</v>
      </c>
      <c r="G13" s="17">
        <v>418480.65600000002</v>
      </c>
      <c r="H13" s="17">
        <v>249272.32500000001</v>
      </c>
      <c r="I13" s="17">
        <v>170354.12400000001</v>
      </c>
    </row>
    <row r="14" spans="2:9" x14ac:dyDescent="0.25">
      <c r="B14" s="16">
        <v>2009</v>
      </c>
      <c r="C14" s="17">
        <v>336011.33500000002</v>
      </c>
      <c r="D14" s="17">
        <v>83887.885999999999</v>
      </c>
      <c r="E14" s="17">
        <v>64694.232000000004</v>
      </c>
      <c r="F14" s="17">
        <v>59478.178</v>
      </c>
      <c r="G14" s="17">
        <v>434806.033</v>
      </c>
      <c r="H14" s="17">
        <v>260996.514</v>
      </c>
      <c r="I14" s="17">
        <v>181660.179</v>
      </c>
    </row>
    <row r="15" spans="2:9" x14ac:dyDescent="0.25">
      <c r="B15" s="16">
        <v>2010</v>
      </c>
      <c r="C15" s="17">
        <v>342015.09600000002</v>
      </c>
      <c r="D15" s="17">
        <v>84176.777000000002</v>
      </c>
      <c r="E15" s="17">
        <v>65326.612999999998</v>
      </c>
      <c r="F15" s="17">
        <v>60029.944000000003</v>
      </c>
      <c r="G15" s="17">
        <v>437302.76799999998</v>
      </c>
      <c r="H15" s="17">
        <v>260786.28099999999</v>
      </c>
      <c r="I15" s="17">
        <v>180845.55</v>
      </c>
    </row>
    <row r="16" spans="2:9" x14ac:dyDescent="0.25">
      <c r="B16" s="16">
        <v>2011</v>
      </c>
      <c r="C16" s="17">
        <v>347401.98599999998</v>
      </c>
      <c r="D16" s="17">
        <v>85042.623000000007</v>
      </c>
      <c r="E16" s="17">
        <v>66308.577999999994</v>
      </c>
      <c r="F16" s="17">
        <v>61010.620999999999</v>
      </c>
      <c r="G16" s="17">
        <v>446426.614</v>
      </c>
      <c r="H16" s="17">
        <v>265443.62</v>
      </c>
      <c r="I16" s="17">
        <v>185424.685</v>
      </c>
    </row>
    <row r="17" spans="2:9" x14ac:dyDescent="0.25">
      <c r="B17" s="16">
        <v>2012</v>
      </c>
      <c r="C17" s="17">
        <v>353200.69500000001</v>
      </c>
      <c r="D17" s="17">
        <v>85327.664999999994</v>
      </c>
      <c r="E17" s="17">
        <v>66737.748000000007</v>
      </c>
      <c r="F17" s="17">
        <v>61469.440999999999</v>
      </c>
      <c r="G17" s="17">
        <v>461131.14600000001</v>
      </c>
      <c r="H17" s="17">
        <v>277894.90999999997</v>
      </c>
      <c r="I17" s="17">
        <v>197297.47</v>
      </c>
    </row>
    <row r="18" spans="2:9" x14ac:dyDescent="0.25">
      <c r="B18" s="16">
        <v>2013</v>
      </c>
      <c r="C18" s="17">
        <v>358593.07799999998</v>
      </c>
      <c r="D18" s="17">
        <v>85464.786999999997</v>
      </c>
      <c r="E18" s="17">
        <v>67072.955000000002</v>
      </c>
      <c r="F18" s="17">
        <v>61834.868000000002</v>
      </c>
      <c r="G18" s="17">
        <v>470618.55</v>
      </c>
      <c r="H18" s="17">
        <v>285923.25799999997</v>
      </c>
      <c r="I18" s="17">
        <v>205890.18599999999</v>
      </c>
    </row>
    <row r="19" spans="2:9" x14ac:dyDescent="0.25">
      <c r="B19" s="16">
        <v>2014</v>
      </c>
      <c r="C19" s="17">
        <v>363922.78700000001</v>
      </c>
      <c r="D19" s="17">
        <v>85329.661999999997</v>
      </c>
      <c r="E19" s="17">
        <v>67029.509000000005</v>
      </c>
      <c r="F19" s="17">
        <v>61493.235000000001</v>
      </c>
      <c r="G19" s="17">
        <v>470957.62599999999</v>
      </c>
      <c r="H19" s="17">
        <v>285740.06599999999</v>
      </c>
      <c r="I19" s="17">
        <v>202535.94200000001</v>
      </c>
    </row>
    <row r="20" spans="2:9" x14ac:dyDescent="0.25">
      <c r="B20" s="16">
        <v>2015</v>
      </c>
      <c r="C20" s="17">
        <v>370062.12800000003</v>
      </c>
      <c r="D20" s="17">
        <v>85302.210999999996</v>
      </c>
      <c r="E20" s="17">
        <v>67221.581999999995</v>
      </c>
      <c r="F20" s="17">
        <v>61605.923000000003</v>
      </c>
      <c r="G20" s="17">
        <v>472122.88299999997</v>
      </c>
      <c r="H20" s="17">
        <v>285773.25599999999</v>
      </c>
      <c r="I20" s="17">
        <v>202426.43599999999</v>
      </c>
    </row>
    <row r="21" spans="2:9" x14ac:dyDescent="0.25">
      <c r="B21" s="16">
        <v>2016</v>
      </c>
      <c r="C21" s="17">
        <v>375110.7</v>
      </c>
      <c r="D21" s="17">
        <v>85556.45</v>
      </c>
      <c r="E21" s="17">
        <v>67739.37</v>
      </c>
      <c r="F21" s="17">
        <v>62227.31</v>
      </c>
      <c r="G21" s="17">
        <v>482512.4</v>
      </c>
      <c r="H21" s="17">
        <v>295601.09999999998</v>
      </c>
      <c r="I21" s="17">
        <v>210608.9</v>
      </c>
    </row>
    <row r="22" spans="2:9" x14ac:dyDescent="0.25">
      <c r="B22" s="16">
        <v>2017</v>
      </c>
      <c r="C22" s="17">
        <v>380066.2</v>
      </c>
      <c r="D22" s="17">
        <v>86193.93</v>
      </c>
      <c r="E22" s="17">
        <v>68615.17</v>
      </c>
      <c r="F22" s="17">
        <v>63133.15</v>
      </c>
      <c r="G22" s="17">
        <v>496622.7</v>
      </c>
      <c r="H22" s="17">
        <v>306595.3</v>
      </c>
      <c r="I22" s="17">
        <v>221480.8</v>
      </c>
    </row>
    <row r="23" spans="2:9" x14ac:dyDescent="0.25">
      <c r="B23" s="16">
        <v>2018</v>
      </c>
      <c r="C23" s="17">
        <v>384457.19199999998</v>
      </c>
      <c r="D23" s="17">
        <v>87245.885999999999</v>
      </c>
      <c r="E23" s="17">
        <v>69660.328999999998</v>
      </c>
      <c r="F23" s="17">
        <v>64171.718999999997</v>
      </c>
      <c r="G23" s="17">
        <v>497159.23700000002</v>
      </c>
      <c r="H23" s="17">
        <v>304936.62599999999</v>
      </c>
      <c r="I23" s="17">
        <v>219612.45499999999</v>
      </c>
    </row>
    <row r="24" spans="2:9" x14ac:dyDescent="0.25">
      <c r="B24" s="16">
        <v>2019</v>
      </c>
      <c r="C24" s="17">
        <v>389311.26164717</v>
      </c>
      <c r="D24" s="17">
        <v>88731.184872623198</v>
      </c>
      <c r="E24" s="17">
        <v>71088.006377104393</v>
      </c>
      <c r="F24" s="17">
        <v>65646.662951328603</v>
      </c>
      <c r="G24" s="17">
        <v>505744.08834848099</v>
      </c>
      <c r="H24" s="17">
        <v>312522.06424023199</v>
      </c>
      <c r="I24" s="17">
        <v>228325.539388818</v>
      </c>
    </row>
    <row r="25" spans="2:9" x14ac:dyDescent="0.25">
      <c r="B25" s="16">
        <v>2020</v>
      </c>
      <c r="C25" s="17">
        <v>393943.51</v>
      </c>
      <c r="D25" s="17">
        <v>86612.95</v>
      </c>
      <c r="E25" s="17">
        <v>69153.224000000002</v>
      </c>
      <c r="F25" s="17">
        <v>63763.911</v>
      </c>
      <c r="G25" s="17">
        <v>522060.23200000002</v>
      </c>
      <c r="H25" s="17">
        <v>325856.505</v>
      </c>
      <c r="I25" s="17">
        <v>240033.22500000001</v>
      </c>
    </row>
    <row r="26" spans="2:9" x14ac:dyDescent="0.25">
      <c r="B26" s="50" t="s">
        <v>91</v>
      </c>
      <c r="C26" s="51"/>
      <c r="D26" s="51"/>
      <c r="E26" s="51"/>
      <c r="F26" s="51"/>
      <c r="G26" s="51"/>
      <c r="H26" s="51"/>
      <c r="I26" s="51"/>
    </row>
    <row r="27" spans="2:9" x14ac:dyDescent="0.25">
      <c r="B27" s="16">
        <v>2001</v>
      </c>
      <c r="C27" s="17">
        <v>100</v>
      </c>
      <c r="D27" s="17">
        <v>100</v>
      </c>
      <c r="E27" s="17">
        <v>100</v>
      </c>
      <c r="F27" s="17">
        <v>100</v>
      </c>
      <c r="G27" s="17">
        <v>100</v>
      </c>
      <c r="H27" s="17">
        <v>100</v>
      </c>
      <c r="I27" s="17">
        <v>100</v>
      </c>
    </row>
    <row r="28" spans="2:9" x14ac:dyDescent="0.25">
      <c r="B28" s="16">
        <v>2002</v>
      </c>
      <c r="C28" s="17">
        <v>101.54</v>
      </c>
      <c r="D28" s="17">
        <v>100.46</v>
      </c>
      <c r="E28" s="17">
        <v>100.23</v>
      </c>
      <c r="F28" s="17">
        <v>100.24</v>
      </c>
      <c r="G28" s="17">
        <v>100.8</v>
      </c>
      <c r="H28" s="17">
        <v>98.4</v>
      </c>
      <c r="I28" s="17">
        <v>96.51</v>
      </c>
    </row>
    <row r="29" spans="2:9" x14ac:dyDescent="0.25">
      <c r="B29" s="16">
        <v>2003</v>
      </c>
      <c r="C29" s="17">
        <v>103.34</v>
      </c>
      <c r="D29" s="17">
        <v>99.16</v>
      </c>
      <c r="E29" s="17">
        <v>99.59</v>
      </c>
      <c r="F29" s="17">
        <v>100.01</v>
      </c>
      <c r="G29" s="17">
        <v>102.66</v>
      </c>
      <c r="H29" s="17">
        <v>101.07</v>
      </c>
      <c r="I29" s="17">
        <v>100.28</v>
      </c>
    </row>
    <row r="30" spans="2:9" x14ac:dyDescent="0.25">
      <c r="B30" s="16">
        <v>2004</v>
      </c>
      <c r="C30" s="17">
        <v>104.98</v>
      </c>
      <c r="D30" s="17">
        <v>99.59</v>
      </c>
      <c r="E30" s="17">
        <v>100.08</v>
      </c>
      <c r="F30" s="17">
        <v>100.25</v>
      </c>
      <c r="G30" s="17">
        <v>103.29</v>
      </c>
      <c r="H30" s="17">
        <v>100.17</v>
      </c>
      <c r="I30" s="17">
        <v>99.75</v>
      </c>
    </row>
    <row r="31" spans="2:9" x14ac:dyDescent="0.25">
      <c r="B31" s="16">
        <v>2005</v>
      </c>
      <c r="C31" s="17">
        <v>106.5</v>
      </c>
      <c r="D31" s="17">
        <v>100.5</v>
      </c>
      <c r="E31" s="17">
        <v>100.73</v>
      </c>
      <c r="F31" s="17">
        <v>101.02</v>
      </c>
      <c r="G31" s="17">
        <v>106.88</v>
      </c>
      <c r="H31" s="17">
        <v>103.92</v>
      </c>
      <c r="I31" s="17">
        <v>105.61</v>
      </c>
    </row>
    <row r="32" spans="2:9" x14ac:dyDescent="0.25">
      <c r="B32" s="16">
        <v>2006</v>
      </c>
      <c r="C32" s="17">
        <v>108</v>
      </c>
      <c r="D32" s="17">
        <v>101.68</v>
      </c>
      <c r="E32" s="17">
        <v>101.9</v>
      </c>
      <c r="F32" s="17">
        <v>102.33</v>
      </c>
      <c r="G32" s="17">
        <v>109.33</v>
      </c>
      <c r="H32" s="17">
        <v>106.59</v>
      </c>
      <c r="I32" s="17">
        <v>109.53</v>
      </c>
    </row>
    <row r="33" spans="2:9" x14ac:dyDescent="0.25">
      <c r="B33" s="16">
        <v>2007</v>
      </c>
      <c r="C33" s="17">
        <v>109.6</v>
      </c>
      <c r="D33" s="17">
        <v>105.27</v>
      </c>
      <c r="E33" s="17">
        <v>105.17</v>
      </c>
      <c r="F33" s="17">
        <v>103.44</v>
      </c>
      <c r="G33" s="17">
        <v>109.55</v>
      </c>
      <c r="H33" s="17">
        <v>106.62</v>
      </c>
      <c r="I33" s="17">
        <v>109.7</v>
      </c>
    </row>
    <row r="34" spans="2:9" x14ac:dyDescent="0.25">
      <c r="B34" s="16">
        <v>2008</v>
      </c>
      <c r="C34" s="17">
        <v>111.15</v>
      </c>
      <c r="D34" s="17">
        <v>107.34</v>
      </c>
      <c r="E34" s="17">
        <v>107.41</v>
      </c>
      <c r="F34" s="17">
        <v>105.87</v>
      </c>
      <c r="G34" s="17">
        <v>104.01</v>
      </c>
      <c r="H34" s="17">
        <v>97.53</v>
      </c>
      <c r="I34" s="17">
        <v>97.18</v>
      </c>
    </row>
    <row r="35" spans="2:9" x14ac:dyDescent="0.25">
      <c r="B35" s="16">
        <v>2009</v>
      </c>
      <c r="C35" s="17">
        <v>113.12</v>
      </c>
      <c r="D35" s="17">
        <v>107.68</v>
      </c>
      <c r="E35" s="17">
        <v>108.31</v>
      </c>
      <c r="F35" s="17">
        <v>106.79</v>
      </c>
      <c r="G35" s="17">
        <v>108.06</v>
      </c>
      <c r="H35" s="17">
        <v>102.12</v>
      </c>
      <c r="I35" s="17">
        <v>103.63</v>
      </c>
    </row>
    <row r="36" spans="2:9" x14ac:dyDescent="0.25">
      <c r="B36" s="16">
        <v>2010</v>
      </c>
      <c r="C36" s="17">
        <v>115.14</v>
      </c>
      <c r="D36" s="17">
        <v>108.05</v>
      </c>
      <c r="E36" s="17">
        <v>109.37</v>
      </c>
      <c r="F36" s="17">
        <v>107.78</v>
      </c>
      <c r="G36" s="17">
        <v>108.68</v>
      </c>
      <c r="H36" s="17">
        <v>102.04</v>
      </c>
      <c r="I36" s="17">
        <v>103.17</v>
      </c>
    </row>
    <row r="37" spans="2:9" x14ac:dyDescent="0.25">
      <c r="B37" s="16">
        <v>2011</v>
      </c>
      <c r="C37" s="17">
        <v>116.96</v>
      </c>
      <c r="D37" s="17">
        <v>109.16</v>
      </c>
      <c r="E37" s="17">
        <v>111.01</v>
      </c>
      <c r="F37" s="17">
        <v>109.54</v>
      </c>
      <c r="G37" s="17">
        <v>110.95</v>
      </c>
      <c r="H37" s="17">
        <v>103.86</v>
      </c>
      <c r="I37" s="17">
        <v>105.78</v>
      </c>
    </row>
    <row r="38" spans="2:9" x14ac:dyDescent="0.25">
      <c r="B38" s="16">
        <v>2012</v>
      </c>
      <c r="C38" s="17">
        <v>118.91</v>
      </c>
      <c r="D38" s="17">
        <v>109.53</v>
      </c>
      <c r="E38" s="17">
        <v>111.73</v>
      </c>
      <c r="F38" s="17">
        <v>110.36</v>
      </c>
      <c r="G38" s="17">
        <v>114.61</v>
      </c>
      <c r="H38" s="17">
        <v>108.73</v>
      </c>
      <c r="I38" s="17">
        <v>112.55</v>
      </c>
    </row>
    <row r="39" spans="2:9" x14ac:dyDescent="0.25">
      <c r="B39" s="16">
        <v>2013</v>
      </c>
      <c r="C39" s="17">
        <v>120.73</v>
      </c>
      <c r="D39" s="17">
        <v>109.7</v>
      </c>
      <c r="E39" s="17">
        <v>112.29</v>
      </c>
      <c r="F39" s="17">
        <v>111.02</v>
      </c>
      <c r="G39" s="17">
        <v>116.96</v>
      </c>
      <c r="H39" s="17">
        <v>111.87</v>
      </c>
      <c r="I39" s="17">
        <v>117.45</v>
      </c>
    </row>
    <row r="40" spans="2:9" x14ac:dyDescent="0.25">
      <c r="B40" s="16">
        <v>2014</v>
      </c>
      <c r="C40" s="17">
        <v>122.52</v>
      </c>
      <c r="D40" s="17">
        <v>109.53</v>
      </c>
      <c r="E40" s="17">
        <v>112.22</v>
      </c>
      <c r="F40" s="17">
        <v>110.4</v>
      </c>
      <c r="G40" s="17">
        <v>117.05</v>
      </c>
      <c r="H40" s="17">
        <v>111.8</v>
      </c>
      <c r="I40" s="17">
        <v>115.54</v>
      </c>
    </row>
    <row r="41" spans="2:9" x14ac:dyDescent="0.25">
      <c r="B41" s="16">
        <v>2015</v>
      </c>
      <c r="C41" s="17">
        <v>124.59</v>
      </c>
      <c r="D41" s="17">
        <v>109.5</v>
      </c>
      <c r="E41" s="17">
        <v>112.54</v>
      </c>
      <c r="F41" s="17">
        <v>110.61</v>
      </c>
      <c r="G41" s="17">
        <v>117.34</v>
      </c>
      <c r="H41" s="17">
        <v>111.81</v>
      </c>
      <c r="I41" s="17">
        <v>115.48</v>
      </c>
    </row>
    <row r="42" spans="2:9" x14ac:dyDescent="0.25">
      <c r="B42" s="16">
        <v>2016</v>
      </c>
      <c r="C42" s="17">
        <v>126.29</v>
      </c>
      <c r="D42" s="17">
        <v>109.82</v>
      </c>
      <c r="E42" s="17">
        <v>113.4</v>
      </c>
      <c r="F42" s="17">
        <v>111.72</v>
      </c>
      <c r="G42" s="17">
        <v>119.92</v>
      </c>
      <c r="H42" s="17">
        <v>115.66</v>
      </c>
      <c r="I42" s="17">
        <v>120.14</v>
      </c>
    </row>
    <row r="43" spans="2:9" x14ac:dyDescent="0.25">
      <c r="B43" s="16">
        <v>2017</v>
      </c>
      <c r="C43" s="17">
        <v>127.95</v>
      </c>
      <c r="D43" s="17">
        <v>110.64</v>
      </c>
      <c r="E43" s="17">
        <v>114.87</v>
      </c>
      <c r="F43" s="17">
        <v>113.35</v>
      </c>
      <c r="G43" s="17">
        <v>123.43</v>
      </c>
      <c r="H43" s="17">
        <v>119.96</v>
      </c>
      <c r="I43" s="17">
        <v>126.35</v>
      </c>
    </row>
    <row r="44" spans="2:9" x14ac:dyDescent="0.25">
      <c r="B44" s="16">
        <v>2018</v>
      </c>
      <c r="C44" s="17">
        <v>129.43</v>
      </c>
      <c r="D44" s="17">
        <v>111.99</v>
      </c>
      <c r="E44" s="17">
        <v>116.62</v>
      </c>
      <c r="F44" s="17">
        <v>115.21</v>
      </c>
      <c r="G44" s="17">
        <v>123.56</v>
      </c>
      <c r="H44" s="17">
        <v>119.31</v>
      </c>
      <c r="I44" s="17">
        <v>125.28</v>
      </c>
    </row>
    <row r="45" spans="2:9" x14ac:dyDescent="0.25">
      <c r="B45" s="16">
        <v>2019</v>
      </c>
      <c r="C45" s="17">
        <v>131.07</v>
      </c>
      <c r="D45" s="17">
        <v>113.9</v>
      </c>
      <c r="E45" s="17">
        <v>119.02</v>
      </c>
      <c r="F45" s="17">
        <v>117.87</v>
      </c>
      <c r="G45" s="17">
        <v>125.7</v>
      </c>
      <c r="H45" s="17">
        <v>122.28</v>
      </c>
      <c r="I45" s="17">
        <v>130.25</v>
      </c>
    </row>
    <row r="46" spans="2:9" x14ac:dyDescent="0.25">
      <c r="B46" s="18">
        <v>2020</v>
      </c>
      <c r="C46" s="19">
        <v>132.63</v>
      </c>
      <c r="D46" s="19">
        <v>111.18</v>
      </c>
      <c r="E46" s="19">
        <v>115.77</v>
      </c>
      <c r="F46" s="19">
        <v>114.48</v>
      </c>
      <c r="G46" s="19">
        <v>129.75</v>
      </c>
      <c r="H46" s="19">
        <v>127.5</v>
      </c>
      <c r="I46" s="19">
        <v>136.93</v>
      </c>
    </row>
    <row r="48" spans="2:9" x14ac:dyDescent="0.25">
      <c r="B48" s="48" t="s">
        <v>92</v>
      </c>
      <c r="C48" s="49"/>
      <c r="D48" s="49"/>
      <c r="E48" s="49"/>
      <c r="F48" s="49"/>
      <c r="G48" s="49"/>
      <c r="H48" s="49"/>
      <c r="I48" s="49"/>
    </row>
    <row r="49" spans="2:9" x14ac:dyDescent="0.25">
      <c r="B49" s="48" t="s">
        <v>93</v>
      </c>
      <c r="C49" s="49"/>
      <c r="D49" s="49"/>
      <c r="E49" s="49"/>
      <c r="F49" s="49"/>
      <c r="G49" s="49"/>
      <c r="H49" s="49"/>
      <c r="I49" s="49"/>
    </row>
    <row r="50" spans="2:9" x14ac:dyDescent="0.25">
      <c r="B50" s="48" t="s">
        <v>94</v>
      </c>
      <c r="C50" s="49"/>
      <c r="D50" s="49"/>
      <c r="E50" s="49"/>
      <c r="F50" s="49"/>
      <c r="G50" s="49"/>
      <c r="H50" s="49"/>
      <c r="I50" s="49"/>
    </row>
    <row r="51" spans="2:9" x14ac:dyDescent="0.25">
      <c r="B51" s="48" t="s">
        <v>95</v>
      </c>
      <c r="C51" s="49"/>
      <c r="D51" s="49"/>
      <c r="E51" s="49"/>
      <c r="F51" s="49"/>
      <c r="G51" s="49"/>
      <c r="H51" s="49"/>
      <c r="I51" s="49"/>
    </row>
    <row r="52" spans="2:9" x14ac:dyDescent="0.25">
      <c r="B52" s="48" t="s">
        <v>96</v>
      </c>
      <c r="C52" s="49"/>
      <c r="D52" s="49"/>
      <c r="E52" s="49"/>
      <c r="F52" s="49"/>
      <c r="G52" s="49"/>
      <c r="H52" s="49"/>
      <c r="I52" s="49"/>
    </row>
    <row r="53" spans="2:9" x14ac:dyDescent="0.25">
      <c r="B53" s="48" t="s">
        <v>97</v>
      </c>
      <c r="C53" s="49"/>
      <c r="D53" s="49"/>
      <c r="E53" s="49"/>
      <c r="F53" s="49"/>
      <c r="G53" s="49"/>
      <c r="H53" s="49"/>
      <c r="I53" s="49"/>
    </row>
    <row r="54" spans="2:9" x14ac:dyDescent="0.25">
      <c r="B54" s="48" t="s">
        <v>98</v>
      </c>
      <c r="C54" s="49"/>
      <c r="D54" s="49"/>
      <c r="E54" s="49"/>
      <c r="F54" s="49"/>
      <c r="G54" s="49"/>
      <c r="H54" s="49"/>
      <c r="I54" s="49"/>
    </row>
  </sheetData>
  <mergeCells count="9">
    <mergeCell ref="B51:I51"/>
    <mergeCell ref="B52:I52"/>
    <mergeCell ref="B53:I53"/>
    <mergeCell ref="B54:I54"/>
    <mergeCell ref="B5:I5"/>
    <mergeCell ref="B26:I26"/>
    <mergeCell ref="B48:I48"/>
    <mergeCell ref="B49:I49"/>
    <mergeCell ref="B50:I50"/>
  </mergeCells>
  <pageMargins left="0.70866141732283472" right="0.70866141732283472" top="0.74803149606299213" bottom="0.74803149606299213" header="0.31496062992125984" footer="0.31496062992125984"/>
  <pageSetup paperSize="9" scale="71"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FF5C1F"/>
    <pageSetUpPr fitToPage="1"/>
  </sheetPr>
  <dimension ref="B1:N22"/>
  <sheetViews>
    <sheetView showGridLines="0" workbookViewId="0">
      <selection activeCell="B27" sqref="B27"/>
    </sheetView>
  </sheetViews>
  <sheetFormatPr baseColWidth="10" defaultRowHeight="13.2" x14ac:dyDescent="0.25"/>
  <cols>
    <col min="1" max="1" width="2.5546875" customWidth="1"/>
    <col min="2" max="2" width="19.33203125" customWidth="1"/>
    <col min="3" max="14" width="13.33203125" customWidth="1"/>
  </cols>
  <sheetData>
    <row r="1" spans="2:14" ht="17.399999999999999" x14ac:dyDescent="0.3">
      <c r="B1" s="3" t="s">
        <v>37</v>
      </c>
    </row>
    <row r="4" spans="2:14" ht="21" customHeight="1" x14ac:dyDescent="0.25">
      <c r="B4" s="52" t="s">
        <v>137</v>
      </c>
      <c r="C4" s="53" t="s">
        <v>245</v>
      </c>
      <c r="D4" s="53" t="s">
        <v>245</v>
      </c>
      <c r="E4" s="55" t="s">
        <v>2271</v>
      </c>
      <c r="F4" s="53" t="s">
        <v>246</v>
      </c>
      <c r="G4" s="53" t="s">
        <v>246</v>
      </c>
      <c r="H4" s="53" t="s">
        <v>246</v>
      </c>
      <c r="I4" s="53" t="s">
        <v>247</v>
      </c>
      <c r="J4" s="53" t="s">
        <v>247</v>
      </c>
      <c r="K4" s="53" t="s">
        <v>247</v>
      </c>
      <c r="L4" s="53" t="s">
        <v>247</v>
      </c>
      <c r="M4" s="53" t="s">
        <v>157</v>
      </c>
      <c r="N4" s="53" t="s">
        <v>157</v>
      </c>
    </row>
    <row r="5" spans="2:14" ht="21" customHeight="1" x14ac:dyDescent="0.25">
      <c r="B5" s="52" t="s">
        <v>137</v>
      </c>
      <c r="C5" s="53" t="s">
        <v>245</v>
      </c>
      <c r="D5" s="53" t="s">
        <v>245</v>
      </c>
      <c r="E5" s="53" t="s">
        <v>219</v>
      </c>
      <c r="F5" s="53" t="s">
        <v>219</v>
      </c>
      <c r="G5" s="53" t="s">
        <v>244</v>
      </c>
      <c r="H5" s="53" t="s">
        <v>244</v>
      </c>
      <c r="I5" s="53" t="s">
        <v>219</v>
      </c>
      <c r="J5" s="53" t="s">
        <v>219</v>
      </c>
      <c r="K5" s="53" t="s">
        <v>244</v>
      </c>
      <c r="L5" s="53" t="s">
        <v>244</v>
      </c>
      <c r="M5" s="53" t="s">
        <v>157</v>
      </c>
      <c r="N5" s="53" t="s">
        <v>157</v>
      </c>
    </row>
    <row r="6" spans="2:14" ht="42" customHeight="1" x14ac:dyDescent="0.25">
      <c r="B6" s="52" t="s">
        <v>137</v>
      </c>
      <c r="C6" s="42" t="s">
        <v>2272</v>
      </c>
      <c r="D6" s="15" t="s">
        <v>227</v>
      </c>
      <c r="E6" s="42" t="s">
        <v>2272</v>
      </c>
      <c r="F6" s="15" t="s">
        <v>227</v>
      </c>
      <c r="G6" s="42" t="s">
        <v>2272</v>
      </c>
      <c r="H6" s="15" t="s">
        <v>227</v>
      </c>
      <c r="I6" s="42" t="s">
        <v>2272</v>
      </c>
      <c r="J6" s="15" t="s">
        <v>227</v>
      </c>
      <c r="K6" s="42" t="s">
        <v>2272</v>
      </c>
      <c r="L6" s="15" t="s">
        <v>227</v>
      </c>
      <c r="M6" s="42" t="s">
        <v>2272</v>
      </c>
      <c r="N6" s="15" t="s">
        <v>227</v>
      </c>
    </row>
    <row r="7" spans="2:14" x14ac:dyDescent="0.25">
      <c r="B7" s="16">
        <v>0</v>
      </c>
      <c r="C7" s="17">
        <v>13993.4</v>
      </c>
      <c r="D7" s="17">
        <v>0</v>
      </c>
      <c r="E7" s="17">
        <v>255.9</v>
      </c>
      <c r="F7" s="17">
        <v>0</v>
      </c>
      <c r="G7" s="17">
        <v>146.5</v>
      </c>
      <c r="H7" s="17">
        <v>0</v>
      </c>
      <c r="I7" s="17">
        <v>88.7</v>
      </c>
      <c r="J7" s="17">
        <v>0</v>
      </c>
      <c r="K7" s="17">
        <v>176.6</v>
      </c>
      <c r="L7" s="17">
        <v>0</v>
      </c>
      <c r="M7" s="17">
        <v>14661.1</v>
      </c>
      <c r="N7" s="17">
        <v>0</v>
      </c>
    </row>
    <row r="8" spans="2:14" x14ac:dyDescent="0.25">
      <c r="B8" s="16" t="s">
        <v>146</v>
      </c>
      <c r="C8" s="17">
        <v>18347.7</v>
      </c>
      <c r="D8" s="17">
        <v>91946.353000000003</v>
      </c>
      <c r="E8" s="17">
        <v>244.4</v>
      </c>
      <c r="F8" s="17">
        <v>1226.8620000000001</v>
      </c>
      <c r="G8" s="17">
        <v>99.6</v>
      </c>
      <c r="H8" s="17">
        <v>509.89400000000001</v>
      </c>
      <c r="I8" s="17">
        <v>57</v>
      </c>
      <c r="J8" s="17">
        <v>314.72500000000002</v>
      </c>
      <c r="K8" s="17">
        <v>73.099999999999994</v>
      </c>
      <c r="L8" s="17">
        <v>418.44499999999999</v>
      </c>
      <c r="M8" s="17">
        <v>18821.8</v>
      </c>
      <c r="N8" s="17">
        <v>94416.278999999995</v>
      </c>
    </row>
    <row r="9" spans="2:14" x14ac:dyDescent="0.25">
      <c r="B9" s="16" t="s">
        <v>147</v>
      </c>
      <c r="C9" s="17">
        <v>15486</v>
      </c>
      <c r="D9" s="17">
        <v>233604.74</v>
      </c>
      <c r="E9" s="17">
        <v>334.9</v>
      </c>
      <c r="F9" s="17">
        <v>5035.4129999999996</v>
      </c>
      <c r="G9" s="17">
        <v>107.6</v>
      </c>
      <c r="H9" s="17">
        <v>1635.104</v>
      </c>
      <c r="I9" s="17">
        <v>88.5</v>
      </c>
      <c r="J9" s="17">
        <v>1371.271</v>
      </c>
      <c r="K9" s="17">
        <v>90.2</v>
      </c>
      <c r="L9" s="17">
        <v>1388.7380000000001</v>
      </c>
      <c r="M9" s="17">
        <v>16107.2</v>
      </c>
      <c r="N9" s="17">
        <v>243035.266</v>
      </c>
    </row>
    <row r="10" spans="2:14" x14ac:dyDescent="0.25">
      <c r="B10" s="16" t="s">
        <v>148</v>
      </c>
      <c r="C10" s="17">
        <v>16773.400000000001</v>
      </c>
      <c r="D10" s="17">
        <v>420153.85399999999</v>
      </c>
      <c r="E10" s="17">
        <v>413.4</v>
      </c>
      <c r="F10" s="17">
        <v>10436.508</v>
      </c>
      <c r="G10" s="17">
        <v>175.3</v>
      </c>
      <c r="H10" s="17">
        <v>4478.067</v>
      </c>
      <c r="I10" s="17">
        <v>192.6</v>
      </c>
      <c r="J10" s="17">
        <v>4954.366</v>
      </c>
      <c r="K10" s="17">
        <v>138.6</v>
      </c>
      <c r="L10" s="17">
        <v>3529.2559999999999</v>
      </c>
      <c r="M10" s="17">
        <v>17693.3</v>
      </c>
      <c r="N10" s="17">
        <v>443552.05099999998</v>
      </c>
    </row>
    <row r="11" spans="2:14" x14ac:dyDescent="0.25">
      <c r="B11" s="16" t="s">
        <v>149</v>
      </c>
      <c r="C11" s="17">
        <v>52576.7</v>
      </c>
      <c r="D11" s="17">
        <v>2151699.3119999999</v>
      </c>
      <c r="E11" s="17">
        <v>1577.2</v>
      </c>
      <c r="F11" s="17">
        <v>65264.254000000001</v>
      </c>
      <c r="G11" s="17">
        <v>1117.9000000000001</v>
      </c>
      <c r="H11" s="17">
        <v>47445.997000000003</v>
      </c>
      <c r="I11" s="17">
        <v>1035.0999999999999</v>
      </c>
      <c r="J11" s="17">
        <v>43414.633000000002</v>
      </c>
      <c r="K11" s="17">
        <v>1002.2</v>
      </c>
      <c r="L11" s="17">
        <v>42502.29</v>
      </c>
      <c r="M11" s="17">
        <v>57309.1</v>
      </c>
      <c r="N11" s="17">
        <v>2350326.486</v>
      </c>
    </row>
    <row r="12" spans="2:14" x14ac:dyDescent="0.25">
      <c r="B12" s="16" t="s">
        <v>150</v>
      </c>
      <c r="C12" s="17">
        <v>54692.1</v>
      </c>
      <c r="D12" s="17">
        <v>3314141.8629999999</v>
      </c>
      <c r="E12" s="17">
        <v>2912.9</v>
      </c>
      <c r="F12" s="17">
        <v>181354.06200000001</v>
      </c>
      <c r="G12" s="17">
        <v>3436.4</v>
      </c>
      <c r="H12" s="17">
        <v>215604.07699999999</v>
      </c>
      <c r="I12" s="17">
        <v>4287.7</v>
      </c>
      <c r="J12" s="17">
        <v>276626.05</v>
      </c>
      <c r="K12" s="17">
        <v>6350.9</v>
      </c>
      <c r="L12" s="17">
        <v>415675.87099999998</v>
      </c>
      <c r="M12" s="17">
        <v>71680</v>
      </c>
      <c r="N12" s="17">
        <v>4403401.9230000004</v>
      </c>
    </row>
    <row r="13" spans="2:14" x14ac:dyDescent="0.25">
      <c r="B13" s="16" t="s">
        <v>151</v>
      </c>
      <c r="C13" s="17">
        <v>18516</v>
      </c>
      <c r="D13" s="17">
        <v>1580512.798</v>
      </c>
      <c r="E13" s="17">
        <v>2171.6999999999998</v>
      </c>
      <c r="F13" s="17">
        <v>187978.288</v>
      </c>
      <c r="G13" s="17">
        <v>2752.3</v>
      </c>
      <c r="H13" s="17">
        <v>238833.88200000001</v>
      </c>
      <c r="I13" s="17">
        <v>7605.1</v>
      </c>
      <c r="J13" s="17">
        <v>667360.78899999999</v>
      </c>
      <c r="K13" s="17">
        <v>13327</v>
      </c>
      <c r="L13" s="17">
        <v>1169638.2890000001</v>
      </c>
      <c r="M13" s="17">
        <v>44372.1</v>
      </c>
      <c r="N13" s="17">
        <v>3844324.0460000001</v>
      </c>
    </row>
    <row r="14" spans="2:14" x14ac:dyDescent="0.25">
      <c r="B14" s="16" t="s">
        <v>152</v>
      </c>
      <c r="C14" s="17">
        <v>9302.5</v>
      </c>
      <c r="D14" s="17">
        <v>1092202.176</v>
      </c>
      <c r="E14" s="17">
        <v>1782.3</v>
      </c>
      <c r="F14" s="17">
        <v>212444.935</v>
      </c>
      <c r="G14" s="17">
        <v>2791.8</v>
      </c>
      <c r="H14" s="17">
        <v>333073.91399999999</v>
      </c>
      <c r="I14" s="17">
        <v>10068.6</v>
      </c>
      <c r="J14" s="17">
        <v>1212086.9450000001</v>
      </c>
      <c r="K14" s="17">
        <v>17055.7</v>
      </c>
      <c r="L14" s="17">
        <v>2058919.389</v>
      </c>
      <c r="M14" s="17">
        <v>41000.9</v>
      </c>
      <c r="N14" s="17">
        <v>4908727.3590000002</v>
      </c>
    </row>
    <row r="15" spans="2:14" x14ac:dyDescent="0.25">
      <c r="B15" s="16" t="s">
        <v>153</v>
      </c>
      <c r="C15" s="17">
        <v>2435.6</v>
      </c>
      <c r="D15" s="17">
        <v>446056.49400000001</v>
      </c>
      <c r="E15" s="17">
        <v>614.5</v>
      </c>
      <c r="F15" s="17">
        <v>113257.386</v>
      </c>
      <c r="G15" s="17">
        <v>1139.3</v>
      </c>
      <c r="H15" s="17">
        <v>210363.05</v>
      </c>
      <c r="I15" s="17">
        <v>4153.3</v>
      </c>
      <c r="J15" s="17">
        <v>761260.64099999995</v>
      </c>
      <c r="K15" s="17">
        <v>8053.7</v>
      </c>
      <c r="L15" s="17">
        <v>1476527.5549999999</v>
      </c>
      <c r="M15" s="17">
        <v>16396.400000000001</v>
      </c>
      <c r="N15" s="17">
        <v>3007465.1260000002</v>
      </c>
    </row>
    <row r="16" spans="2:14" x14ac:dyDescent="0.25">
      <c r="B16" s="16" t="s">
        <v>154</v>
      </c>
      <c r="C16" s="17">
        <v>621.79999999999995</v>
      </c>
      <c r="D16" s="17">
        <v>198867.57500000001</v>
      </c>
      <c r="E16" s="17">
        <v>182.2</v>
      </c>
      <c r="F16" s="17">
        <v>57960.184999999998</v>
      </c>
      <c r="G16" s="17">
        <v>359.5</v>
      </c>
      <c r="H16" s="17">
        <v>119738.106</v>
      </c>
      <c r="I16" s="17">
        <v>896.7</v>
      </c>
      <c r="J16" s="17">
        <v>286100.527</v>
      </c>
      <c r="K16" s="17">
        <v>1904.2</v>
      </c>
      <c r="L16" s="17">
        <v>615969.38699999999</v>
      </c>
      <c r="M16" s="17">
        <v>3964.4</v>
      </c>
      <c r="N16" s="17">
        <v>1278635.78</v>
      </c>
    </row>
    <row r="17" spans="2:14" x14ac:dyDescent="0.25">
      <c r="B17" s="16" t="s">
        <v>155</v>
      </c>
      <c r="C17" s="17">
        <v>106.9</v>
      </c>
      <c r="D17" s="17">
        <v>70882.150999999998</v>
      </c>
      <c r="E17" s="17">
        <v>40</v>
      </c>
      <c r="F17" s="17">
        <v>25864.386999999999</v>
      </c>
      <c r="G17" s="17">
        <v>60.9</v>
      </c>
      <c r="H17" s="17">
        <v>39102.856</v>
      </c>
      <c r="I17" s="17">
        <v>111.6</v>
      </c>
      <c r="J17" s="17">
        <v>71097.013999999996</v>
      </c>
      <c r="K17" s="17">
        <v>253.5</v>
      </c>
      <c r="L17" s="17">
        <v>165591.98699999999</v>
      </c>
      <c r="M17" s="17">
        <v>572.9</v>
      </c>
      <c r="N17" s="17">
        <v>372538.39500000002</v>
      </c>
    </row>
    <row r="18" spans="2:14" x14ac:dyDescent="0.25">
      <c r="B18" s="16" t="s">
        <v>156</v>
      </c>
      <c r="C18" s="17">
        <v>21.5</v>
      </c>
      <c r="D18" s="17">
        <v>52491.375999999997</v>
      </c>
      <c r="E18" s="17">
        <v>8.8000000000000007</v>
      </c>
      <c r="F18" s="17">
        <v>20757.092000000001</v>
      </c>
      <c r="G18" s="17">
        <v>21.3</v>
      </c>
      <c r="H18" s="17">
        <v>40494.764000000003</v>
      </c>
      <c r="I18" s="17">
        <v>24</v>
      </c>
      <c r="J18" s="17">
        <v>33479.606</v>
      </c>
      <c r="K18" s="17">
        <v>53.3</v>
      </c>
      <c r="L18" s="17">
        <v>106692.106</v>
      </c>
      <c r="M18" s="17">
        <v>128.9</v>
      </c>
      <c r="N18" s="17">
        <v>253914.94399999999</v>
      </c>
    </row>
    <row r="19" spans="2:14" x14ac:dyDescent="0.25">
      <c r="B19" s="22" t="s">
        <v>157</v>
      </c>
      <c r="C19" s="23">
        <v>202873.60000000001</v>
      </c>
      <c r="D19" s="23">
        <v>9652558.6919999998</v>
      </c>
      <c r="E19" s="23">
        <v>10538.2</v>
      </c>
      <c r="F19" s="23">
        <v>881579.37199999997</v>
      </c>
      <c r="G19" s="23">
        <v>12208.4</v>
      </c>
      <c r="H19" s="23">
        <v>1251279.7109999999</v>
      </c>
      <c r="I19" s="23">
        <v>28608.9</v>
      </c>
      <c r="J19" s="23">
        <v>3358066.5669999998</v>
      </c>
      <c r="K19" s="23">
        <v>48479</v>
      </c>
      <c r="L19" s="23">
        <v>6056853.3130000001</v>
      </c>
      <c r="M19" s="23">
        <v>302708.09999999998</v>
      </c>
      <c r="N19" s="23">
        <v>21200337.655000001</v>
      </c>
    </row>
    <row r="21" spans="2:14" ht="13.2" customHeight="1" x14ac:dyDescent="0.25">
      <c r="B21" s="54" t="s">
        <v>2270</v>
      </c>
      <c r="C21" s="49"/>
      <c r="D21" s="49"/>
      <c r="E21" s="49"/>
      <c r="F21" s="49"/>
      <c r="G21" s="49"/>
      <c r="H21" s="49"/>
      <c r="I21" s="49"/>
      <c r="J21" s="49"/>
      <c r="K21" s="49"/>
      <c r="L21" s="49"/>
      <c r="M21" s="49"/>
      <c r="N21" s="49"/>
    </row>
    <row r="22" spans="2:14" x14ac:dyDescent="0.25">
      <c r="B22" s="54" t="s">
        <v>236</v>
      </c>
      <c r="C22" s="48"/>
      <c r="D22" s="48"/>
      <c r="E22" s="48"/>
      <c r="F22" s="48"/>
      <c r="G22" s="48"/>
      <c r="H22" s="48"/>
      <c r="I22" s="48"/>
      <c r="J22" s="48"/>
      <c r="K22" s="48"/>
      <c r="L22" s="48"/>
      <c r="M22" s="48"/>
      <c r="N22" s="48"/>
    </row>
  </sheetData>
  <mergeCells count="11">
    <mergeCell ref="B22:N22"/>
    <mergeCell ref="B21:N21"/>
    <mergeCell ref="B4:B6"/>
    <mergeCell ref="C4:D5"/>
    <mergeCell ref="E4:H4"/>
    <mergeCell ref="I4:L4"/>
    <mergeCell ref="M4:N5"/>
    <mergeCell ref="E5:F5"/>
    <mergeCell ref="G5:H5"/>
    <mergeCell ref="I5:J5"/>
    <mergeCell ref="K5:L5"/>
  </mergeCells>
  <pageMargins left="0.7" right="0.7" top="0.75" bottom="0.75" header="0.3" footer="0.3"/>
  <pageSetup paperSize="9" scale="73" orientation="landscape" horizontalDpi="300" verticalDpi="30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5C1F"/>
    <pageSetUpPr fitToPage="1"/>
  </sheetPr>
  <dimension ref="B1:N21"/>
  <sheetViews>
    <sheetView showGridLines="0" workbookViewId="0">
      <selection activeCell="F32" sqref="F32"/>
    </sheetView>
  </sheetViews>
  <sheetFormatPr baseColWidth="10" defaultRowHeight="13.2" x14ac:dyDescent="0.25"/>
  <cols>
    <col min="1" max="1" width="2.5546875" customWidth="1"/>
    <col min="2" max="2" width="17.88671875" customWidth="1"/>
    <col min="3" max="4" width="12.44140625" customWidth="1"/>
    <col min="5" max="8" width="12.109375" customWidth="1"/>
    <col min="9" max="14" width="12.44140625" customWidth="1"/>
  </cols>
  <sheetData>
    <row r="1" spans="2:14" ht="17.399999999999999" x14ac:dyDescent="0.3">
      <c r="B1" s="3" t="s">
        <v>38</v>
      </c>
    </row>
    <row r="4" spans="2:14" ht="21" customHeight="1" x14ac:dyDescent="0.25">
      <c r="B4" s="52" t="s">
        <v>160</v>
      </c>
      <c r="C4" s="53" t="s">
        <v>245</v>
      </c>
      <c r="D4" s="53" t="s">
        <v>245</v>
      </c>
      <c r="E4" s="55" t="s">
        <v>2271</v>
      </c>
      <c r="F4" s="53" t="s">
        <v>246</v>
      </c>
      <c r="G4" s="53" t="s">
        <v>246</v>
      </c>
      <c r="H4" s="53" t="s">
        <v>246</v>
      </c>
      <c r="I4" s="53" t="s">
        <v>247</v>
      </c>
      <c r="J4" s="53" t="s">
        <v>247</v>
      </c>
      <c r="K4" s="53" t="s">
        <v>247</v>
      </c>
      <c r="L4" s="53" t="s">
        <v>247</v>
      </c>
      <c r="M4" s="53" t="s">
        <v>157</v>
      </c>
      <c r="N4" s="53" t="s">
        <v>157</v>
      </c>
    </row>
    <row r="5" spans="2:14" ht="21" customHeight="1" x14ac:dyDescent="0.25">
      <c r="B5" s="52" t="s">
        <v>160</v>
      </c>
      <c r="C5" s="53" t="s">
        <v>245</v>
      </c>
      <c r="D5" s="53" t="s">
        <v>245</v>
      </c>
      <c r="E5" s="53" t="s">
        <v>219</v>
      </c>
      <c r="F5" s="53" t="s">
        <v>219</v>
      </c>
      <c r="G5" s="53" t="s">
        <v>244</v>
      </c>
      <c r="H5" s="53" t="s">
        <v>244</v>
      </c>
      <c r="I5" s="53" t="s">
        <v>219</v>
      </c>
      <c r="J5" s="53" t="s">
        <v>219</v>
      </c>
      <c r="K5" s="53" t="s">
        <v>244</v>
      </c>
      <c r="L5" s="53" t="s">
        <v>244</v>
      </c>
      <c r="M5" s="53" t="s">
        <v>157</v>
      </c>
      <c r="N5" s="53" t="s">
        <v>157</v>
      </c>
    </row>
    <row r="6" spans="2:14" ht="42" customHeight="1" x14ac:dyDescent="0.25">
      <c r="B6" s="52" t="s">
        <v>160</v>
      </c>
      <c r="C6" s="42" t="s">
        <v>2272</v>
      </c>
      <c r="D6" s="15" t="s">
        <v>228</v>
      </c>
      <c r="E6" s="42" t="s">
        <v>2272</v>
      </c>
      <c r="F6" s="15" t="s">
        <v>228</v>
      </c>
      <c r="G6" s="42" t="s">
        <v>2272</v>
      </c>
      <c r="H6" s="15" t="s">
        <v>228</v>
      </c>
      <c r="I6" s="42" t="s">
        <v>2272</v>
      </c>
      <c r="J6" s="15" t="s">
        <v>228</v>
      </c>
      <c r="K6" s="42" t="s">
        <v>2272</v>
      </c>
      <c r="L6" s="15" t="s">
        <v>228</v>
      </c>
      <c r="M6" s="42" t="s">
        <v>2272</v>
      </c>
      <c r="N6" s="15" t="s">
        <v>228</v>
      </c>
    </row>
    <row r="7" spans="2:14" x14ac:dyDescent="0.25">
      <c r="B7" s="16">
        <v>0</v>
      </c>
      <c r="C7" s="17">
        <v>40679.1</v>
      </c>
      <c r="D7" s="17">
        <v>0</v>
      </c>
      <c r="E7" s="17">
        <v>2147.9</v>
      </c>
      <c r="F7" s="17">
        <v>0</v>
      </c>
      <c r="G7" s="17">
        <v>4021.4</v>
      </c>
      <c r="H7" s="17">
        <v>0</v>
      </c>
      <c r="I7" s="17">
        <v>6353.3</v>
      </c>
      <c r="J7" s="17">
        <v>0</v>
      </c>
      <c r="K7" s="17">
        <v>16408.099999999999</v>
      </c>
      <c r="L7" s="17">
        <v>0</v>
      </c>
      <c r="M7" s="17">
        <v>69609.8</v>
      </c>
      <c r="N7" s="17">
        <v>0</v>
      </c>
    </row>
    <row r="8" spans="2:14" x14ac:dyDescent="0.25">
      <c r="B8" s="16" t="s">
        <v>161</v>
      </c>
      <c r="C8" s="17">
        <v>73225.7</v>
      </c>
      <c r="D8" s="17">
        <v>641215.55000000005</v>
      </c>
      <c r="E8" s="17">
        <v>1795.6</v>
      </c>
      <c r="F8" s="17">
        <v>13445.376</v>
      </c>
      <c r="G8" s="17">
        <v>2449.1</v>
      </c>
      <c r="H8" s="17">
        <v>20396.75</v>
      </c>
      <c r="I8" s="17">
        <v>3008.7</v>
      </c>
      <c r="J8" s="17">
        <v>32188.737000000001</v>
      </c>
      <c r="K8" s="17">
        <v>5763</v>
      </c>
      <c r="L8" s="17">
        <v>59896.050999999999</v>
      </c>
      <c r="M8" s="17">
        <v>86242.1</v>
      </c>
      <c r="N8" s="17">
        <v>767142.46400000004</v>
      </c>
    </row>
    <row r="9" spans="2:14" x14ac:dyDescent="0.25">
      <c r="B9" s="16" t="s">
        <v>162</v>
      </c>
      <c r="C9" s="17">
        <v>23895.200000000001</v>
      </c>
      <c r="D9" s="17">
        <v>859967.05799999996</v>
      </c>
      <c r="E9" s="17">
        <v>656.7</v>
      </c>
      <c r="F9" s="17">
        <v>24555.606</v>
      </c>
      <c r="G9" s="17">
        <v>856.8</v>
      </c>
      <c r="H9" s="17">
        <v>30987.814999999999</v>
      </c>
      <c r="I9" s="17">
        <v>1888</v>
      </c>
      <c r="J9" s="17">
        <v>69485.186000000002</v>
      </c>
      <c r="K9" s="17">
        <v>3290.6</v>
      </c>
      <c r="L9" s="17">
        <v>120601.173</v>
      </c>
      <c r="M9" s="17">
        <v>30587.3</v>
      </c>
      <c r="N9" s="17">
        <v>1105596.838</v>
      </c>
    </row>
    <row r="10" spans="2:14" x14ac:dyDescent="0.25">
      <c r="B10" s="16" t="s">
        <v>163</v>
      </c>
      <c r="C10" s="17">
        <v>22725.8</v>
      </c>
      <c r="D10" s="17">
        <v>1626695.4569999999</v>
      </c>
      <c r="E10" s="17">
        <v>918.1</v>
      </c>
      <c r="F10" s="17">
        <v>67308.627999999997</v>
      </c>
      <c r="G10" s="17">
        <v>1049.7</v>
      </c>
      <c r="H10" s="17">
        <v>77257.5</v>
      </c>
      <c r="I10" s="17">
        <v>2719.7</v>
      </c>
      <c r="J10" s="17">
        <v>199591.367</v>
      </c>
      <c r="K10" s="17">
        <v>4370.3999999999996</v>
      </c>
      <c r="L10" s="17">
        <v>319941.05499999999</v>
      </c>
      <c r="M10" s="17">
        <v>31783.7</v>
      </c>
      <c r="N10" s="17">
        <v>2290794.0070000002</v>
      </c>
    </row>
    <row r="11" spans="2:14" x14ac:dyDescent="0.25">
      <c r="B11" s="16" t="s">
        <v>164</v>
      </c>
      <c r="C11" s="17">
        <v>21686.1</v>
      </c>
      <c r="D11" s="17">
        <v>3434079.1239999998</v>
      </c>
      <c r="E11" s="17">
        <v>1606.4</v>
      </c>
      <c r="F11" s="17">
        <v>266915.29399999999</v>
      </c>
      <c r="G11" s="17">
        <v>1559.9</v>
      </c>
      <c r="H11" s="17">
        <v>256776.03700000001</v>
      </c>
      <c r="I11" s="17">
        <v>4933.6000000000004</v>
      </c>
      <c r="J11" s="17">
        <v>824608.95600000001</v>
      </c>
      <c r="K11" s="17">
        <v>7066.4</v>
      </c>
      <c r="L11" s="17">
        <v>1170002.838</v>
      </c>
      <c r="M11" s="17">
        <v>36852.400000000001</v>
      </c>
      <c r="N11" s="17">
        <v>5952382.2489999998</v>
      </c>
    </row>
    <row r="12" spans="2:14" x14ac:dyDescent="0.25">
      <c r="B12" s="16" t="s">
        <v>165</v>
      </c>
      <c r="C12" s="17">
        <v>10675.4</v>
      </c>
      <c r="D12" s="17">
        <v>3756765.2050000001</v>
      </c>
      <c r="E12" s="17">
        <v>1268.9000000000001</v>
      </c>
      <c r="F12" s="17">
        <v>460513.25799999997</v>
      </c>
      <c r="G12" s="17">
        <v>977.9</v>
      </c>
      <c r="H12" s="17">
        <v>348236.06599999999</v>
      </c>
      <c r="I12" s="17">
        <v>3960.3</v>
      </c>
      <c r="J12" s="17">
        <v>1414043.568</v>
      </c>
      <c r="K12" s="17">
        <v>4939.5</v>
      </c>
      <c r="L12" s="17">
        <v>1764270.666</v>
      </c>
      <c r="M12" s="17">
        <v>21822</v>
      </c>
      <c r="N12" s="17">
        <v>7743828.7630000003</v>
      </c>
    </row>
    <row r="13" spans="2:14" x14ac:dyDescent="0.25">
      <c r="B13" s="16" t="s">
        <v>166</v>
      </c>
      <c r="C13" s="17">
        <v>4218.8999999999996</v>
      </c>
      <c r="D13" s="17">
        <v>2570264.5669999998</v>
      </c>
      <c r="E13" s="17">
        <v>715.7</v>
      </c>
      <c r="F13" s="17">
        <v>441247.06599999999</v>
      </c>
      <c r="G13" s="17">
        <v>445.1</v>
      </c>
      <c r="H13" s="17">
        <v>272247.87599999999</v>
      </c>
      <c r="I13" s="17">
        <v>2011.7</v>
      </c>
      <c r="J13" s="17">
        <v>1234605.3570000001</v>
      </c>
      <c r="K13" s="17">
        <v>2352.1999999999998</v>
      </c>
      <c r="L13" s="17">
        <v>1433133.9620000001</v>
      </c>
      <c r="M13" s="17">
        <v>9743.6</v>
      </c>
      <c r="N13" s="17">
        <v>5951498.8279999997</v>
      </c>
    </row>
    <row r="14" spans="2:14" x14ac:dyDescent="0.25">
      <c r="B14" s="16" t="s">
        <v>167</v>
      </c>
      <c r="C14" s="17">
        <v>2054.4</v>
      </c>
      <c r="D14" s="17">
        <v>1765168.709</v>
      </c>
      <c r="E14" s="17">
        <v>398.6</v>
      </c>
      <c r="F14" s="17">
        <v>343924.21</v>
      </c>
      <c r="G14" s="17">
        <v>253.9</v>
      </c>
      <c r="H14" s="17">
        <v>223061.33600000001</v>
      </c>
      <c r="I14" s="17">
        <v>1119.7</v>
      </c>
      <c r="J14" s="17">
        <v>966248.11</v>
      </c>
      <c r="K14" s="17">
        <v>1264.4000000000001</v>
      </c>
      <c r="L14" s="17">
        <v>1092903.8810000001</v>
      </c>
      <c r="M14" s="17">
        <v>5091</v>
      </c>
      <c r="N14" s="17">
        <v>4391306.2460000003</v>
      </c>
    </row>
    <row r="15" spans="2:14" x14ac:dyDescent="0.25">
      <c r="B15" s="16" t="s">
        <v>168</v>
      </c>
      <c r="C15" s="17">
        <v>3439.7</v>
      </c>
      <c r="D15" s="17">
        <v>6050283.0279999999</v>
      </c>
      <c r="E15" s="17">
        <v>935.9</v>
      </c>
      <c r="F15" s="17">
        <v>1755587.142</v>
      </c>
      <c r="G15" s="17">
        <v>516.4</v>
      </c>
      <c r="H15" s="17">
        <v>982172.29</v>
      </c>
      <c r="I15" s="17">
        <v>2394.6999999999998</v>
      </c>
      <c r="J15" s="17">
        <v>4399046.0429999996</v>
      </c>
      <c r="K15" s="17">
        <v>2733</v>
      </c>
      <c r="L15" s="17">
        <v>5075635.8229999999</v>
      </c>
      <c r="M15" s="17">
        <v>10019.700000000001</v>
      </c>
      <c r="N15" s="17">
        <v>18262724.326000001</v>
      </c>
    </row>
    <row r="16" spans="2:14" x14ac:dyDescent="0.25">
      <c r="B16" s="16" t="s">
        <v>169</v>
      </c>
      <c r="C16" s="17">
        <v>186.4</v>
      </c>
      <c r="D16" s="17">
        <v>1258246.9990000001</v>
      </c>
      <c r="E16" s="17">
        <v>63.7</v>
      </c>
      <c r="F16" s="17">
        <v>424959.59399999998</v>
      </c>
      <c r="G16" s="17">
        <v>45</v>
      </c>
      <c r="H16" s="17">
        <v>316685.65500000003</v>
      </c>
      <c r="I16" s="17">
        <v>152.19999999999999</v>
      </c>
      <c r="J16" s="17">
        <v>1023215.844</v>
      </c>
      <c r="K16" s="17">
        <v>178.9</v>
      </c>
      <c r="L16" s="17">
        <v>1237570.51</v>
      </c>
      <c r="M16" s="17">
        <v>626.20000000000005</v>
      </c>
      <c r="N16" s="17">
        <v>4260678.602</v>
      </c>
    </row>
    <row r="17" spans="2:14" x14ac:dyDescent="0.25">
      <c r="B17" s="16" t="s">
        <v>170</v>
      </c>
      <c r="C17" s="17">
        <v>86.9</v>
      </c>
      <c r="D17" s="17">
        <v>1879922.2490000001</v>
      </c>
      <c r="E17" s="17">
        <v>30.6</v>
      </c>
      <c r="F17" s="17">
        <v>681344.745</v>
      </c>
      <c r="G17" s="17">
        <v>33.1</v>
      </c>
      <c r="H17" s="17">
        <v>800892.478</v>
      </c>
      <c r="I17" s="17">
        <v>66.900000000000006</v>
      </c>
      <c r="J17" s="17">
        <v>1527447.5859999999</v>
      </c>
      <c r="K17" s="17">
        <v>112.5</v>
      </c>
      <c r="L17" s="17">
        <v>4085946.3730000001</v>
      </c>
      <c r="M17" s="17">
        <v>330</v>
      </c>
      <c r="N17" s="17">
        <v>8975553.4309999999</v>
      </c>
    </row>
    <row r="18" spans="2:14" x14ac:dyDescent="0.25">
      <c r="B18" s="22" t="s">
        <v>157</v>
      </c>
      <c r="C18" s="23">
        <v>202873.60000000001</v>
      </c>
      <c r="D18" s="23">
        <v>23842607.945999999</v>
      </c>
      <c r="E18" s="23">
        <v>10538.1</v>
      </c>
      <c r="F18" s="23">
        <v>4479800.9189999998</v>
      </c>
      <c r="G18" s="23">
        <v>12208.3</v>
      </c>
      <c r="H18" s="23">
        <v>3328713.8029999998</v>
      </c>
      <c r="I18" s="23">
        <v>28608.799999999999</v>
      </c>
      <c r="J18" s="23">
        <v>11690480.754000001</v>
      </c>
      <c r="K18" s="23">
        <v>48479</v>
      </c>
      <c r="L18" s="23">
        <v>16359902.332</v>
      </c>
      <c r="M18" s="23">
        <v>302707.8</v>
      </c>
      <c r="N18" s="23">
        <v>59701505.754000001</v>
      </c>
    </row>
    <row r="20" spans="2:14" ht="13.2" customHeight="1" x14ac:dyDescent="0.25">
      <c r="B20" s="54" t="s">
        <v>2270</v>
      </c>
      <c r="C20" s="49"/>
      <c r="D20" s="49"/>
      <c r="E20" s="49"/>
      <c r="F20" s="49"/>
      <c r="G20" s="49"/>
      <c r="H20" s="49"/>
      <c r="I20" s="49"/>
      <c r="J20" s="49"/>
      <c r="K20" s="49"/>
      <c r="L20" s="49"/>
      <c r="M20" s="49"/>
      <c r="N20" s="49"/>
    </row>
    <row r="21" spans="2:14" ht="13.2" customHeight="1" x14ac:dyDescent="0.25">
      <c r="B21" s="54" t="s">
        <v>236</v>
      </c>
      <c r="C21" s="48"/>
      <c r="D21" s="48"/>
      <c r="E21" s="48"/>
      <c r="F21" s="48"/>
      <c r="G21" s="48"/>
      <c r="H21" s="48"/>
      <c r="I21" s="48"/>
      <c r="J21" s="48"/>
      <c r="K21" s="48"/>
      <c r="L21" s="48"/>
      <c r="M21" s="48"/>
      <c r="N21" s="48"/>
    </row>
  </sheetData>
  <mergeCells count="11">
    <mergeCell ref="B20:N20"/>
    <mergeCell ref="B21:N21"/>
    <mergeCell ref="B4:B6"/>
    <mergeCell ref="C4:D5"/>
    <mergeCell ref="E4:H4"/>
    <mergeCell ref="I4:L4"/>
    <mergeCell ref="M4:N5"/>
    <mergeCell ref="E5:F5"/>
    <mergeCell ref="G5:H5"/>
    <mergeCell ref="I5:J5"/>
    <mergeCell ref="K5:L5"/>
  </mergeCells>
  <pageMargins left="0.7" right="0.7" top="0.75" bottom="0.75" header="0.3" footer="0.3"/>
  <pageSetup paperSize="9" scale="79" orientation="landscape" horizontalDpi="300" verticalDpi="300"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CC4918"/>
    <pageSetUpPr fitToPage="1"/>
  </sheetPr>
  <dimension ref="B1:L20"/>
  <sheetViews>
    <sheetView showGridLines="0" workbookViewId="0">
      <selection activeCell="B8" sqref="B8"/>
    </sheetView>
  </sheetViews>
  <sheetFormatPr baseColWidth="10" defaultRowHeight="13.2" x14ac:dyDescent="0.25"/>
  <cols>
    <col min="1" max="1" width="2.5546875" customWidth="1"/>
    <col min="2" max="2" width="19.33203125" customWidth="1"/>
    <col min="3" max="4" width="11.109375" customWidth="1"/>
    <col min="5" max="8" width="11.33203125" customWidth="1"/>
    <col min="9" max="10" width="12.5546875" customWidth="1"/>
    <col min="11" max="12" width="12.44140625" customWidth="1"/>
  </cols>
  <sheetData>
    <row r="1" spans="2:12" ht="17.399999999999999" x14ac:dyDescent="0.3">
      <c r="B1" s="3" t="s">
        <v>49</v>
      </c>
    </row>
    <row r="4" spans="2:12" ht="28.05" customHeight="1" x14ac:dyDescent="0.25">
      <c r="B4" s="52" t="s">
        <v>137</v>
      </c>
      <c r="C4" s="53" t="s">
        <v>138</v>
      </c>
      <c r="D4" s="53" t="s">
        <v>138</v>
      </c>
      <c r="E4" s="53" t="s">
        <v>248</v>
      </c>
      <c r="F4" s="53" t="s">
        <v>248</v>
      </c>
      <c r="G4" s="53" t="s">
        <v>249</v>
      </c>
      <c r="H4" s="53" t="s">
        <v>249</v>
      </c>
      <c r="I4" s="53" t="s">
        <v>250</v>
      </c>
      <c r="J4" s="53" t="s">
        <v>250</v>
      </c>
      <c r="K4" s="53" t="s">
        <v>251</v>
      </c>
      <c r="L4" s="53" t="s">
        <v>251</v>
      </c>
    </row>
    <row r="5" spans="2:12" ht="18" customHeight="1" x14ac:dyDescent="0.25">
      <c r="B5" s="52" t="s">
        <v>137</v>
      </c>
      <c r="C5" s="15" t="s">
        <v>143</v>
      </c>
      <c r="D5" s="15" t="s">
        <v>144</v>
      </c>
      <c r="E5" s="15" t="s">
        <v>143</v>
      </c>
      <c r="F5" s="15" t="s">
        <v>144</v>
      </c>
      <c r="G5" s="15" t="s">
        <v>143</v>
      </c>
      <c r="H5" s="15" t="s">
        <v>144</v>
      </c>
      <c r="I5" s="15" t="s">
        <v>143</v>
      </c>
      <c r="J5" s="15" t="s">
        <v>144</v>
      </c>
      <c r="K5" s="15" t="s">
        <v>143</v>
      </c>
      <c r="L5" s="15" t="s">
        <v>144</v>
      </c>
    </row>
    <row r="6" spans="2:12" x14ac:dyDescent="0.25">
      <c r="B6" s="16">
        <v>0</v>
      </c>
      <c r="C6" s="17">
        <v>2954.8649659695602</v>
      </c>
      <c r="D6" s="31">
        <v>3.24</v>
      </c>
      <c r="E6" s="17">
        <v>83411.452000000005</v>
      </c>
      <c r="F6" s="31">
        <v>1.18</v>
      </c>
      <c r="G6" s="17">
        <v>0</v>
      </c>
      <c r="H6" s="31">
        <v>0</v>
      </c>
      <c r="I6" s="17">
        <v>810217.60800000001</v>
      </c>
      <c r="J6" s="31">
        <v>0.91</v>
      </c>
      <c r="K6" s="17">
        <v>628728.98199999996</v>
      </c>
      <c r="L6" s="31">
        <v>0.92</v>
      </c>
    </row>
    <row r="7" spans="2:12" x14ac:dyDescent="0.25">
      <c r="B7" s="16" t="s">
        <v>146</v>
      </c>
      <c r="C7" s="17">
        <v>1433.8018488912801</v>
      </c>
      <c r="D7" s="31">
        <v>1.57</v>
      </c>
      <c r="E7" s="17">
        <v>31511.345000000001</v>
      </c>
      <c r="F7" s="31">
        <v>0.45</v>
      </c>
      <c r="G7" s="17">
        <v>7938.4480000000003</v>
      </c>
      <c r="H7" s="31">
        <v>0.13</v>
      </c>
      <c r="I7" s="17">
        <v>317815.36300000001</v>
      </c>
      <c r="J7" s="31">
        <v>0.36</v>
      </c>
      <c r="K7" s="17">
        <v>252995.79199999999</v>
      </c>
      <c r="L7" s="31">
        <v>0.37</v>
      </c>
    </row>
    <row r="8" spans="2:12" x14ac:dyDescent="0.25">
      <c r="B8" s="16" t="s">
        <v>147</v>
      </c>
      <c r="C8" s="17">
        <v>4307.3346378811402</v>
      </c>
      <c r="D8" s="31">
        <v>4.72</v>
      </c>
      <c r="E8" s="17">
        <v>104249.137</v>
      </c>
      <c r="F8" s="31">
        <v>1.48</v>
      </c>
      <c r="G8" s="17">
        <v>69251.891000000003</v>
      </c>
      <c r="H8" s="31">
        <v>1.1499999999999999</v>
      </c>
      <c r="I8" s="17">
        <v>886081.28300000005</v>
      </c>
      <c r="J8" s="31">
        <v>0.99</v>
      </c>
      <c r="K8" s="17">
        <v>730804.79500000004</v>
      </c>
      <c r="L8" s="31">
        <v>1.06</v>
      </c>
    </row>
    <row r="9" spans="2:12" x14ac:dyDescent="0.25">
      <c r="B9" s="16" t="s">
        <v>148</v>
      </c>
      <c r="C9" s="17">
        <v>10103.004809498199</v>
      </c>
      <c r="D9" s="31">
        <v>11.07</v>
      </c>
      <c r="E9" s="17">
        <v>308347.24400000001</v>
      </c>
      <c r="F9" s="31">
        <v>4.37</v>
      </c>
      <c r="G9" s="17">
        <v>253578.76300000001</v>
      </c>
      <c r="H9" s="31">
        <v>4.2</v>
      </c>
      <c r="I9" s="17">
        <v>2798744.2390000001</v>
      </c>
      <c r="J9" s="31">
        <v>3.14</v>
      </c>
      <c r="K9" s="17">
        <v>2301501.827</v>
      </c>
      <c r="L9" s="31">
        <v>3.35</v>
      </c>
    </row>
    <row r="10" spans="2:12" x14ac:dyDescent="0.25">
      <c r="B10" s="16" t="s">
        <v>149</v>
      </c>
      <c r="C10" s="17">
        <v>22606.407294623801</v>
      </c>
      <c r="D10" s="31">
        <v>24.78</v>
      </c>
      <c r="E10" s="17">
        <v>1059607.183</v>
      </c>
      <c r="F10" s="31">
        <v>15.03</v>
      </c>
      <c r="G10" s="17">
        <v>908160.65099999995</v>
      </c>
      <c r="H10" s="31">
        <v>15.03</v>
      </c>
      <c r="I10" s="17">
        <v>11553583.445</v>
      </c>
      <c r="J10" s="31">
        <v>12.95</v>
      </c>
      <c r="K10" s="17">
        <v>8964496.5580000002</v>
      </c>
      <c r="L10" s="31">
        <v>13.05</v>
      </c>
    </row>
    <row r="11" spans="2:12" x14ac:dyDescent="0.25">
      <c r="B11" s="16" t="s">
        <v>150</v>
      </c>
      <c r="C11" s="17">
        <v>22672.286010011801</v>
      </c>
      <c r="D11" s="31">
        <v>24.85</v>
      </c>
      <c r="E11" s="17">
        <v>1602795.074</v>
      </c>
      <c r="F11" s="31">
        <v>22.73</v>
      </c>
      <c r="G11" s="17">
        <v>1400585.6640000001</v>
      </c>
      <c r="H11" s="31">
        <v>23.18</v>
      </c>
      <c r="I11" s="17">
        <v>17598169.585999999</v>
      </c>
      <c r="J11" s="31">
        <v>19.72</v>
      </c>
      <c r="K11" s="17">
        <v>13218866.562999999</v>
      </c>
      <c r="L11" s="31">
        <v>19.25</v>
      </c>
    </row>
    <row r="12" spans="2:12" x14ac:dyDescent="0.25">
      <c r="B12" s="16" t="s">
        <v>151</v>
      </c>
      <c r="C12" s="17">
        <v>13563.625218164399</v>
      </c>
      <c r="D12" s="31">
        <v>14.87</v>
      </c>
      <c r="E12" s="17">
        <v>1324632.7490000001</v>
      </c>
      <c r="F12" s="31">
        <v>18.79</v>
      </c>
      <c r="G12" s="17">
        <v>1166379.422</v>
      </c>
      <c r="H12" s="31">
        <v>19.3</v>
      </c>
      <c r="I12" s="17">
        <v>14354504.640000001</v>
      </c>
      <c r="J12" s="31">
        <v>16.079999999999998</v>
      </c>
      <c r="K12" s="17">
        <v>10556455.533</v>
      </c>
      <c r="L12" s="31">
        <v>15.37</v>
      </c>
    </row>
    <row r="13" spans="2:12" x14ac:dyDescent="0.25">
      <c r="B13" s="16" t="s">
        <v>152</v>
      </c>
      <c r="C13" s="17">
        <v>9295.7925308325703</v>
      </c>
      <c r="D13" s="31">
        <v>10.19</v>
      </c>
      <c r="E13" s="17">
        <v>1258356.3600000001</v>
      </c>
      <c r="F13" s="31">
        <v>17.850000000000001</v>
      </c>
      <c r="G13" s="17">
        <v>1106896.379</v>
      </c>
      <c r="H13" s="31">
        <v>18.32</v>
      </c>
      <c r="I13" s="17">
        <v>15874137.859999999</v>
      </c>
      <c r="J13" s="31">
        <v>17.79</v>
      </c>
      <c r="K13" s="17">
        <v>11871687.028000001</v>
      </c>
      <c r="L13" s="31">
        <v>17.29</v>
      </c>
    </row>
    <row r="14" spans="2:12" x14ac:dyDescent="0.25">
      <c r="B14" s="16" t="s">
        <v>153</v>
      </c>
      <c r="C14" s="17">
        <v>3139.1011712412301</v>
      </c>
      <c r="D14" s="31">
        <v>3.44</v>
      </c>
      <c r="E14" s="17">
        <v>659477.34900000005</v>
      </c>
      <c r="F14" s="31">
        <v>9.35</v>
      </c>
      <c r="G14" s="17">
        <v>577902.03799999994</v>
      </c>
      <c r="H14" s="31">
        <v>9.56</v>
      </c>
      <c r="I14" s="17">
        <v>10434866.014</v>
      </c>
      <c r="J14" s="31">
        <v>11.69</v>
      </c>
      <c r="K14" s="17">
        <v>7965779.5259999996</v>
      </c>
      <c r="L14" s="31">
        <v>11.6</v>
      </c>
    </row>
    <row r="15" spans="2:12" x14ac:dyDescent="0.25">
      <c r="B15" s="16" t="s">
        <v>154</v>
      </c>
      <c r="C15" s="17">
        <v>909.00284874563704</v>
      </c>
      <c r="D15" s="31">
        <v>1</v>
      </c>
      <c r="E15" s="17">
        <v>341090.56800000003</v>
      </c>
      <c r="F15" s="31">
        <v>4.84</v>
      </c>
      <c r="G15" s="17">
        <v>299704.799</v>
      </c>
      <c r="H15" s="31">
        <v>4.96</v>
      </c>
      <c r="I15" s="17">
        <v>7107254.7949999999</v>
      </c>
      <c r="J15" s="31">
        <v>7.96</v>
      </c>
      <c r="K15" s="17">
        <v>5631946.4110000003</v>
      </c>
      <c r="L15" s="31">
        <v>8.1999999999999993</v>
      </c>
    </row>
    <row r="16" spans="2:12" x14ac:dyDescent="0.25">
      <c r="B16" s="16" t="s">
        <v>155</v>
      </c>
      <c r="C16" s="17">
        <v>185.43880769695301</v>
      </c>
      <c r="D16" s="31">
        <v>0.2</v>
      </c>
      <c r="E16" s="17">
        <v>141717.95600000001</v>
      </c>
      <c r="F16" s="31">
        <v>2.0099999999999998</v>
      </c>
      <c r="G16" s="17">
        <v>125414.32</v>
      </c>
      <c r="H16" s="31">
        <v>2.08</v>
      </c>
      <c r="I16" s="17">
        <v>3484079.9029999999</v>
      </c>
      <c r="J16" s="31">
        <v>3.9</v>
      </c>
      <c r="K16" s="17">
        <v>2911457.56</v>
      </c>
      <c r="L16" s="31">
        <v>4.24</v>
      </c>
    </row>
    <row r="17" spans="2:12" x14ac:dyDescent="0.25">
      <c r="B17" s="16" t="s">
        <v>156</v>
      </c>
      <c r="C17" s="17">
        <v>64.776406553462294</v>
      </c>
      <c r="D17" s="31">
        <v>7.0000000000000007E-2</v>
      </c>
      <c r="E17" s="17">
        <v>135289.41699999999</v>
      </c>
      <c r="F17" s="31">
        <v>1.92</v>
      </c>
      <c r="G17" s="17">
        <v>126313.71400000001</v>
      </c>
      <c r="H17" s="31">
        <v>2.09</v>
      </c>
      <c r="I17" s="17">
        <v>4031294.7829999998</v>
      </c>
      <c r="J17" s="31">
        <v>4.5199999999999996</v>
      </c>
      <c r="K17" s="17">
        <v>3632828.7170000002</v>
      </c>
      <c r="L17" s="31">
        <v>5.29</v>
      </c>
    </row>
    <row r="18" spans="2:12" x14ac:dyDescent="0.25">
      <c r="B18" s="22" t="s">
        <v>157</v>
      </c>
      <c r="C18" s="23">
        <v>91235.436550109895</v>
      </c>
      <c r="D18" s="32">
        <v>100</v>
      </c>
      <c r="E18" s="23">
        <v>7050485.8339999998</v>
      </c>
      <c r="F18" s="32">
        <v>100</v>
      </c>
      <c r="G18" s="23">
        <v>6042126.0889999997</v>
      </c>
      <c r="H18" s="32">
        <v>100</v>
      </c>
      <c r="I18" s="23">
        <v>89250749.518999994</v>
      </c>
      <c r="J18" s="32">
        <v>100.01</v>
      </c>
      <c r="K18" s="23">
        <v>68667549.291999996</v>
      </c>
      <c r="L18" s="32">
        <v>99.99</v>
      </c>
    </row>
    <row r="20" spans="2:12" ht="13.2" customHeight="1" x14ac:dyDescent="0.25">
      <c r="B20" s="48" t="s">
        <v>252</v>
      </c>
      <c r="C20" s="49"/>
      <c r="D20" s="49"/>
      <c r="E20" s="49"/>
      <c r="F20" s="49"/>
      <c r="G20" s="49"/>
      <c r="H20" s="49"/>
      <c r="I20" s="49"/>
      <c r="J20" s="49"/>
      <c r="K20" s="49"/>
      <c r="L20" s="49"/>
    </row>
  </sheetData>
  <mergeCells count="7">
    <mergeCell ref="K4:L4"/>
    <mergeCell ref="B20:L20"/>
    <mergeCell ref="B4:B5"/>
    <mergeCell ref="C4:D4"/>
    <mergeCell ref="E4:F4"/>
    <mergeCell ref="G4:H4"/>
    <mergeCell ref="I4:J4"/>
  </mergeCells>
  <pageMargins left="0.7" right="0.7" top="0.75" bottom="0.75" header="0.3" footer="0.3"/>
  <pageSetup paperSize="9" scale="96" orientation="landscape"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CC4918"/>
    <pageSetUpPr fitToPage="1"/>
  </sheetPr>
  <dimension ref="B1:L19"/>
  <sheetViews>
    <sheetView showGridLines="0" workbookViewId="0">
      <selection activeCell="C24" sqref="C24"/>
    </sheetView>
  </sheetViews>
  <sheetFormatPr baseColWidth="10" defaultRowHeight="13.2" x14ac:dyDescent="0.25"/>
  <cols>
    <col min="1" max="1" width="2.5546875" customWidth="1"/>
    <col min="2" max="2" width="17.88671875" customWidth="1"/>
    <col min="3" max="4" width="11.109375" customWidth="1"/>
    <col min="5" max="8" width="11.33203125" customWidth="1"/>
    <col min="9" max="10" width="12.5546875" customWidth="1"/>
    <col min="11" max="12" width="12.44140625" customWidth="1"/>
  </cols>
  <sheetData>
    <row r="1" spans="2:12" ht="17.399999999999999" x14ac:dyDescent="0.3">
      <c r="B1" s="3" t="s">
        <v>50</v>
      </c>
    </row>
    <row r="4" spans="2:12" ht="28.05" customHeight="1" x14ac:dyDescent="0.25">
      <c r="B4" s="52" t="s">
        <v>160</v>
      </c>
      <c r="C4" s="53" t="s">
        <v>138</v>
      </c>
      <c r="D4" s="53" t="s">
        <v>138</v>
      </c>
      <c r="E4" s="53" t="s">
        <v>248</v>
      </c>
      <c r="F4" s="53" t="s">
        <v>248</v>
      </c>
      <c r="G4" s="53" t="s">
        <v>249</v>
      </c>
      <c r="H4" s="53" t="s">
        <v>249</v>
      </c>
      <c r="I4" s="53" t="s">
        <v>250</v>
      </c>
      <c r="J4" s="53" t="s">
        <v>250</v>
      </c>
      <c r="K4" s="53" t="s">
        <v>251</v>
      </c>
      <c r="L4" s="53" t="s">
        <v>251</v>
      </c>
    </row>
    <row r="5" spans="2:12" ht="18" customHeight="1" x14ac:dyDescent="0.25">
      <c r="B5" s="52" t="s">
        <v>160</v>
      </c>
      <c r="C5" s="15" t="s">
        <v>143</v>
      </c>
      <c r="D5" s="15" t="s">
        <v>144</v>
      </c>
      <c r="E5" s="15" t="s">
        <v>143</v>
      </c>
      <c r="F5" s="15" t="s">
        <v>144</v>
      </c>
      <c r="G5" s="15" t="s">
        <v>143</v>
      </c>
      <c r="H5" s="15" t="s">
        <v>144</v>
      </c>
      <c r="I5" s="15" t="s">
        <v>143</v>
      </c>
      <c r="J5" s="15" t="s">
        <v>144</v>
      </c>
      <c r="K5" s="15" t="s">
        <v>143</v>
      </c>
      <c r="L5" s="15" t="s">
        <v>144</v>
      </c>
    </row>
    <row r="6" spans="2:12" x14ac:dyDescent="0.25">
      <c r="B6" s="16">
        <v>0</v>
      </c>
      <c r="C6" s="17">
        <v>4148.5335776061902</v>
      </c>
      <c r="D6" s="31">
        <v>4.55</v>
      </c>
      <c r="E6" s="17">
        <v>230613.92499999999</v>
      </c>
      <c r="F6" s="31">
        <v>3.27</v>
      </c>
      <c r="G6" s="17">
        <v>189397.27799999999</v>
      </c>
      <c r="H6" s="31">
        <v>3.13</v>
      </c>
      <c r="I6" s="17">
        <v>1029781.367</v>
      </c>
      <c r="J6" s="31">
        <v>1.1499999999999999</v>
      </c>
      <c r="K6" s="17">
        <v>0</v>
      </c>
      <c r="L6" s="31">
        <v>0</v>
      </c>
    </row>
    <row r="7" spans="2:12" x14ac:dyDescent="0.25">
      <c r="B7" s="16" t="s">
        <v>161</v>
      </c>
      <c r="C7" s="17">
        <v>9158.6175734770895</v>
      </c>
      <c r="D7" s="31">
        <v>10.039999999999999</v>
      </c>
      <c r="E7" s="17">
        <v>338379.18900000001</v>
      </c>
      <c r="F7" s="31">
        <v>4.8</v>
      </c>
      <c r="G7" s="17">
        <v>264799.41100000002</v>
      </c>
      <c r="H7" s="31">
        <v>4.38</v>
      </c>
      <c r="I7" s="17">
        <v>342907.36300000001</v>
      </c>
      <c r="J7" s="31">
        <v>0.38</v>
      </c>
      <c r="K7" s="17">
        <v>76536.326000000001</v>
      </c>
      <c r="L7" s="31">
        <v>0.11</v>
      </c>
    </row>
    <row r="8" spans="2:12" x14ac:dyDescent="0.25">
      <c r="B8" s="16" t="s">
        <v>162</v>
      </c>
      <c r="C8" s="17">
        <v>4266.2006047903396</v>
      </c>
      <c r="D8" s="31">
        <v>4.68</v>
      </c>
      <c r="E8" s="17">
        <v>196665.70800000001</v>
      </c>
      <c r="F8" s="31">
        <v>2.79</v>
      </c>
      <c r="G8" s="17">
        <v>159484.33600000001</v>
      </c>
      <c r="H8" s="31">
        <v>2.64</v>
      </c>
      <c r="I8" s="17">
        <v>482752.16399999999</v>
      </c>
      <c r="J8" s="31">
        <v>0.54</v>
      </c>
      <c r="K8" s="17">
        <v>157530.83499999999</v>
      </c>
      <c r="L8" s="31">
        <v>0.23</v>
      </c>
    </row>
    <row r="9" spans="2:12" x14ac:dyDescent="0.25">
      <c r="B9" s="16" t="s">
        <v>163</v>
      </c>
      <c r="C9" s="17">
        <v>6537.6739881244202</v>
      </c>
      <c r="D9" s="31">
        <v>7.17</v>
      </c>
      <c r="E9" s="17">
        <v>345227.28600000002</v>
      </c>
      <c r="F9" s="31">
        <v>4.9000000000000004</v>
      </c>
      <c r="G9" s="17">
        <v>286799.027</v>
      </c>
      <c r="H9" s="31">
        <v>4.75</v>
      </c>
      <c r="I9" s="17">
        <v>1247203.9639999999</v>
      </c>
      <c r="J9" s="31">
        <v>1.4</v>
      </c>
      <c r="K9" s="17">
        <v>484578.03600000002</v>
      </c>
      <c r="L9" s="31">
        <v>0.71</v>
      </c>
    </row>
    <row r="10" spans="2:12" x14ac:dyDescent="0.25">
      <c r="B10" s="16" t="s">
        <v>164</v>
      </c>
      <c r="C10" s="17">
        <v>14086.6404577173</v>
      </c>
      <c r="D10" s="31">
        <v>15.44</v>
      </c>
      <c r="E10" s="17">
        <v>879070.69799999997</v>
      </c>
      <c r="F10" s="31">
        <v>12.47</v>
      </c>
      <c r="G10" s="17">
        <v>751811.17099999997</v>
      </c>
      <c r="H10" s="31">
        <v>12.44</v>
      </c>
      <c r="I10" s="17">
        <v>4965196.6210000003</v>
      </c>
      <c r="J10" s="31">
        <v>5.56</v>
      </c>
      <c r="K10" s="17">
        <v>2419114.466</v>
      </c>
      <c r="L10" s="31">
        <v>3.52</v>
      </c>
    </row>
    <row r="11" spans="2:12" x14ac:dyDescent="0.25">
      <c r="B11" s="16" t="s">
        <v>165</v>
      </c>
      <c r="C11" s="17">
        <v>17223.4208948704</v>
      </c>
      <c r="D11" s="31">
        <v>18.88</v>
      </c>
      <c r="E11" s="17">
        <v>1202375.611</v>
      </c>
      <c r="F11" s="31">
        <v>17.05</v>
      </c>
      <c r="G11" s="17">
        <v>1035644.372</v>
      </c>
      <c r="H11" s="31">
        <v>17.14</v>
      </c>
      <c r="I11" s="17">
        <v>10061078.807</v>
      </c>
      <c r="J11" s="31">
        <v>11.27</v>
      </c>
      <c r="K11" s="17">
        <v>6326000.2680000002</v>
      </c>
      <c r="L11" s="31">
        <v>9.2100000000000009</v>
      </c>
    </row>
    <row r="12" spans="2:12" x14ac:dyDescent="0.25">
      <c r="B12" s="16" t="s">
        <v>166</v>
      </c>
      <c r="C12" s="17">
        <v>11397.979318518999</v>
      </c>
      <c r="D12" s="31">
        <v>12.49</v>
      </c>
      <c r="E12" s="17">
        <v>885875.05700000003</v>
      </c>
      <c r="F12" s="31">
        <v>12.56</v>
      </c>
      <c r="G12" s="17">
        <v>766567.62100000004</v>
      </c>
      <c r="H12" s="31">
        <v>12.69</v>
      </c>
      <c r="I12" s="17">
        <v>9624045.3230000008</v>
      </c>
      <c r="J12" s="31">
        <v>10.78</v>
      </c>
      <c r="K12" s="17">
        <v>7012796.8480000002</v>
      </c>
      <c r="L12" s="31">
        <v>10.210000000000001</v>
      </c>
    </row>
    <row r="13" spans="2:12" x14ac:dyDescent="0.25">
      <c r="B13" s="16" t="s">
        <v>167</v>
      </c>
      <c r="C13" s="17">
        <v>7304.2668752828104</v>
      </c>
      <c r="D13" s="31">
        <v>8.01</v>
      </c>
      <c r="E13" s="17">
        <v>621408.04500000004</v>
      </c>
      <c r="F13" s="31">
        <v>8.81</v>
      </c>
      <c r="G13" s="17">
        <v>539101.68799999997</v>
      </c>
      <c r="H13" s="31">
        <v>8.92</v>
      </c>
      <c r="I13" s="17">
        <v>8212017.4210000001</v>
      </c>
      <c r="J13" s="31">
        <v>9.1999999999999993</v>
      </c>
      <c r="K13" s="17">
        <v>6325105.9479999999</v>
      </c>
      <c r="L13" s="31">
        <v>9.2100000000000009</v>
      </c>
    </row>
    <row r="14" spans="2:12" x14ac:dyDescent="0.25">
      <c r="B14" s="16" t="s">
        <v>168</v>
      </c>
      <c r="C14" s="17">
        <v>15806.0940665859</v>
      </c>
      <c r="D14" s="31">
        <v>17.32</v>
      </c>
      <c r="E14" s="17">
        <v>1855542.301</v>
      </c>
      <c r="F14" s="31">
        <v>26.32</v>
      </c>
      <c r="G14" s="17">
        <v>1611227.6629999999</v>
      </c>
      <c r="H14" s="31">
        <v>26.67</v>
      </c>
      <c r="I14" s="17">
        <v>35158515.105999999</v>
      </c>
      <c r="J14" s="31">
        <v>39.39</v>
      </c>
      <c r="K14" s="17">
        <v>29239743.567000002</v>
      </c>
      <c r="L14" s="31">
        <v>42.58</v>
      </c>
    </row>
    <row r="15" spans="2:12" x14ac:dyDescent="0.25">
      <c r="B15" s="16" t="s">
        <v>169</v>
      </c>
      <c r="C15" s="17">
        <v>891.76974320416605</v>
      </c>
      <c r="D15" s="31">
        <v>0.98</v>
      </c>
      <c r="E15" s="17">
        <v>228811.92499999999</v>
      </c>
      <c r="F15" s="31">
        <v>3.25</v>
      </c>
      <c r="G15" s="17">
        <v>200582.67600000001</v>
      </c>
      <c r="H15" s="31">
        <v>3.32</v>
      </c>
      <c r="I15" s="17">
        <v>6803326.6339999996</v>
      </c>
      <c r="J15" s="31">
        <v>7.62</v>
      </c>
      <c r="K15" s="17">
        <v>6029392.4589999998</v>
      </c>
      <c r="L15" s="31">
        <v>8.7799999999999994</v>
      </c>
    </row>
    <row r="16" spans="2:12" x14ac:dyDescent="0.25">
      <c r="B16" s="16" t="s">
        <v>170</v>
      </c>
      <c r="C16" s="17">
        <v>414.23944993235602</v>
      </c>
      <c r="D16" s="31">
        <v>0.45</v>
      </c>
      <c r="E16" s="17">
        <v>266516.08899999998</v>
      </c>
      <c r="F16" s="31">
        <v>3.78</v>
      </c>
      <c r="G16" s="17">
        <v>236710.84599999999</v>
      </c>
      <c r="H16" s="31">
        <v>3.92</v>
      </c>
      <c r="I16" s="17">
        <v>11323924.751</v>
      </c>
      <c r="J16" s="31">
        <v>12.69</v>
      </c>
      <c r="K16" s="17">
        <v>10596750.539000001</v>
      </c>
      <c r="L16" s="31">
        <v>15.43</v>
      </c>
    </row>
    <row r="17" spans="2:12" x14ac:dyDescent="0.25">
      <c r="B17" s="22" t="s">
        <v>157</v>
      </c>
      <c r="C17" s="23">
        <v>91235.436550109895</v>
      </c>
      <c r="D17" s="32">
        <v>100.01</v>
      </c>
      <c r="E17" s="23">
        <v>7050485.8339999998</v>
      </c>
      <c r="F17" s="32">
        <v>100</v>
      </c>
      <c r="G17" s="23">
        <v>6042126.0889999997</v>
      </c>
      <c r="H17" s="32">
        <v>100</v>
      </c>
      <c r="I17" s="23">
        <v>89250749.520999998</v>
      </c>
      <c r="J17" s="32">
        <v>99.98</v>
      </c>
      <c r="K17" s="23">
        <v>68667549.291999996</v>
      </c>
      <c r="L17" s="32">
        <v>99.99</v>
      </c>
    </row>
    <row r="19" spans="2:12" ht="13.2" customHeight="1" x14ac:dyDescent="0.25">
      <c r="B19" s="48" t="s">
        <v>252</v>
      </c>
      <c r="C19" s="49"/>
      <c r="D19" s="49"/>
      <c r="E19" s="49"/>
      <c r="F19" s="49"/>
      <c r="G19" s="49"/>
      <c r="H19" s="49"/>
      <c r="I19" s="49"/>
      <c r="J19" s="49"/>
      <c r="K19" s="49"/>
      <c r="L19" s="49"/>
    </row>
  </sheetData>
  <mergeCells count="7">
    <mergeCell ref="K4:L4"/>
    <mergeCell ref="B19:L19"/>
    <mergeCell ref="B4:B5"/>
    <mergeCell ref="C4:D4"/>
    <mergeCell ref="E4:F4"/>
    <mergeCell ref="G4:H4"/>
    <mergeCell ref="I4:J4"/>
  </mergeCells>
  <pageMargins left="0.7" right="0.7" top="0.75" bottom="0.75" header="0.3" footer="0.3"/>
  <pageSetup paperSize="9" scale="97" orientation="landscape" horizontalDpi="300" verticalDpi="30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CC4918"/>
    <pageSetUpPr fitToPage="1"/>
  </sheetPr>
  <dimension ref="B1:G41"/>
  <sheetViews>
    <sheetView showGridLines="0" workbookViewId="0">
      <selection activeCell="B42" sqref="B42"/>
    </sheetView>
  </sheetViews>
  <sheetFormatPr baseColWidth="10" defaultRowHeight="13.2" x14ac:dyDescent="0.25"/>
  <cols>
    <col min="1" max="1" width="2.5546875" customWidth="1"/>
    <col min="2" max="2" width="44" customWidth="1"/>
    <col min="3" max="4" width="10.77734375" customWidth="1"/>
    <col min="5" max="6" width="9.77734375" customWidth="1"/>
    <col min="7" max="7" width="7.33203125" customWidth="1"/>
  </cols>
  <sheetData>
    <row r="1" spans="2:7" ht="17.399999999999999" x14ac:dyDescent="0.3">
      <c r="B1" s="3" t="s">
        <v>51</v>
      </c>
    </row>
    <row r="4" spans="2:7" ht="55.95" customHeight="1" x14ac:dyDescent="0.25">
      <c r="B4" s="52" t="s">
        <v>172</v>
      </c>
      <c r="C4" s="53" t="s">
        <v>253</v>
      </c>
      <c r="D4" s="53" t="s">
        <v>253</v>
      </c>
      <c r="E4" s="53" t="s">
        <v>217</v>
      </c>
      <c r="F4" s="53" t="s">
        <v>217</v>
      </c>
      <c r="G4" s="53" t="s">
        <v>157</v>
      </c>
    </row>
    <row r="5" spans="2:7" ht="18" customHeight="1" x14ac:dyDescent="0.25">
      <c r="B5" s="52" t="s">
        <v>172</v>
      </c>
      <c r="C5" s="15" t="s">
        <v>254</v>
      </c>
      <c r="D5" s="15" t="s">
        <v>255</v>
      </c>
      <c r="E5" s="15" t="s">
        <v>254</v>
      </c>
      <c r="F5" s="15" t="s">
        <v>255</v>
      </c>
      <c r="G5" s="53" t="s">
        <v>157</v>
      </c>
    </row>
    <row r="6" spans="2:7" x14ac:dyDescent="0.25">
      <c r="B6" s="50" t="s">
        <v>178</v>
      </c>
      <c r="C6" s="51"/>
      <c r="D6" s="51"/>
      <c r="E6" s="51"/>
      <c r="F6" s="51"/>
      <c r="G6" s="51"/>
    </row>
    <row r="7" spans="2:7" ht="15.6" x14ac:dyDescent="0.25">
      <c r="B7" s="16" t="s">
        <v>179</v>
      </c>
      <c r="C7" s="17">
        <v>31686</v>
      </c>
      <c r="D7" s="17">
        <v>17484</v>
      </c>
      <c r="E7" s="17">
        <v>33365</v>
      </c>
      <c r="F7" s="17">
        <v>8701</v>
      </c>
      <c r="G7" s="17">
        <v>91235</v>
      </c>
    </row>
    <row r="8" spans="2:7" x14ac:dyDescent="0.25">
      <c r="B8" s="50" t="s">
        <v>180</v>
      </c>
      <c r="C8" s="51"/>
      <c r="D8" s="51"/>
      <c r="E8" s="51"/>
      <c r="F8" s="51"/>
      <c r="G8" s="51"/>
    </row>
    <row r="9" spans="2:7" x14ac:dyDescent="0.25">
      <c r="B9" s="16" t="s">
        <v>181</v>
      </c>
      <c r="C9" s="17">
        <v>4259</v>
      </c>
      <c r="D9" s="17">
        <v>258</v>
      </c>
      <c r="E9" s="17">
        <v>8169</v>
      </c>
      <c r="F9" s="17">
        <v>772</v>
      </c>
      <c r="G9" s="17">
        <v>4590</v>
      </c>
    </row>
    <row r="10" spans="2:7" x14ac:dyDescent="0.25">
      <c r="B10" s="16" t="s">
        <v>182</v>
      </c>
      <c r="C10" s="17">
        <v>0</v>
      </c>
      <c r="D10" s="17">
        <v>0</v>
      </c>
      <c r="E10" s="17">
        <v>8283</v>
      </c>
      <c r="F10" s="17">
        <v>927</v>
      </c>
      <c r="G10" s="17">
        <v>3118</v>
      </c>
    </row>
    <row r="11" spans="2:7" x14ac:dyDescent="0.25">
      <c r="B11" s="16" t="s">
        <v>183</v>
      </c>
      <c r="C11" s="17">
        <v>1429</v>
      </c>
      <c r="D11" s="17">
        <v>82</v>
      </c>
      <c r="E11" s="17">
        <v>2558</v>
      </c>
      <c r="F11" s="17">
        <v>401</v>
      </c>
      <c r="G11" s="17">
        <v>1486</v>
      </c>
    </row>
    <row r="12" spans="2:7" x14ac:dyDescent="0.25">
      <c r="B12" s="16" t="s">
        <v>184</v>
      </c>
      <c r="C12" s="17">
        <v>0</v>
      </c>
      <c r="D12" s="17">
        <v>0</v>
      </c>
      <c r="E12" s="17">
        <v>809</v>
      </c>
      <c r="F12" s="17">
        <v>231</v>
      </c>
      <c r="G12" s="17">
        <v>318</v>
      </c>
    </row>
    <row r="13" spans="2:7" x14ac:dyDescent="0.25">
      <c r="B13" s="16" t="s">
        <v>185</v>
      </c>
      <c r="C13" s="17">
        <v>39683</v>
      </c>
      <c r="D13" s="17">
        <v>38569</v>
      </c>
      <c r="E13" s="17">
        <v>45752</v>
      </c>
      <c r="F13" s="17">
        <v>42246</v>
      </c>
      <c r="G13" s="17">
        <v>41934</v>
      </c>
    </row>
    <row r="14" spans="2:7" x14ac:dyDescent="0.25">
      <c r="B14" s="16" t="s">
        <v>186</v>
      </c>
      <c r="C14" s="17">
        <v>0</v>
      </c>
      <c r="D14" s="17">
        <v>0</v>
      </c>
      <c r="E14" s="17">
        <v>18809</v>
      </c>
      <c r="F14" s="17">
        <v>22382</v>
      </c>
      <c r="G14" s="17">
        <v>9013</v>
      </c>
    </row>
    <row r="15" spans="2:7" x14ac:dyDescent="0.25">
      <c r="B15" s="16" t="s">
        <v>187</v>
      </c>
      <c r="C15" s="17">
        <v>3845</v>
      </c>
      <c r="D15" s="17">
        <v>4405</v>
      </c>
      <c r="E15" s="17">
        <v>7111</v>
      </c>
      <c r="F15" s="17">
        <v>7701</v>
      </c>
      <c r="G15" s="17">
        <v>5514</v>
      </c>
    </row>
    <row r="16" spans="2:7" x14ac:dyDescent="0.25">
      <c r="B16" s="16" t="s">
        <v>188</v>
      </c>
      <c r="C16" s="17">
        <v>7404</v>
      </c>
      <c r="D16" s="17">
        <v>7961</v>
      </c>
      <c r="E16" s="17">
        <v>14684</v>
      </c>
      <c r="F16" s="17">
        <v>14395</v>
      </c>
      <c r="G16" s="17">
        <v>10840</v>
      </c>
    </row>
    <row r="17" spans="2:7" x14ac:dyDescent="0.25">
      <c r="B17" s="16" t="s">
        <v>189</v>
      </c>
      <c r="C17" s="17">
        <v>564</v>
      </c>
      <c r="D17" s="17">
        <v>258</v>
      </c>
      <c r="E17" s="17">
        <v>278</v>
      </c>
      <c r="F17" s="17">
        <v>274</v>
      </c>
      <c r="G17" s="17">
        <v>373</v>
      </c>
    </row>
    <row r="18" spans="2:7" ht="15.6" x14ac:dyDescent="0.25">
      <c r="B18" s="24" t="s">
        <v>139</v>
      </c>
      <c r="C18" s="25">
        <v>57292</v>
      </c>
      <c r="D18" s="25">
        <v>51579</v>
      </c>
      <c r="E18" s="25">
        <v>106581</v>
      </c>
      <c r="F18" s="25">
        <v>89334</v>
      </c>
      <c r="G18" s="25">
        <v>77278</v>
      </c>
    </row>
    <row r="19" spans="2:7" x14ac:dyDescent="0.25">
      <c r="B19" s="50" t="s">
        <v>190</v>
      </c>
      <c r="C19" s="51"/>
      <c r="D19" s="51"/>
      <c r="E19" s="51"/>
      <c r="F19" s="51"/>
      <c r="G19" s="51"/>
    </row>
    <row r="20" spans="2:7" x14ac:dyDescent="0.25">
      <c r="B20" s="16" t="s">
        <v>191</v>
      </c>
      <c r="C20" s="17">
        <v>453</v>
      </c>
      <c r="D20" s="17">
        <v>29</v>
      </c>
      <c r="E20" s="17">
        <v>1639</v>
      </c>
      <c r="F20" s="17">
        <v>194</v>
      </c>
      <c r="G20" s="17">
        <v>781</v>
      </c>
    </row>
    <row r="21" spans="2:7" x14ac:dyDescent="0.25">
      <c r="B21" s="16" t="s">
        <v>192</v>
      </c>
      <c r="C21" s="17">
        <v>2154</v>
      </c>
      <c r="D21" s="17">
        <v>1121</v>
      </c>
      <c r="E21" s="17">
        <v>4683</v>
      </c>
      <c r="F21" s="17">
        <v>2519</v>
      </c>
      <c r="G21" s="17">
        <v>2916</v>
      </c>
    </row>
    <row r="22" spans="2:7" x14ac:dyDescent="0.25">
      <c r="B22" s="16" t="s">
        <v>193</v>
      </c>
      <c r="C22" s="17">
        <v>292</v>
      </c>
      <c r="D22" s="17">
        <v>0</v>
      </c>
      <c r="E22" s="17">
        <v>1579</v>
      </c>
      <c r="F22" s="17">
        <v>69</v>
      </c>
      <c r="G22" s="17">
        <v>685</v>
      </c>
    </row>
    <row r="23" spans="2:7" x14ac:dyDescent="0.25">
      <c r="B23" s="16" t="s">
        <v>194</v>
      </c>
      <c r="C23" s="17">
        <v>2004</v>
      </c>
      <c r="D23" s="17">
        <v>2001</v>
      </c>
      <c r="E23" s="17">
        <v>3998</v>
      </c>
      <c r="F23" s="17">
        <v>3998</v>
      </c>
      <c r="G23" s="17">
        <v>2923</v>
      </c>
    </row>
    <row r="24" spans="2:7" x14ac:dyDescent="0.25">
      <c r="B24" s="16" t="s">
        <v>195</v>
      </c>
      <c r="C24" s="17">
        <v>2953</v>
      </c>
      <c r="D24" s="17">
        <v>8509</v>
      </c>
      <c r="E24" s="17">
        <v>2969</v>
      </c>
      <c r="F24" s="17">
        <v>6031</v>
      </c>
      <c r="G24" s="17">
        <v>4317</v>
      </c>
    </row>
    <row r="25" spans="2:7" x14ac:dyDescent="0.25">
      <c r="B25" s="24" t="s">
        <v>196</v>
      </c>
      <c r="C25" s="25">
        <v>7857</v>
      </c>
      <c r="D25" s="25">
        <v>11660</v>
      </c>
      <c r="E25" s="25">
        <v>14867</v>
      </c>
      <c r="F25" s="25">
        <v>12811</v>
      </c>
      <c r="G25" s="25">
        <v>11622</v>
      </c>
    </row>
    <row r="26" spans="2:7" x14ac:dyDescent="0.25">
      <c r="B26" s="50" t="s">
        <v>197</v>
      </c>
      <c r="C26" s="51"/>
      <c r="D26" s="51"/>
      <c r="E26" s="51"/>
      <c r="F26" s="51"/>
      <c r="G26" s="51"/>
    </row>
    <row r="27" spans="2:7" ht="15.6" x14ac:dyDescent="0.25">
      <c r="B27" s="16" t="s">
        <v>198</v>
      </c>
      <c r="C27" s="17">
        <v>49865</v>
      </c>
      <c r="D27" s="17">
        <v>41727</v>
      </c>
      <c r="E27" s="17">
        <v>91806</v>
      </c>
      <c r="F27" s="17">
        <v>76942</v>
      </c>
      <c r="G27" s="17">
        <v>66226</v>
      </c>
    </row>
    <row r="28" spans="2:7" x14ac:dyDescent="0.25">
      <c r="B28" s="50" t="s">
        <v>199</v>
      </c>
      <c r="C28" s="51"/>
      <c r="D28" s="51"/>
      <c r="E28" s="51"/>
      <c r="F28" s="51"/>
      <c r="G28" s="51"/>
    </row>
    <row r="29" spans="2:7" x14ac:dyDescent="0.25">
      <c r="B29" s="16" t="s">
        <v>200</v>
      </c>
      <c r="C29" s="17">
        <v>382138</v>
      </c>
      <c r="D29" s="17">
        <v>512227</v>
      </c>
      <c r="E29" s="17">
        <v>687682</v>
      </c>
      <c r="F29" s="17">
        <v>731027</v>
      </c>
      <c r="G29" s="17">
        <v>552078</v>
      </c>
    </row>
    <row r="30" spans="2:7" x14ac:dyDescent="0.25">
      <c r="B30" s="16" t="s">
        <v>201</v>
      </c>
      <c r="C30" s="17">
        <v>7750</v>
      </c>
      <c r="D30" s="17">
        <v>2180</v>
      </c>
      <c r="E30" s="17">
        <v>15292</v>
      </c>
      <c r="F30" s="17">
        <v>7622</v>
      </c>
      <c r="G30" s="17">
        <v>9428</v>
      </c>
    </row>
    <row r="31" spans="2:7" x14ac:dyDescent="0.25">
      <c r="B31" s="16" t="s">
        <v>202</v>
      </c>
      <c r="C31" s="17">
        <v>262275</v>
      </c>
      <c r="D31" s="17">
        <v>250856</v>
      </c>
      <c r="E31" s="17">
        <v>562970</v>
      </c>
      <c r="F31" s="17">
        <v>468535</v>
      </c>
      <c r="G31" s="17">
        <v>389722</v>
      </c>
    </row>
    <row r="32" spans="2:7" x14ac:dyDescent="0.25">
      <c r="B32" s="16" t="s">
        <v>203</v>
      </c>
      <c r="C32" s="17">
        <v>8124</v>
      </c>
      <c r="D32" s="17">
        <v>5841</v>
      </c>
      <c r="E32" s="17">
        <v>18886</v>
      </c>
      <c r="F32" s="17">
        <v>9837</v>
      </c>
      <c r="G32" s="17">
        <v>11786</v>
      </c>
    </row>
    <row r="33" spans="2:7" x14ac:dyDescent="0.25">
      <c r="B33" s="16" t="s">
        <v>204</v>
      </c>
      <c r="C33" s="17">
        <v>11665</v>
      </c>
      <c r="D33" s="17">
        <v>7545</v>
      </c>
      <c r="E33" s="17">
        <v>22286</v>
      </c>
      <c r="F33" s="17">
        <v>16608</v>
      </c>
      <c r="G33" s="17">
        <v>15231</v>
      </c>
    </row>
    <row r="34" spans="2:7" ht="15.6" x14ac:dyDescent="0.25">
      <c r="B34" s="16" t="s">
        <v>205</v>
      </c>
      <c r="C34" s="17">
        <v>671959</v>
      </c>
      <c r="D34" s="17">
        <v>778649</v>
      </c>
      <c r="E34" s="17">
        <v>1307115</v>
      </c>
      <c r="F34" s="17">
        <v>1233629</v>
      </c>
      <c r="G34" s="17">
        <v>978247</v>
      </c>
    </row>
    <row r="35" spans="2:7" x14ac:dyDescent="0.25">
      <c r="B35" s="50" t="s">
        <v>206</v>
      </c>
      <c r="C35" s="51"/>
      <c r="D35" s="51"/>
      <c r="E35" s="51"/>
      <c r="F35" s="51"/>
      <c r="G35" s="51"/>
    </row>
    <row r="36" spans="2:7" x14ac:dyDescent="0.25">
      <c r="B36" s="24" t="s">
        <v>206</v>
      </c>
      <c r="C36" s="25">
        <v>165628</v>
      </c>
      <c r="D36" s="25">
        <v>92343</v>
      </c>
      <c r="E36" s="25">
        <v>365824</v>
      </c>
      <c r="F36" s="25">
        <v>202055</v>
      </c>
      <c r="G36" s="25">
        <v>228270</v>
      </c>
    </row>
    <row r="37" spans="2:7" x14ac:dyDescent="0.25">
      <c r="B37" s="50" t="s">
        <v>207</v>
      </c>
      <c r="C37" s="51"/>
      <c r="D37" s="51"/>
      <c r="E37" s="51"/>
      <c r="F37" s="51"/>
      <c r="G37" s="51"/>
    </row>
    <row r="38" spans="2:7" ht="15.6" x14ac:dyDescent="0.25">
      <c r="B38" s="22" t="s">
        <v>208</v>
      </c>
      <c r="C38" s="23">
        <v>509584</v>
      </c>
      <c r="D38" s="23">
        <v>687218</v>
      </c>
      <c r="E38" s="23">
        <v>944711</v>
      </c>
      <c r="F38" s="23">
        <v>1032719</v>
      </c>
      <c r="G38" s="23">
        <v>752641</v>
      </c>
    </row>
    <row r="40" spans="2:7" ht="25.2" customHeight="1" x14ac:dyDescent="0.25">
      <c r="B40" s="54" t="s">
        <v>2289</v>
      </c>
      <c r="C40" s="49"/>
      <c r="D40" s="49"/>
      <c r="E40" s="49"/>
      <c r="F40" s="49"/>
      <c r="G40" s="49"/>
    </row>
    <row r="41" spans="2:7" ht="57" customHeight="1" x14ac:dyDescent="0.25">
      <c r="B41" s="54" t="s">
        <v>2290</v>
      </c>
      <c r="C41" s="49"/>
      <c r="D41" s="49"/>
      <c r="E41" s="49"/>
      <c r="F41" s="49"/>
      <c r="G41" s="49"/>
    </row>
  </sheetData>
  <mergeCells count="13">
    <mergeCell ref="B37:G37"/>
    <mergeCell ref="B40:G40"/>
    <mergeCell ref="B41:G41"/>
    <mergeCell ref="B8:G8"/>
    <mergeCell ref="B19:G19"/>
    <mergeCell ref="B26:G26"/>
    <mergeCell ref="B28:G28"/>
    <mergeCell ref="B35:G35"/>
    <mergeCell ref="B4:B5"/>
    <mergeCell ref="C4:D4"/>
    <mergeCell ref="E4:F4"/>
    <mergeCell ref="G4:G5"/>
    <mergeCell ref="B6:G6"/>
  </mergeCells>
  <pageMargins left="0.7" right="0.7" top="0.75" bottom="0.75" header="0.3" footer="0.3"/>
  <pageSetup paperSize="9" scale="76" orientation="landscape" horizontalDpi="300" verticalDpi="3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CC4918"/>
    <pageSetUpPr fitToPage="1"/>
  </sheetPr>
  <dimension ref="B1:N20"/>
  <sheetViews>
    <sheetView showGridLines="0" workbookViewId="0">
      <selection activeCell="H33" sqref="H33"/>
    </sheetView>
  </sheetViews>
  <sheetFormatPr baseColWidth="10" defaultRowHeight="13.2" x14ac:dyDescent="0.25"/>
  <cols>
    <col min="1" max="1" width="2.5546875" customWidth="1"/>
    <col min="2" max="2" width="17.88671875" customWidth="1"/>
    <col min="3" max="4" width="11.109375" customWidth="1"/>
    <col min="5" max="6" width="11.33203125" customWidth="1"/>
    <col min="7" max="8" width="12.6640625" customWidth="1"/>
    <col min="9" max="14" width="11.109375" customWidth="1"/>
  </cols>
  <sheetData>
    <row r="1" spans="2:14" ht="17.399999999999999" x14ac:dyDescent="0.3">
      <c r="B1" s="3" t="s">
        <v>52</v>
      </c>
    </row>
    <row r="4" spans="2:14" ht="28.05" customHeight="1" x14ac:dyDescent="0.25">
      <c r="B4" s="52" t="s">
        <v>256</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256</v>
      </c>
      <c r="C5" s="15" t="s">
        <v>143</v>
      </c>
      <c r="D5" s="15" t="s">
        <v>144</v>
      </c>
      <c r="E5" s="15" t="s">
        <v>145</v>
      </c>
      <c r="F5" s="15" t="s">
        <v>144</v>
      </c>
      <c r="G5" s="15" t="s">
        <v>145</v>
      </c>
      <c r="H5" s="15" t="s">
        <v>144</v>
      </c>
      <c r="I5" s="15" t="s">
        <v>145</v>
      </c>
      <c r="J5" s="15" t="s">
        <v>144</v>
      </c>
      <c r="K5" s="15" t="s">
        <v>145</v>
      </c>
      <c r="L5" s="15" t="s">
        <v>144</v>
      </c>
      <c r="M5" s="15" t="s">
        <v>145</v>
      </c>
      <c r="N5" s="15" t="s">
        <v>144</v>
      </c>
    </row>
    <row r="6" spans="2:14" x14ac:dyDescent="0.25">
      <c r="B6" s="16">
        <v>0</v>
      </c>
      <c r="C6" s="17">
        <v>6413.5469959122502</v>
      </c>
      <c r="D6" s="31">
        <v>6.68</v>
      </c>
      <c r="E6" s="17">
        <v>0</v>
      </c>
      <c r="F6" s="31">
        <v>0</v>
      </c>
      <c r="G6" s="17">
        <v>919127.88899999997</v>
      </c>
      <c r="H6" s="31">
        <v>1.64</v>
      </c>
      <c r="I6" s="17">
        <v>0</v>
      </c>
      <c r="J6" s="31">
        <v>0</v>
      </c>
      <c r="K6" s="17">
        <v>1371.133</v>
      </c>
      <c r="L6" s="31">
        <v>1.43</v>
      </c>
      <c r="M6" s="17">
        <v>1371.133</v>
      </c>
      <c r="N6" s="31">
        <v>0.34</v>
      </c>
    </row>
    <row r="7" spans="2:14" x14ac:dyDescent="0.25">
      <c r="B7" s="16" t="s">
        <v>146</v>
      </c>
      <c r="C7" s="17">
        <v>3724.8051607439502</v>
      </c>
      <c r="D7" s="31">
        <v>3.88</v>
      </c>
      <c r="E7" s="17">
        <v>19020.915000000001</v>
      </c>
      <c r="F7" s="31">
        <v>0.32</v>
      </c>
      <c r="G7" s="17">
        <v>451040.58</v>
      </c>
      <c r="H7" s="31">
        <v>0.81</v>
      </c>
      <c r="I7" s="17">
        <v>399.10700000000003</v>
      </c>
      <c r="J7" s="31">
        <v>0.13</v>
      </c>
      <c r="K7" s="17">
        <v>717.50300000000004</v>
      </c>
      <c r="L7" s="31">
        <v>0.75</v>
      </c>
      <c r="M7" s="17">
        <v>1116.6099999999999</v>
      </c>
      <c r="N7" s="31">
        <v>0.28000000000000003</v>
      </c>
    </row>
    <row r="8" spans="2:14" x14ac:dyDescent="0.25">
      <c r="B8" s="16" t="s">
        <v>147</v>
      </c>
      <c r="C8" s="17">
        <v>5520.0225561872403</v>
      </c>
      <c r="D8" s="31">
        <v>5.75</v>
      </c>
      <c r="E8" s="17">
        <v>85549.054999999993</v>
      </c>
      <c r="F8" s="31">
        <v>1.46</v>
      </c>
      <c r="G8" s="17">
        <v>793809.89</v>
      </c>
      <c r="H8" s="31">
        <v>1.42</v>
      </c>
      <c r="I8" s="17">
        <v>1865.462</v>
      </c>
      <c r="J8" s="31">
        <v>0.6</v>
      </c>
      <c r="K8" s="17">
        <v>1229.7080000000001</v>
      </c>
      <c r="L8" s="31">
        <v>1.28</v>
      </c>
      <c r="M8" s="17">
        <v>3095.17</v>
      </c>
      <c r="N8" s="31">
        <v>0.77</v>
      </c>
    </row>
    <row r="9" spans="2:14" x14ac:dyDescent="0.25">
      <c r="B9" s="16" t="s">
        <v>148</v>
      </c>
      <c r="C9" s="17">
        <v>8842.7981192567095</v>
      </c>
      <c r="D9" s="31">
        <v>9.2100000000000009</v>
      </c>
      <c r="E9" s="17">
        <v>218722.601</v>
      </c>
      <c r="F9" s="31">
        <v>3.74</v>
      </c>
      <c r="G9" s="17">
        <v>1761354.6</v>
      </c>
      <c r="H9" s="31">
        <v>3.15</v>
      </c>
      <c r="I9" s="17">
        <v>5933.5609999999997</v>
      </c>
      <c r="J9" s="31">
        <v>1.92</v>
      </c>
      <c r="K9" s="17">
        <v>2640.3420000000001</v>
      </c>
      <c r="L9" s="31">
        <v>2.76</v>
      </c>
      <c r="M9" s="17">
        <v>8573.902</v>
      </c>
      <c r="N9" s="31">
        <v>2.12</v>
      </c>
    </row>
    <row r="10" spans="2:14" x14ac:dyDescent="0.25">
      <c r="B10" s="16" t="s">
        <v>149</v>
      </c>
      <c r="C10" s="17">
        <v>22281.847596824198</v>
      </c>
      <c r="D10" s="31">
        <v>23.19</v>
      </c>
      <c r="E10" s="17">
        <v>898180.51399999997</v>
      </c>
      <c r="F10" s="31">
        <v>15.34</v>
      </c>
      <c r="G10" s="17">
        <v>6778754.0180000002</v>
      </c>
      <c r="H10" s="31">
        <v>12.12</v>
      </c>
      <c r="I10" s="17">
        <v>33206.783000000003</v>
      </c>
      <c r="J10" s="31">
        <v>10.76</v>
      </c>
      <c r="K10" s="17">
        <v>10339.246999999999</v>
      </c>
      <c r="L10" s="31">
        <v>10.79</v>
      </c>
      <c r="M10" s="17">
        <v>43546.029000000002</v>
      </c>
      <c r="N10" s="31">
        <v>10.77</v>
      </c>
    </row>
    <row r="11" spans="2:14" x14ac:dyDescent="0.25">
      <c r="B11" s="16" t="s">
        <v>150</v>
      </c>
      <c r="C11" s="17">
        <v>22900.1846102786</v>
      </c>
      <c r="D11" s="31">
        <v>23.84</v>
      </c>
      <c r="E11" s="17">
        <v>1412679.409</v>
      </c>
      <c r="F11" s="31">
        <v>24.13</v>
      </c>
      <c r="G11" s="17">
        <v>10293587.219000001</v>
      </c>
      <c r="H11" s="31">
        <v>18.399999999999999</v>
      </c>
      <c r="I11" s="17">
        <v>62992.300999999999</v>
      </c>
      <c r="J11" s="31">
        <v>20.41</v>
      </c>
      <c r="K11" s="17">
        <v>16410.141</v>
      </c>
      <c r="L11" s="31">
        <v>17.13</v>
      </c>
      <c r="M11" s="17">
        <v>79402.441999999995</v>
      </c>
      <c r="N11" s="31">
        <v>19.63</v>
      </c>
    </row>
    <row r="12" spans="2:14" x14ac:dyDescent="0.25">
      <c r="B12" s="16" t="s">
        <v>151</v>
      </c>
      <c r="C12" s="17">
        <v>13550.5612392148</v>
      </c>
      <c r="D12" s="31">
        <v>14.11</v>
      </c>
      <c r="E12" s="17">
        <v>1164634.804</v>
      </c>
      <c r="F12" s="31">
        <v>19.89</v>
      </c>
      <c r="G12" s="17">
        <v>8427911.2259999998</v>
      </c>
      <c r="H12" s="31">
        <v>15.06</v>
      </c>
      <c r="I12" s="17">
        <v>59364.125999999997</v>
      </c>
      <c r="J12" s="31">
        <v>19.239999999999998</v>
      </c>
      <c r="K12" s="17">
        <v>14032.625</v>
      </c>
      <c r="L12" s="31">
        <v>14.65</v>
      </c>
      <c r="M12" s="17">
        <v>73396.75</v>
      </c>
      <c r="N12" s="31">
        <v>18.149999999999999</v>
      </c>
    </row>
    <row r="13" spans="2:14" x14ac:dyDescent="0.25">
      <c r="B13" s="16" t="s">
        <v>152</v>
      </c>
      <c r="C13" s="17">
        <v>9023.2987006488602</v>
      </c>
      <c r="D13" s="31">
        <v>9.39</v>
      </c>
      <c r="E13" s="17">
        <v>1071863.0179999999</v>
      </c>
      <c r="F13" s="31">
        <v>18.309999999999999</v>
      </c>
      <c r="G13" s="17">
        <v>9880517.1390000004</v>
      </c>
      <c r="H13" s="31">
        <v>17.66</v>
      </c>
      <c r="I13" s="17">
        <v>64056.843999999997</v>
      </c>
      <c r="J13" s="31">
        <v>20.76</v>
      </c>
      <c r="K13" s="17">
        <v>17464.210999999999</v>
      </c>
      <c r="L13" s="31">
        <v>18.23</v>
      </c>
      <c r="M13" s="17">
        <v>81521.054999999993</v>
      </c>
      <c r="N13" s="31">
        <v>20.16</v>
      </c>
    </row>
    <row r="14" spans="2:14" x14ac:dyDescent="0.25">
      <c r="B14" s="16" t="s">
        <v>153</v>
      </c>
      <c r="C14" s="17">
        <v>2826.0009917344801</v>
      </c>
      <c r="D14" s="31">
        <v>2.94</v>
      </c>
      <c r="E14" s="17">
        <v>518291.33299999998</v>
      </c>
      <c r="F14" s="31">
        <v>8.85</v>
      </c>
      <c r="G14" s="17">
        <v>6519856.3039999995</v>
      </c>
      <c r="H14" s="31">
        <v>11.65</v>
      </c>
      <c r="I14" s="17">
        <v>37527.495000000003</v>
      </c>
      <c r="J14" s="31">
        <v>12.16</v>
      </c>
      <c r="K14" s="17">
        <v>12571.017</v>
      </c>
      <c r="L14" s="31">
        <v>13.12</v>
      </c>
      <c r="M14" s="17">
        <v>50098.510999999999</v>
      </c>
      <c r="N14" s="31">
        <v>12.39</v>
      </c>
    </row>
    <row r="15" spans="2:14" x14ac:dyDescent="0.25">
      <c r="B15" s="16" t="s">
        <v>154</v>
      </c>
      <c r="C15" s="17">
        <v>759.48968397891804</v>
      </c>
      <c r="D15" s="31">
        <v>0.79</v>
      </c>
      <c r="E15" s="17">
        <v>250339.20699999999</v>
      </c>
      <c r="F15" s="31">
        <v>4.28</v>
      </c>
      <c r="G15" s="17">
        <v>4414233.2879999997</v>
      </c>
      <c r="H15" s="31">
        <v>7.89</v>
      </c>
      <c r="I15" s="17">
        <v>21469.925999999999</v>
      </c>
      <c r="J15" s="31">
        <v>6.96</v>
      </c>
      <c r="K15" s="17">
        <v>8875.3860000000004</v>
      </c>
      <c r="L15" s="31">
        <v>9.26</v>
      </c>
      <c r="M15" s="17">
        <v>30345.311000000002</v>
      </c>
      <c r="N15" s="31">
        <v>7.5</v>
      </c>
    </row>
    <row r="16" spans="2:14" x14ac:dyDescent="0.25">
      <c r="B16" s="16" t="s">
        <v>155</v>
      </c>
      <c r="C16" s="17">
        <v>166.99752182560499</v>
      </c>
      <c r="D16" s="31">
        <v>0.17</v>
      </c>
      <c r="E16" s="17">
        <v>111231.25900000001</v>
      </c>
      <c r="F16" s="31">
        <v>1.9</v>
      </c>
      <c r="G16" s="17">
        <v>2622959.298</v>
      </c>
      <c r="H16" s="31">
        <v>4.6900000000000004</v>
      </c>
      <c r="I16" s="17">
        <v>10750.236999999999</v>
      </c>
      <c r="J16" s="31">
        <v>3.48</v>
      </c>
      <c r="K16" s="17">
        <v>5421.1639999999998</v>
      </c>
      <c r="L16" s="31">
        <v>5.66</v>
      </c>
      <c r="M16" s="17">
        <v>16171.402</v>
      </c>
      <c r="N16" s="31">
        <v>4</v>
      </c>
    </row>
    <row r="17" spans="2:14" x14ac:dyDescent="0.25">
      <c r="B17" s="16" t="s">
        <v>156</v>
      </c>
      <c r="C17" s="17">
        <v>54.843298923626101</v>
      </c>
      <c r="D17" s="31">
        <v>0.06</v>
      </c>
      <c r="E17" s="17">
        <v>104726.285</v>
      </c>
      <c r="F17" s="31">
        <v>1.79</v>
      </c>
      <c r="G17" s="17">
        <v>3088405.7050000001</v>
      </c>
      <c r="H17" s="31">
        <v>5.52</v>
      </c>
      <c r="I17" s="17">
        <v>11043.906000000001</v>
      </c>
      <c r="J17" s="31">
        <v>3.58</v>
      </c>
      <c r="K17" s="17">
        <v>4738.7349999999997</v>
      </c>
      <c r="L17" s="31">
        <v>4.95</v>
      </c>
      <c r="M17" s="17">
        <v>15782.641</v>
      </c>
      <c r="N17" s="31">
        <v>3.9</v>
      </c>
    </row>
    <row r="18" spans="2:14" x14ac:dyDescent="0.25">
      <c r="B18" s="22" t="s">
        <v>157</v>
      </c>
      <c r="C18" s="23">
        <v>96064.396475529298</v>
      </c>
      <c r="D18" s="32">
        <v>100.01</v>
      </c>
      <c r="E18" s="23">
        <v>5855238.4000000004</v>
      </c>
      <c r="F18" s="32">
        <v>100.01</v>
      </c>
      <c r="G18" s="23">
        <v>55951557.156000003</v>
      </c>
      <c r="H18" s="32">
        <v>100.01</v>
      </c>
      <c r="I18" s="23">
        <v>308609.74800000002</v>
      </c>
      <c r="J18" s="32">
        <v>100</v>
      </c>
      <c r="K18" s="23">
        <v>95811.212</v>
      </c>
      <c r="L18" s="32">
        <v>100.01</v>
      </c>
      <c r="M18" s="23">
        <v>404420.95600000001</v>
      </c>
      <c r="N18" s="32">
        <v>100.01</v>
      </c>
    </row>
    <row r="20" spans="2:14" x14ac:dyDescent="0.25">
      <c r="B20" s="48" t="s">
        <v>262</v>
      </c>
      <c r="C20" s="49"/>
      <c r="D20" s="49"/>
      <c r="E20" s="49"/>
      <c r="F20" s="49"/>
      <c r="G20" s="49"/>
      <c r="H20" s="49"/>
      <c r="I20" s="49"/>
      <c r="J20" s="49"/>
      <c r="K20" s="49"/>
      <c r="L20" s="49"/>
      <c r="M20" s="49"/>
      <c r="N20" s="49"/>
    </row>
  </sheetData>
  <mergeCells count="8">
    <mergeCell ref="K4:L4"/>
    <mergeCell ref="M4:N4"/>
    <mergeCell ref="B20:N20"/>
    <mergeCell ref="B4:B5"/>
    <mergeCell ref="C4:D4"/>
    <mergeCell ref="E4:F4"/>
    <mergeCell ref="G4:H4"/>
    <mergeCell ref="I4:J4"/>
  </mergeCells>
  <pageMargins left="0.7" right="0.7" top="0.75" bottom="0.75" header="0.3" footer="0.3"/>
  <pageSetup paperSize="9" scale="85" orientation="landscape" horizontalDpi="300" verticalDpi="30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CC4918"/>
    <pageSetUpPr fitToPage="1"/>
  </sheetPr>
  <dimension ref="B1:N19"/>
  <sheetViews>
    <sheetView showGridLines="0" workbookViewId="0">
      <selection activeCell="H35" sqref="H35"/>
    </sheetView>
  </sheetViews>
  <sheetFormatPr baseColWidth="10" defaultRowHeight="13.2" x14ac:dyDescent="0.25"/>
  <cols>
    <col min="1" max="1" width="2.5546875" customWidth="1"/>
    <col min="2" max="2" width="17.88671875" customWidth="1"/>
    <col min="3" max="4" width="11.109375" customWidth="1"/>
    <col min="5" max="6" width="11.33203125" customWidth="1"/>
    <col min="7" max="8" width="12.6640625" customWidth="1"/>
    <col min="9" max="14" width="11.109375" customWidth="1"/>
  </cols>
  <sheetData>
    <row r="1" spans="2:14" ht="17.399999999999999" x14ac:dyDescent="0.3">
      <c r="B1" s="3" t="s">
        <v>53</v>
      </c>
    </row>
    <row r="4" spans="2:14" ht="28.05" customHeight="1" x14ac:dyDescent="0.25">
      <c r="B4" s="52" t="s">
        <v>263</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263</v>
      </c>
      <c r="C5" s="15" t="s">
        <v>143</v>
      </c>
      <c r="D5" s="15" t="s">
        <v>144</v>
      </c>
      <c r="E5" s="15" t="s">
        <v>145</v>
      </c>
      <c r="F5" s="15" t="s">
        <v>144</v>
      </c>
      <c r="G5" s="15" t="s">
        <v>145</v>
      </c>
      <c r="H5" s="15" t="s">
        <v>144</v>
      </c>
      <c r="I5" s="15" t="s">
        <v>145</v>
      </c>
      <c r="J5" s="15" t="s">
        <v>144</v>
      </c>
      <c r="K5" s="15" t="s">
        <v>145</v>
      </c>
      <c r="L5" s="15" t="s">
        <v>144</v>
      </c>
      <c r="M5" s="15" t="s">
        <v>145</v>
      </c>
      <c r="N5" s="15" t="s">
        <v>144</v>
      </c>
    </row>
    <row r="6" spans="2:14" x14ac:dyDescent="0.25">
      <c r="B6" s="16">
        <v>0</v>
      </c>
      <c r="C6" s="17">
        <v>29022.079488873998</v>
      </c>
      <c r="D6" s="31">
        <v>30.21</v>
      </c>
      <c r="E6" s="17">
        <v>1115839.8589999999</v>
      </c>
      <c r="F6" s="31">
        <v>19.059999999999999</v>
      </c>
      <c r="G6" s="17">
        <v>0</v>
      </c>
      <c r="H6" s="31">
        <v>0</v>
      </c>
      <c r="I6" s="17">
        <v>45507.754000000001</v>
      </c>
      <c r="J6" s="31">
        <v>14.75</v>
      </c>
      <c r="K6" s="17">
        <v>0</v>
      </c>
      <c r="L6" s="31">
        <v>0</v>
      </c>
      <c r="M6" s="17">
        <v>45507.754000000001</v>
      </c>
      <c r="N6" s="31">
        <v>11.25</v>
      </c>
    </row>
    <row r="7" spans="2:14" x14ac:dyDescent="0.25">
      <c r="B7" s="16" t="s">
        <v>161</v>
      </c>
      <c r="C7" s="17">
        <v>3275.4079725215502</v>
      </c>
      <c r="D7" s="31">
        <v>3.41</v>
      </c>
      <c r="E7" s="17">
        <v>138954.60699999999</v>
      </c>
      <c r="F7" s="31">
        <v>2.37</v>
      </c>
      <c r="G7" s="17">
        <v>38687.500999999997</v>
      </c>
      <c r="H7" s="31">
        <v>7.0000000000000007E-2</v>
      </c>
      <c r="I7" s="17">
        <v>6142.2879999999996</v>
      </c>
      <c r="J7" s="31">
        <v>1.99</v>
      </c>
      <c r="K7" s="17">
        <v>44.179000000000002</v>
      </c>
      <c r="L7" s="31">
        <v>0.05</v>
      </c>
      <c r="M7" s="17">
        <v>6186.4669999999996</v>
      </c>
      <c r="N7" s="31">
        <v>1.53</v>
      </c>
    </row>
    <row r="8" spans="2:14" x14ac:dyDescent="0.25">
      <c r="B8" s="16" t="s">
        <v>162</v>
      </c>
      <c r="C8" s="17">
        <v>2845.5486047147201</v>
      </c>
      <c r="D8" s="31">
        <v>2.96</v>
      </c>
      <c r="E8" s="17">
        <v>125702.159</v>
      </c>
      <c r="F8" s="31">
        <v>2.15</v>
      </c>
      <c r="G8" s="17">
        <v>104535.838</v>
      </c>
      <c r="H8" s="31">
        <v>0.19</v>
      </c>
      <c r="I8" s="17">
        <v>5475.6350000000002</v>
      </c>
      <c r="J8" s="31">
        <v>1.77</v>
      </c>
      <c r="K8" s="17">
        <v>118.749</v>
      </c>
      <c r="L8" s="31">
        <v>0.12</v>
      </c>
      <c r="M8" s="17">
        <v>5594.384</v>
      </c>
      <c r="N8" s="31">
        <v>1.38</v>
      </c>
    </row>
    <row r="9" spans="2:14" x14ac:dyDescent="0.25">
      <c r="B9" s="16" t="s">
        <v>163</v>
      </c>
      <c r="C9" s="17">
        <v>5348.5272685868804</v>
      </c>
      <c r="D9" s="31">
        <v>5.57</v>
      </c>
      <c r="E9" s="17">
        <v>260711.891</v>
      </c>
      <c r="F9" s="31">
        <v>4.45</v>
      </c>
      <c r="G9" s="17">
        <v>394982.86599999998</v>
      </c>
      <c r="H9" s="31">
        <v>0.71</v>
      </c>
      <c r="I9" s="17">
        <v>11854.013999999999</v>
      </c>
      <c r="J9" s="31">
        <v>3.84</v>
      </c>
      <c r="K9" s="17">
        <v>451.78199999999998</v>
      </c>
      <c r="L9" s="31">
        <v>0.47</v>
      </c>
      <c r="M9" s="17">
        <v>12305.795</v>
      </c>
      <c r="N9" s="31">
        <v>3.04</v>
      </c>
    </row>
    <row r="10" spans="2:14" x14ac:dyDescent="0.25">
      <c r="B10" s="16" t="s">
        <v>164</v>
      </c>
      <c r="C10" s="17">
        <v>12584.935183314001</v>
      </c>
      <c r="D10" s="31">
        <v>13.1</v>
      </c>
      <c r="E10" s="17">
        <v>675398.81099999999</v>
      </c>
      <c r="F10" s="31">
        <v>11.53</v>
      </c>
      <c r="G10" s="17">
        <v>2153244.5350000001</v>
      </c>
      <c r="H10" s="31">
        <v>3.85</v>
      </c>
      <c r="I10" s="17">
        <v>31351.258000000002</v>
      </c>
      <c r="J10" s="31">
        <v>10.16</v>
      </c>
      <c r="K10" s="17">
        <v>2631.991</v>
      </c>
      <c r="L10" s="31">
        <v>2.75</v>
      </c>
      <c r="M10" s="17">
        <v>33983.249000000003</v>
      </c>
      <c r="N10" s="31">
        <v>8.4</v>
      </c>
    </row>
    <row r="11" spans="2:14" x14ac:dyDescent="0.25">
      <c r="B11" s="16" t="s">
        <v>165</v>
      </c>
      <c r="C11" s="17">
        <v>14852.958734314499</v>
      </c>
      <c r="D11" s="31">
        <v>15.46</v>
      </c>
      <c r="E11" s="17">
        <v>885971.04</v>
      </c>
      <c r="F11" s="31">
        <v>15.13</v>
      </c>
      <c r="G11" s="17">
        <v>5407187.0669999998</v>
      </c>
      <c r="H11" s="31">
        <v>9.66</v>
      </c>
      <c r="I11" s="17">
        <v>42684.516000000003</v>
      </c>
      <c r="J11" s="31">
        <v>13.83</v>
      </c>
      <c r="K11" s="17">
        <v>7245.2619999999997</v>
      </c>
      <c r="L11" s="31">
        <v>7.56</v>
      </c>
      <c r="M11" s="17">
        <v>49929.777000000002</v>
      </c>
      <c r="N11" s="31">
        <v>12.35</v>
      </c>
    </row>
    <row r="12" spans="2:14" x14ac:dyDescent="0.25">
      <c r="B12" s="16" t="s">
        <v>166</v>
      </c>
      <c r="C12" s="17">
        <v>9094.8466489508501</v>
      </c>
      <c r="D12" s="31">
        <v>9.4700000000000006</v>
      </c>
      <c r="E12" s="17">
        <v>614992.91399999999</v>
      </c>
      <c r="F12" s="31">
        <v>10.5</v>
      </c>
      <c r="G12" s="17">
        <v>5584706.2379999999</v>
      </c>
      <c r="H12" s="31">
        <v>9.98</v>
      </c>
      <c r="I12" s="17">
        <v>31207.73</v>
      </c>
      <c r="J12" s="31">
        <v>10.11</v>
      </c>
      <c r="K12" s="17">
        <v>8167.9840000000004</v>
      </c>
      <c r="L12" s="31">
        <v>8.5299999999999994</v>
      </c>
      <c r="M12" s="17">
        <v>39375.714</v>
      </c>
      <c r="N12" s="31">
        <v>9.74</v>
      </c>
    </row>
    <row r="13" spans="2:14" x14ac:dyDescent="0.25">
      <c r="B13" s="16" t="s">
        <v>167</v>
      </c>
      <c r="C13" s="17">
        <v>5569.6031185029096</v>
      </c>
      <c r="D13" s="31">
        <v>5.8</v>
      </c>
      <c r="E13" s="17">
        <v>411146.83600000001</v>
      </c>
      <c r="F13" s="31">
        <v>7.02</v>
      </c>
      <c r="G13" s="17">
        <v>4808615.5650000004</v>
      </c>
      <c r="H13" s="31">
        <v>8.59</v>
      </c>
      <c r="I13" s="17">
        <v>21894.859</v>
      </c>
      <c r="J13" s="31">
        <v>7.09</v>
      </c>
      <c r="K13" s="17">
        <v>7532.7479999999996</v>
      </c>
      <c r="L13" s="31">
        <v>7.86</v>
      </c>
      <c r="M13" s="17">
        <v>29427.606</v>
      </c>
      <c r="N13" s="31">
        <v>7.28</v>
      </c>
    </row>
    <row r="14" spans="2:14" x14ac:dyDescent="0.25">
      <c r="B14" s="16" t="s">
        <v>168</v>
      </c>
      <c r="C14" s="17">
        <v>12388.4029618246</v>
      </c>
      <c r="D14" s="31">
        <v>12.9</v>
      </c>
      <c r="E14" s="17">
        <v>1271580.4180000001</v>
      </c>
      <c r="F14" s="31">
        <v>21.72</v>
      </c>
      <c r="G14" s="17">
        <v>23177949.658</v>
      </c>
      <c r="H14" s="31">
        <v>41.43</v>
      </c>
      <c r="I14" s="17">
        <v>80468.115999999995</v>
      </c>
      <c r="J14" s="31">
        <v>26.07</v>
      </c>
      <c r="K14" s="17">
        <v>42368.821000000004</v>
      </c>
      <c r="L14" s="31">
        <v>44.22</v>
      </c>
      <c r="M14" s="17">
        <v>122836.93799999999</v>
      </c>
      <c r="N14" s="31">
        <v>30.37</v>
      </c>
    </row>
    <row r="15" spans="2:14" x14ac:dyDescent="0.25">
      <c r="B15" s="16" t="s">
        <v>169</v>
      </c>
      <c r="C15" s="17">
        <v>719.24476905843903</v>
      </c>
      <c r="D15" s="31">
        <v>0.75</v>
      </c>
      <c r="E15" s="17">
        <v>160061.18299999999</v>
      </c>
      <c r="F15" s="31">
        <v>2.73</v>
      </c>
      <c r="G15" s="17">
        <v>4878091.9220000003</v>
      </c>
      <c r="H15" s="31">
        <v>8.7200000000000006</v>
      </c>
      <c r="I15" s="17">
        <v>13232.361999999999</v>
      </c>
      <c r="J15" s="31">
        <v>4.29</v>
      </c>
      <c r="K15" s="17">
        <v>9817.1200000000008</v>
      </c>
      <c r="L15" s="31">
        <v>10.25</v>
      </c>
      <c r="M15" s="17">
        <v>23049.482</v>
      </c>
      <c r="N15" s="31">
        <v>5.7</v>
      </c>
    </row>
    <row r="16" spans="2:14" x14ac:dyDescent="0.25">
      <c r="B16" s="16" t="s">
        <v>170</v>
      </c>
      <c r="C16" s="17">
        <v>362.84172486687601</v>
      </c>
      <c r="D16" s="31">
        <v>0.38</v>
      </c>
      <c r="E16" s="17">
        <v>194878.68100000001</v>
      </c>
      <c r="F16" s="31">
        <v>3.33</v>
      </c>
      <c r="G16" s="17">
        <v>9403555.9680000003</v>
      </c>
      <c r="H16" s="31">
        <v>16.809999999999999</v>
      </c>
      <c r="I16" s="17">
        <v>18791.214</v>
      </c>
      <c r="J16" s="31">
        <v>6.09</v>
      </c>
      <c r="K16" s="17">
        <v>17432.576000000001</v>
      </c>
      <c r="L16" s="31">
        <v>18.190000000000001</v>
      </c>
      <c r="M16" s="17">
        <v>36223.79</v>
      </c>
      <c r="N16" s="31">
        <v>8.9600000000000009</v>
      </c>
    </row>
    <row r="17" spans="2:14" x14ac:dyDescent="0.25">
      <c r="B17" s="22" t="s">
        <v>157</v>
      </c>
      <c r="C17" s="23">
        <v>96064.396475529298</v>
      </c>
      <c r="D17" s="32">
        <v>100.01</v>
      </c>
      <c r="E17" s="23">
        <v>5855238.3990000002</v>
      </c>
      <c r="F17" s="32">
        <v>99.99</v>
      </c>
      <c r="G17" s="23">
        <v>55951557.158</v>
      </c>
      <c r="H17" s="32">
        <v>100.01</v>
      </c>
      <c r="I17" s="23">
        <v>308609.74599999998</v>
      </c>
      <c r="J17" s="32">
        <v>99.99</v>
      </c>
      <c r="K17" s="23">
        <v>95811.212</v>
      </c>
      <c r="L17" s="32">
        <v>100</v>
      </c>
      <c r="M17" s="23">
        <v>404420.95600000001</v>
      </c>
      <c r="N17" s="32">
        <v>100</v>
      </c>
    </row>
    <row r="19" spans="2:14" x14ac:dyDescent="0.25">
      <c r="B19" s="48" t="s">
        <v>262</v>
      </c>
      <c r="C19" s="49"/>
      <c r="D19" s="49"/>
      <c r="E19" s="49"/>
      <c r="F19" s="49"/>
      <c r="G19" s="49"/>
      <c r="H19" s="49"/>
      <c r="I19" s="49"/>
      <c r="J19" s="49"/>
      <c r="K19" s="49"/>
      <c r="L19" s="49"/>
      <c r="M19" s="49"/>
      <c r="N19" s="49"/>
    </row>
  </sheetData>
  <mergeCells count="8">
    <mergeCell ref="K4:L4"/>
    <mergeCell ref="M4:N4"/>
    <mergeCell ref="B19:N19"/>
    <mergeCell ref="B4:B5"/>
    <mergeCell ref="C4:D4"/>
    <mergeCell ref="E4:F4"/>
    <mergeCell ref="G4:H4"/>
    <mergeCell ref="I4:J4"/>
  </mergeCells>
  <pageMargins left="0.7" right="0.7" top="0.75" bottom="0.75" header="0.3" footer="0.3"/>
  <pageSetup paperSize="9" scale="8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93712"/>
    <pageSetUpPr fitToPage="1"/>
  </sheetPr>
  <dimension ref="B1:N20"/>
  <sheetViews>
    <sheetView showGridLines="0" workbookViewId="0">
      <selection activeCell="B1" sqref="B1"/>
    </sheetView>
  </sheetViews>
  <sheetFormatPr baseColWidth="10" defaultRowHeight="13.2" x14ac:dyDescent="0.25"/>
  <cols>
    <col min="1" max="1" width="2.5546875" customWidth="1"/>
    <col min="2" max="2" width="17.88671875" customWidth="1"/>
    <col min="3" max="4" width="11.109375" customWidth="1"/>
    <col min="5" max="6" width="12.44140625" customWidth="1"/>
    <col min="7" max="8" width="12.6640625" customWidth="1"/>
    <col min="9" max="10" width="11.33203125" customWidth="1"/>
    <col min="11" max="12" width="11.109375" customWidth="1"/>
    <col min="13" max="14" width="11.33203125" customWidth="1"/>
  </cols>
  <sheetData>
    <row r="1" spans="2:14" ht="17.399999999999999" x14ac:dyDescent="0.3">
      <c r="B1" s="3" t="s">
        <v>2242</v>
      </c>
    </row>
    <row r="4" spans="2:14" ht="28.05" customHeight="1" x14ac:dyDescent="0.25">
      <c r="B4" s="52" t="s">
        <v>256</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256</v>
      </c>
      <c r="C5" s="15" t="s">
        <v>143</v>
      </c>
      <c r="D5" s="15" t="s">
        <v>144</v>
      </c>
      <c r="E5" s="15" t="s">
        <v>145</v>
      </c>
      <c r="F5" s="15" t="s">
        <v>144</v>
      </c>
      <c r="G5" s="15" t="s">
        <v>145</v>
      </c>
      <c r="H5" s="15" t="s">
        <v>144</v>
      </c>
      <c r="I5" s="15" t="s">
        <v>145</v>
      </c>
      <c r="J5" s="15" t="s">
        <v>144</v>
      </c>
      <c r="K5" s="15" t="s">
        <v>145</v>
      </c>
      <c r="L5" s="15" t="s">
        <v>144</v>
      </c>
      <c r="M5" s="15" t="s">
        <v>145</v>
      </c>
      <c r="N5" s="15" t="s">
        <v>144</v>
      </c>
    </row>
    <row r="6" spans="2:14" x14ac:dyDescent="0.25">
      <c r="B6" s="16">
        <v>0</v>
      </c>
      <c r="C6" s="17">
        <v>49072.243848035701</v>
      </c>
      <c r="D6" s="31">
        <v>12.01</v>
      </c>
      <c r="E6" s="17">
        <v>0</v>
      </c>
      <c r="F6" s="31">
        <v>0</v>
      </c>
      <c r="G6" s="17">
        <v>2155922.7110000001</v>
      </c>
      <c r="H6" s="31">
        <v>2.2200000000000002</v>
      </c>
      <c r="I6" s="17">
        <v>0</v>
      </c>
      <c r="J6" s="31">
        <v>0</v>
      </c>
      <c r="K6" s="17">
        <v>3206.8490000000002</v>
      </c>
      <c r="L6" s="31">
        <v>1.95</v>
      </c>
      <c r="M6" s="17">
        <v>3206.8490000000002</v>
      </c>
      <c r="N6" s="31">
        <v>0.21</v>
      </c>
    </row>
    <row r="7" spans="2:14" x14ac:dyDescent="0.25">
      <c r="B7" s="16" t="s">
        <v>146</v>
      </c>
      <c r="C7" s="17">
        <v>16362.1796519258</v>
      </c>
      <c r="D7" s="31">
        <v>4.01</v>
      </c>
      <c r="E7" s="17">
        <v>76741.317999999999</v>
      </c>
      <c r="F7" s="31">
        <v>0.3</v>
      </c>
      <c r="G7" s="17">
        <v>996991.43799999997</v>
      </c>
      <c r="H7" s="31">
        <v>1.02</v>
      </c>
      <c r="I7" s="17">
        <v>1370.194</v>
      </c>
      <c r="J7" s="31">
        <v>0.1</v>
      </c>
      <c r="K7" s="17">
        <v>1567.2929999999999</v>
      </c>
      <c r="L7" s="31">
        <v>0.95</v>
      </c>
      <c r="M7" s="17">
        <v>2937.4879999999998</v>
      </c>
      <c r="N7" s="31">
        <v>0.19</v>
      </c>
    </row>
    <row r="8" spans="2:14" x14ac:dyDescent="0.25">
      <c r="B8" s="16" t="s">
        <v>147</v>
      </c>
      <c r="C8" s="17">
        <v>16581.2553132381</v>
      </c>
      <c r="D8" s="31">
        <v>4.0599999999999996</v>
      </c>
      <c r="E8" s="17">
        <v>253054.38</v>
      </c>
      <c r="F8" s="31">
        <v>1</v>
      </c>
      <c r="G8" s="17">
        <v>1398722.1470000001</v>
      </c>
      <c r="H8" s="31">
        <v>1.44</v>
      </c>
      <c r="I8" s="17">
        <v>5288.732</v>
      </c>
      <c r="J8" s="31">
        <v>0.38</v>
      </c>
      <c r="K8" s="17">
        <v>2187.547</v>
      </c>
      <c r="L8" s="31">
        <v>1.33</v>
      </c>
      <c r="M8" s="17">
        <v>7476.2790000000005</v>
      </c>
      <c r="N8" s="31">
        <v>0.48</v>
      </c>
    </row>
    <row r="9" spans="2:14" x14ac:dyDescent="0.25">
      <c r="B9" s="16" t="s">
        <v>148</v>
      </c>
      <c r="C9" s="17">
        <v>25282.943670110399</v>
      </c>
      <c r="D9" s="31">
        <v>6.19</v>
      </c>
      <c r="E9" s="17">
        <v>629010.98</v>
      </c>
      <c r="F9" s="31">
        <v>2.48</v>
      </c>
      <c r="G9" s="17">
        <v>2540019.3840000001</v>
      </c>
      <c r="H9" s="31">
        <v>2.61</v>
      </c>
      <c r="I9" s="17">
        <v>16533.778999999999</v>
      </c>
      <c r="J9" s="31">
        <v>1.18</v>
      </c>
      <c r="K9" s="17">
        <v>3863.8240000000001</v>
      </c>
      <c r="L9" s="31">
        <v>2.35</v>
      </c>
      <c r="M9" s="17">
        <v>20397.601999999999</v>
      </c>
      <c r="N9" s="31">
        <v>1.31</v>
      </c>
    </row>
    <row r="10" spans="2:14" x14ac:dyDescent="0.25">
      <c r="B10" s="16" t="s">
        <v>149</v>
      </c>
      <c r="C10" s="17">
        <v>82859.097328998498</v>
      </c>
      <c r="D10" s="31">
        <v>20.28</v>
      </c>
      <c r="E10" s="17">
        <v>3387475.1209999998</v>
      </c>
      <c r="F10" s="31">
        <v>13.34</v>
      </c>
      <c r="G10" s="17">
        <v>9255165.3340000007</v>
      </c>
      <c r="H10" s="31">
        <v>9.51</v>
      </c>
      <c r="I10" s="17">
        <v>130002.38</v>
      </c>
      <c r="J10" s="31">
        <v>9.3000000000000007</v>
      </c>
      <c r="K10" s="17">
        <v>14101.875</v>
      </c>
      <c r="L10" s="31">
        <v>8.58</v>
      </c>
      <c r="M10" s="17">
        <v>144104.25399999999</v>
      </c>
      <c r="N10" s="31">
        <v>9.23</v>
      </c>
    </row>
    <row r="11" spans="2:14" x14ac:dyDescent="0.25">
      <c r="B11" s="16" t="s">
        <v>150</v>
      </c>
      <c r="C11" s="17">
        <v>98010.981416891504</v>
      </c>
      <c r="D11" s="31">
        <v>23.99</v>
      </c>
      <c r="E11" s="17">
        <v>6015567.6440000003</v>
      </c>
      <c r="F11" s="31">
        <v>23.68</v>
      </c>
      <c r="G11" s="17">
        <v>15142804.317</v>
      </c>
      <c r="H11" s="31">
        <v>15.56</v>
      </c>
      <c r="I11" s="17">
        <v>285160.44400000002</v>
      </c>
      <c r="J11" s="31">
        <v>20.399999999999999</v>
      </c>
      <c r="K11" s="17">
        <v>23711.712</v>
      </c>
      <c r="L11" s="31">
        <v>14.43</v>
      </c>
      <c r="M11" s="17">
        <v>308872.15600000002</v>
      </c>
      <c r="N11" s="31">
        <v>19.77</v>
      </c>
    </row>
    <row r="12" spans="2:14" x14ac:dyDescent="0.25">
      <c r="B12" s="16" t="s">
        <v>151</v>
      </c>
      <c r="C12" s="17">
        <v>55777.0766239984</v>
      </c>
      <c r="D12" s="31">
        <v>13.65</v>
      </c>
      <c r="E12" s="17">
        <v>4809095.7050000001</v>
      </c>
      <c r="F12" s="31">
        <v>18.93</v>
      </c>
      <c r="G12" s="17">
        <v>13147365.613</v>
      </c>
      <c r="H12" s="31">
        <v>13.51</v>
      </c>
      <c r="I12" s="17">
        <v>251702.99799999999</v>
      </c>
      <c r="J12" s="31">
        <v>18.010000000000002</v>
      </c>
      <c r="K12" s="17">
        <v>21223.14</v>
      </c>
      <c r="L12" s="31">
        <v>12.92</v>
      </c>
      <c r="M12" s="17">
        <v>272926.13799999998</v>
      </c>
      <c r="N12" s="31">
        <v>17.47</v>
      </c>
    </row>
    <row r="13" spans="2:14" x14ac:dyDescent="0.25">
      <c r="B13" s="16" t="s">
        <v>152</v>
      </c>
      <c r="C13" s="17">
        <v>43694.331366130798</v>
      </c>
      <c r="D13" s="31">
        <v>10.7</v>
      </c>
      <c r="E13" s="17">
        <v>5217605.9239999996</v>
      </c>
      <c r="F13" s="31">
        <v>20.54</v>
      </c>
      <c r="G13" s="17">
        <v>17257395.93</v>
      </c>
      <c r="H13" s="31">
        <v>17.73</v>
      </c>
      <c r="I13" s="17">
        <v>312255.679</v>
      </c>
      <c r="J13" s="31">
        <v>22.34</v>
      </c>
      <c r="K13" s="17">
        <v>29346.071</v>
      </c>
      <c r="L13" s="31">
        <v>17.86</v>
      </c>
      <c r="M13" s="17">
        <v>341601.75099999999</v>
      </c>
      <c r="N13" s="31">
        <v>21.87</v>
      </c>
    </row>
    <row r="14" spans="2:14" x14ac:dyDescent="0.25">
      <c r="B14" s="16" t="s">
        <v>153</v>
      </c>
      <c r="C14" s="17">
        <v>15994.376636234299</v>
      </c>
      <c r="D14" s="31">
        <v>3.92</v>
      </c>
      <c r="E14" s="17">
        <v>2937579.0649999999</v>
      </c>
      <c r="F14" s="31">
        <v>11.57</v>
      </c>
      <c r="G14" s="17">
        <v>13527276.82</v>
      </c>
      <c r="H14" s="31">
        <v>13.9</v>
      </c>
      <c r="I14" s="17">
        <v>209374.622</v>
      </c>
      <c r="J14" s="31">
        <v>14.98</v>
      </c>
      <c r="K14" s="17">
        <v>24841.482</v>
      </c>
      <c r="L14" s="31">
        <v>15.12</v>
      </c>
      <c r="M14" s="17">
        <v>234216.10399999999</v>
      </c>
      <c r="N14" s="31">
        <v>14.99</v>
      </c>
    </row>
    <row r="15" spans="2:14" x14ac:dyDescent="0.25">
      <c r="B15" s="16" t="s">
        <v>154</v>
      </c>
      <c r="C15" s="17">
        <v>4086.7304097546598</v>
      </c>
      <c r="D15" s="31">
        <v>1</v>
      </c>
      <c r="E15" s="17">
        <v>1327947.0519999999</v>
      </c>
      <c r="F15" s="31">
        <v>5.23</v>
      </c>
      <c r="G15" s="17">
        <v>9718079.6309999991</v>
      </c>
      <c r="H15" s="31">
        <v>9.99</v>
      </c>
      <c r="I15" s="17">
        <v>111759.414</v>
      </c>
      <c r="J15" s="31">
        <v>8</v>
      </c>
      <c r="K15" s="17">
        <v>18914.205000000002</v>
      </c>
      <c r="L15" s="31">
        <v>11.51</v>
      </c>
      <c r="M15" s="17">
        <v>130673.61900000001</v>
      </c>
      <c r="N15" s="31">
        <v>8.3699999999999992</v>
      </c>
    </row>
    <row r="16" spans="2:14" x14ac:dyDescent="0.25">
      <c r="B16" s="16" t="s">
        <v>155</v>
      </c>
      <c r="C16" s="17">
        <v>635.93797591072405</v>
      </c>
      <c r="D16" s="31">
        <v>0.16</v>
      </c>
      <c r="E16" s="17">
        <v>417605.06400000001</v>
      </c>
      <c r="F16" s="31">
        <v>1.64</v>
      </c>
      <c r="G16" s="17">
        <v>5539838.8530000001</v>
      </c>
      <c r="H16" s="31">
        <v>5.69</v>
      </c>
      <c r="I16" s="17">
        <v>39905.103000000003</v>
      </c>
      <c r="J16" s="31">
        <v>2.85</v>
      </c>
      <c r="K16" s="17">
        <v>11054.215</v>
      </c>
      <c r="L16" s="31">
        <v>6.73</v>
      </c>
      <c r="M16" s="17">
        <v>50959.317999999999</v>
      </c>
      <c r="N16" s="31">
        <v>3.26</v>
      </c>
    </row>
    <row r="17" spans="2:14" x14ac:dyDescent="0.25">
      <c r="B17" s="16" t="s">
        <v>156</v>
      </c>
      <c r="C17" s="17">
        <v>165.75057317765001</v>
      </c>
      <c r="D17" s="31">
        <v>0.04</v>
      </c>
      <c r="E17" s="17">
        <v>328607.16499999998</v>
      </c>
      <c r="F17" s="31">
        <v>1.29</v>
      </c>
      <c r="G17" s="17">
        <v>6646152.6529999999</v>
      </c>
      <c r="H17" s="31">
        <v>6.83</v>
      </c>
      <c r="I17" s="17">
        <v>34443.375</v>
      </c>
      <c r="J17" s="31">
        <v>2.46</v>
      </c>
      <c r="K17" s="17">
        <v>10248.793</v>
      </c>
      <c r="L17" s="31">
        <v>6.24</v>
      </c>
      <c r="M17" s="17">
        <v>44692.167999999998</v>
      </c>
      <c r="N17" s="31">
        <v>2.86</v>
      </c>
    </row>
    <row r="18" spans="2:14" x14ac:dyDescent="0.25">
      <c r="B18" s="22" t="s">
        <v>157</v>
      </c>
      <c r="C18" s="23">
        <v>408522.90481440601</v>
      </c>
      <c r="D18" s="32">
        <v>100.01</v>
      </c>
      <c r="E18" s="23">
        <v>25400289.418000001</v>
      </c>
      <c r="F18" s="32">
        <v>100</v>
      </c>
      <c r="G18" s="23">
        <v>97325734.831</v>
      </c>
      <c r="H18" s="32">
        <v>100.01</v>
      </c>
      <c r="I18" s="23">
        <v>1397796.72</v>
      </c>
      <c r="J18" s="32">
        <v>100</v>
      </c>
      <c r="K18" s="23">
        <v>164267.00599999999</v>
      </c>
      <c r="L18" s="32">
        <v>99.97</v>
      </c>
      <c r="M18" s="23">
        <v>1562063.726</v>
      </c>
      <c r="N18" s="32">
        <v>100.01</v>
      </c>
    </row>
    <row r="20" spans="2:14" x14ac:dyDescent="0.25">
      <c r="B20" s="48" t="s">
        <v>264</v>
      </c>
      <c r="C20" s="49"/>
      <c r="D20" s="49"/>
      <c r="E20" s="49"/>
      <c r="F20" s="49"/>
      <c r="G20" s="49"/>
      <c r="H20" s="49"/>
      <c r="I20" s="49"/>
      <c r="J20" s="49"/>
      <c r="K20" s="49"/>
      <c r="L20" s="49"/>
      <c r="M20" s="49"/>
      <c r="N20" s="49"/>
    </row>
  </sheetData>
  <mergeCells count="8">
    <mergeCell ref="K4:L4"/>
    <mergeCell ref="M4:N4"/>
    <mergeCell ref="B20:N20"/>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83"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93712"/>
    <pageSetUpPr fitToPage="1"/>
  </sheetPr>
  <dimension ref="B1:N20"/>
  <sheetViews>
    <sheetView showGridLines="0" workbookViewId="0">
      <selection activeCell="K20" sqref="K20"/>
    </sheetView>
  </sheetViews>
  <sheetFormatPr baseColWidth="10" defaultRowHeight="13.2" x14ac:dyDescent="0.25"/>
  <cols>
    <col min="1" max="1" width="2.5546875" customWidth="1"/>
    <col min="2" max="2" width="17.88671875" customWidth="1"/>
    <col min="3" max="4" width="11.109375" customWidth="1"/>
    <col min="5" max="6" width="12.44140625" customWidth="1"/>
    <col min="7" max="8" width="12.6640625" customWidth="1"/>
    <col min="9" max="10" width="11.33203125" customWidth="1"/>
    <col min="11" max="12" width="11.109375" customWidth="1"/>
    <col min="13" max="14" width="11.33203125" customWidth="1"/>
  </cols>
  <sheetData>
    <row r="1" spans="2:14" ht="17.399999999999999" x14ac:dyDescent="0.3">
      <c r="B1" s="3" t="s">
        <v>2243</v>
      </c>
    </row>
    <row r="4" spans="2:14" ht="28.05" customHeight="1" x14ac:dyDescent="0.25">
      <c r="B4" s="52" t="s">
        <v>256</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256</v>
      </c>
      <c r="C5" s="15" t="s">
        <v>143</v>
      </c>
      <c r="D5" s="15" t="s">
        <v>144</v>
      </c>
      <c r="E5" s="15" t="s">
        <v>145</v>
      </c>
      <c r="F5" s="15" t="s">
        <v>144</v>
      </c>
      <c r="G5" s="15" t="s">
        <v>145</v>
      </c>
      <c r="H5" s="15" t="s">
        <v>144</v>
      </c>
      <c r="I5" s="15" t="s">
        <v>145</v>
      </c>
      <c r="J5" s="15" t="s">
        <v>144</v>
      </c>
      <c r="K5" s="15" t="s">
        <v>145</v>
      </c>
      <c r="L5" s="15" t="s">
        <v>144</v>
      </c>
      <c r="M5" s="15" t="s">
        <v>145</v>
      </c>
      <c r="N5" s="15" t="s">
        <v>144</v>
      </c>
    </row>
    <row r="6" spans="2:14" x14ac:dyDescent="0.25">
      <c r="B6" s="16">
        <v>0</v>
      </c>
      <c r="C6" s="17">
        <v>44056.493170767098</v>
      </c>
      <c r="D6" s="31">
        <v>11.18</v>
      </c>
      <c r="E6" s="17">
        <v>0</v>
      </c>
      <c r="F6" s="31">
        <v>0</v>
      </c>
      <c r="G6" s="17">
        <v>1746835.34</v>
      </c>
      <c r="H6" s="31">
        <v>1.85</v>
      </c>
      <c r="I6" s="17">
        <v>0</v>
      </c>
      <c r="J6" s="31">
        <v>0</v>
      </c>
      <c r="K6" s="17">
        <v>2488.558</v>
      </c>
      <c r="L6" s="31">
        <v>1.56</v>
      </c>
      <c r="M6" s="17">
        <v>2488.558</v>
      </c>
      <c r="N6" s="31">
        <v>0.16</v>
      </c>
    </row>
    <row r="7" spans="2:14" x14ac:dyDescent="0.25">
      <c r="B7" s="16" t="s">
        <v>265</v>
      </c>
      <c r="C7" s="17">
        <v>38537.588325786099</v>
      </c>
      <c r="D7" s="31">
        <v>9.7799999999999994</v>
      </c>
      <c r="E7" s="17">
        <v>554972.19099999999</v>
      </c>
      <c r="F7" s="31">
        <v>2.21</v>
      </c>
      <c r="G7" s="17">
        <v>2736177.7620000001</v>
      </c>
      <c r="H7" s="31">
        <v>2.89</v>
      </c>
      <c r="I7" s="17">
        <v>10010.5</v>
      </c>
      <c r="J7" s="31">
        <v>0.73</v>
      </c>
      <c r="K7" s="17">
        <v>4137.1189999999997</v>
      </c>
      <c r="L7" s="31">
        <v>2.6</v>
      </c>
      <c r="M7" s="17">
        <v>14147.619000000001</v>
      </c>
      <c r="N7" s="31">
        <v>0.92</v>
      </c>
    </row>
    <row r="8" spans="2:14" x14ac:dyDescent="0.25">
      <c r="B8" s="16" t="s">
        <v>266</v>
      </c>
      <c r="C8" s="17">
        <v>94305.893767966103</v>
      </c>
      <c r="D8" s="31">
        <v>23.94</v>
      </c>
      <c r="E8" s="17">
        <v>3690882.1690000002</v>
      </c>
      <c r="F8" s="31">
        <v>14.69</v>
      </c>
      <c r="G8" s="17">
        <v>10267702.776000001</v>
      </c>
      <c r="H8" s="31">
        <v>10.86</v>
      </c>
      <c r="I8" s="17">
        <v>137219.96100000001</v>
      </c>
      <c r="J8" s="31">
        <v>9.9700000000000006</v>
      </c>
      <c r="K8" s="17">
        <v>15547.109</v>
      </c>
      <c r="L8" s="31">
        <v>9.77</v>
      </c>
      <c r="M8" s="17">
        <v>152767.07</v>
      </c>
      <c r="N8" s="31">
        <v>9.9499999999999993</v>
      </c>
    </row>
    <row r="9" spans="2:14" x14ac:dyDescent="0.25">
      <c r="B9" s="16" t="s">
        <v>150</v>
      </c>
      <c r="C9" s="17">
        <v>97569.892804881194</v>
      </c>
      <c r="D9" s="31">
        <v>24.77</v>
      </c>
      <c r="E9" s="17">
        <v>5988645.6119999997</v>
      </c>
      <c r="F9" s="31">
        <v>23.84</v>
      </c>
      <c r="G9" s="17">
        <v>14949180.878</v>
      </c>
      <c r="H9" s="31">
        <v>15.81</v>
      </c>
      <c r="I9" s="17">
        <v>283296.45199999999</v>
      </c>
      <c r="J9" s="31">
        <v>20.58</v>
      </c>
      <c r="K9" s="17">
        <v>23348.983</v>
      </c>
      <c r="L9" s="31">
        <v>14.67</v>
      </c>
      <c r="M9" s="17">
        <v>306645.435</v>
      </c>
      <c r="N9" s="31">
        <v>19.97</v>
      </c>
    </row>
    <row r="10" spans="2:14" x14ac:dyDescent="0.25">
      <c r="B10" s="16" t="s">
        <v>151</v>
      </c>
      <c r="C10" s="17">
        <v>55503.149435751096</v>
      </c>
      <c r="D10" s="31">
        <v>14.09</v>
      </c>
      <c r="E10" s="17">
        <v>4785420.284</v>
      </c>
      <c r="F10" s="31">
        <v>19.05</v>
      </c>
      <c r="G10" s="17">
        <v>12987683.429</v>
      </c>
      <c r="H10" s="31">
        <v>13.73</v>
      </c>
      <c r="I10" s="17">
        <v>249953.76800000001</v>
      </c>
      <c r="J10" s="31">
        <v>18.16</v>
      </c>
      <c r="K10" s="17">
        <v>20916.733</v>
      </c>
      <c r="L10" s="31">
        <v>13.14</v>
      </c>
      <c r="M10" s="17">
        <v>270870.50099999999</v>
      </c>
      <c r="N10" s="31">
        <v>17.64</v>
      </c>
    </row>
    <row r="11" spans="2:14" x14ac:dyDescent="0.25">
      <c r="B11" s="16" t="s">
        <v>267</v>
      </c>
      <c r="C11" s="17">
        <v>55073.624032188702</v>
      </c>
      <c r="D11" s="31">
        <v>13.98</v>
      </c>
      <c r="E11" s="17">
        <v>7167770.5640000002</v>
      </c>
      <c r="F11" s="31">
        <v>28.53</v>
      </c>
      <c r="G11" s="17">
        <v>25444011.109000001</v>
      </c>
      <c r="H11" s="31">
        <v>26.91</v>
      </c>
      <c r="I11" s="17">
        <v>446499.16499999998</v>
      </c>
      <c r="J11" s="31">
        <v>32.43</v>
      </c>
      <c r="K11" s="17">
        <v>44178.557000000001</v>
      </c>
      <c r="L11" s="31">
        <v>27.75</v>
      </c>
      <c r="M11" s="17">
        <v>490677.723</v>
      </c>
      <c r="N11" s="31">
        <v>31.95</v>
      </c>
    </row>
    <row r="12" spans="2:14" x14ac:dyDescent="0.25">
      <c r="B12" s="16" t="s">
        <v>268</v>
      </c>
      <c r="C12" s="17">
        <v>8896.8679733763202</v>
      </c>
      <c r="D12" s="31">
        <v>2.2599999999999998</v>
      </c>
      <c r="E12" s="17">
        <v>2931688.1379999998</v>
      </c>
      <c r="F12" s="31">
        <v>11.67</v>
      </c>
      <c r="G12" s="17">
        <v>26427939.881999999</v>
      </c>
      <c r="H12" s="31">
        <v>27.95</v>
      </c>
      <c r="I12" s="17">
        <v>249623.802</v>
      </c>
      <c r="J12" s="31">
        <v>18.13</v>
      </c>
      <c r="K12" s="17">
        <v>48582.082999999999</v>
      </c>
      <c r="L12" s="31">
        <v>30.52</v>
      </c>
      <c r="M12" s="17">
        <v>298205.88500000001</v>
      </c>
      <c r="N12" s="31">
        <v>19.420000000000002</v>
      </c>
    </row>
    <row r="13" spans="2:14" x14ac:dyDescent="0.25">
      <c r="B13" s="22" t="s">
        <v>157</v>
      </c>
      <c r="C13" s="23">
        <v>393943.50951071701</v>
      </c>
      <c r="D13" s="32">
        <v>100</v>
      </c>
      <c r="E13" s="23">
        <v>25119378.958000001</v>
      </c>
      <c r="F13" s="32">
        <v>99.99</v>
      </c>
      <c r="G13" s="23">
        <v>94559531.175999999</v>
      </c>
      <c r="H13" s="32">
        <v>100</v>
      </c>
      <c r="I13" s="23">
        <v>1376603.648</v>
      </c>
      <c r="J13" s="32">
        <v>100</v>
      </c>
      <c r="K13" s="23">
        <v>159199.14199999999</v>
      </c>
      <c r="L13" s="32">
        <v>100.01</v>
      </c>
      <c r="M13" s="23">
        <v>1535802.791</v>
      </c>
      <c r="N13" s="32">
        <v>100.01</v>
      </c>
    </row>
    <row r="15" spans="2:14" x14ac:dyDescent="0.25">
      <c r="B15" s="48" t="s">
        <v>209</v>
      </c>
      <c r="C15" s="49"/>
      <c r="D15" s="49"/>
      <c r="E15" s="49"/>
      <c r="F15" s="49"/>
      <c r="G15" s="49"/>
      <c r="H15" s="49"/>
      <c r="I15" s="49"/>
      <c r="J15" s="49"/>
      <c r="K15" s="49"/>
      <c r="L15" s="49"/>
      <c r="M15" s="49"/>
      <c r="N15" s="49"/>
    </row>
    <row r="20" spans="11:11" x14ac:dyDescent="0.25">
      <c r="K20" s="59"/>
    </row>
  </sheetData>
  <mergeCells count="8">
    <mergeCell ref="K4:L4"/>
    <mergeCell ref="M4:N4"/>
    <mergeCell ref="B15:N15"/>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93712"/>
    <pageSetUpPr fitToPage="1"/>
  </sheetPr>
  <dimension ref="B1:N19"/>
  <sheetViews>
    <sheetView showGridLines="0" workbookViewId="0">
      <selection activeCell="B1" sqref="B1"/>
    </sheetView>
  </sheetViews>
  <sheetFormatPr baseColWidth="10" defaultRowHeight="13.2" x14ac:dyDescent="0.25"/>
  <cols>
    <col min="1" max="1" width="2.5546875" customWidth="1"/>
    <col min="2" max="2" width="17.88671875" customWidth="1"/>
    <col min="3" max="4" width="11.109375" customWidth="1"/>
    <col min="5" max="6" width="12.44140625" customWidth="1"/>
    <col min="7" max="8" width="12.6640625" customWidth="1"/>
    <col min="9" max="10" width="11.33203125" customWidth="1"/>
    <col min="11" max="12" width="11.109375" customWidth="1"/>
    <col min="13" max="14" width="11.33203125" customWidth="1"/>
  </cols>
  <sheetData>
    <row r="1" spans="2:14" ht="17.399999999999999" x14ac:dyDescent="0.3">
      <c r="B1" s="3" t="s">
        <v>2244</v>
      </c>
    </row>
    <row r="4" spans="2:14" ht="28.05" customHeight="1" x14ac:dyDescent="0.25">
      <c r="B4" s="52" t="s">
        <v>263</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263</v>
      </c>
      <c r="C5" s="15" t="s">
        <v>143</v>
      </c>
      <c r="D5" s="15" t="s">
        <v>144</v>
      </c>
      <c r="E5" s="15" t="s">
        <v>145</v>
      </c>
      <c r="F5" s="15" t="s">
        <v>144</v>
      </c>
      <c r="G5" s="15" t="s">
        <v>145</v>
      </c>
      <c r="H5" s="15" t="s">
        <v>144</v>
      </c>
      <c r="I5" s="15" t="s">
        <v>145</v>
      </c>
      <c r="J5" s="15" t="s">
        <v>144</v>
      </c>
      <c r="K5" s="15" t="s">
        <v>145</v>
      </c>
      <c r="L5" s="15" t="s">
        <v>144</v>
      </c>
      <c r="M5" s="15" t="s">
        <v>145</v>
      </c>
      <c r="N5" s="15" t="s">
        <v>144</v>
      </c>
    </row>
    <row r="6" spans="2:14" x14ac:dyDescent="0.25">
      <c r="B6" s="16">
        <v>0</v>
      </c>
      <c r="C6" s="17">
        <v>264489.40717424901</v>
      </c>
      <c r="D6" s="31">
        <v>64.739999999999995</v>
      </c>
      <c r="E6" s="17">
        <v>13402220.513</v>
      </c>
      <c r="F6" s="31">
        <v>52.76</v>
      </c>
      <c r="G6" s="17">
        <v>0</v>
      </c>
      <c r="H6" s="31">
        <v>0</v>
      </c>
      <c r="I6" s="17">
        <v>662477.91899999999</v>
      </c>
      <c r="J6" s="31">
        <v>47.39</v>
      </c>
      <c r="K6" s="17">
        <v>0</v>
      </c>
      <c r="L6" s="31">
        <v>0</v>
      </c>
      <c r="M6" s="17">
        <v>662477.91899999999</v>
      </c>
      <c r="N6" s="31">
        <v>42.41</v>
      </c>
    </row>
    <row r="7" spans="2:14" x14ac:dyDescent="0.25">
      <c r="B7" s="16" t="s">
        <v>161</v>
      </c>
      <c r="C7" s="17">
        <v>12882.085938684</v>
      </c>
      <c r="D7" s="31">
        <v>3.15</v>
      </c>
      <c r="E7" s="17">
        <v>726802.451</v>
      </c>
      <c r="F7" s="31">
        <v>2.86</v>
      </c>
      <c r="G7" s="17">
        <v>151444.79199999999</v>
      </c>
      <c r="H7" s="31">
        <v>0.16</v>
      </c>
      <c r="I7" s="17">
        <v>39199.370000000003</v>
      </c>
      <c r="J7" s="31">
        <v>2.8</v>
      </c>
      <c r="K7" s="17">
        <v>170.25299999999999</v>
      </c>
      <c r="L7" s="31">
        <v>0.1</v>
      </c>
      <c r="M7" s="17">
        <v>39369.623</v>
      </c>
      <c r="N7" s="31">
        <v>2.52</v>
      </c>
    </row>
    <row r="8" spans="2:14" x14ac:dyDescent="0.25">
      <c r="B8" s="16" t="s">
        <v>162</v>
      </c>
      <c r="C8" s="17">
        <v>10073.8133912146</v>
      </c>
      <c r="D8" s="31">
        <v>2.4700000000000002</v>
      </c>
      <c r="E8" s="17">
        <v>607536.18799999997</v>
      </c>
      <c r="F8" s="31">
        <v>2.39</v>
      </c>
      <c r="G8" s="17">
        <v>369544.788</v>
      </c>
      <c r="H8" s="31">
        <v>0.38</v>
      </c>
      <c r="I8" s="17">
        <v>32957.347000000002</v>
      </c>
      <c r="J8" s="31">
        <v>2.36</v>
      </c>
      <c r="K8" s="17">
        <v>415.952</v>
      </c>
      <c r="L8" s="31">
        <v>0.25</v>
      </c>
      <c r="M8" s="17">
        <v>33373.298999999999</v>
      </c>
      <c r="N8" s="31">
        <v>2.14</v>
      </c>
    </row>
    <row r="9" spans="2:14" x14ac:dyDescent="0.25">
      <c r="B9" s="16" t="s">
        <v>163</v>
      </c>
      <c r="C9" s="17">
        <v>15933.2070993615</v>
      </c>
      <c r="D9" s="31">
        <v>3.9</v>
      </c>
      <c r="E9" s="17">
        <v>1024374.5919999999</v>
      </c>
      <c r="F9" s="31">
        <v>4.03</v>
      </c>
      <c r="G9" s="17">
        <v>1165450.5419999999</v>
      </c>
      <c r="H9" s="31">
        <v>1.2</v>
      </c>
      <c r="I9" s="17">
        <v>56496.697</v>
      </c>
      <c r="J9" s="31">
        <v>4.04</v>
      </c>
      <c r="K9" s="17">
        <v>1323.8140000000001</v>
      </c>
      <c r="L9" s="31">
        <v>0.81</v>
      </c>
      <c r="M9" s="17">
        <v>57820.510999999999</v>
      </c>
      <c r="N9" s="31">
        <v>3.7</v>
      </c>
    </row>
    <row r="10" spans="2:14" x14ac:dyDescent="0.25">
      <c r="B10" s="16" t="s">
        <v>164</v>
      </c>
      <c r="C10" s="17">
        <v>30428.2089118113</v>
      </c>
      <c r="D10" s="31">
        <v>7.45</v>
      </c>
      <c r="E10" s="17">
        <v>2097527.301</v>
      </c>
      <c r="F10" s="31">
        <v>8.26</v>
      </c>
      <c r="G10" s="17">
        <v>5089411.773</v>
      </c>
      <c r="H10" s="31">
        <v>5.23</v>
      </c>
      <c r="I10" s="17">
        <v>115812.37</v>
      </c>
      <c r="J10" s="31">
        <v>8.2899999999999991</v>
      </c>
      <c r="K10" s="17">
        <v>6204.8689999999997</v>
      </c>
      <c r="L10" s="31">
        <v>3.78</v>
      </c>
      <c r="M10" s="17">
        <v>122017.239</v>
      </c>
      <c r="N10" s="31">
        <v>7.81</v>
      </c>
    </row>
    <row r="11" spans="2:14" x14ac:dyDescent="0.25">
      <c r="B11" s="16" t="s">
        <v>165</v>
      </c>
      <c r="C11" s="17">
        <v>28431.787408337401</v>
      </c>
      <c r="D11" s="31">
        <v>6.96</v>
      </c>
      <c r="E11" s="17">
        <v>2180280.3429999999</v>
      </c>
      <c r="F11" s="31">
        <v>8.58</v>
      </c>
      <c r="G11" s="17">
        <v>10270877.427999999</v>
      </c>
      <c r="H11" s="31">
        <v>10.55</v>
      </c>
      <c r="I11" s="17">
        <v>123945.178</v>
      </c>
      <c r="J11" s="31">
        <v>8.8699999999999992</v>
      </c>
      <c r="K11" s="17">
        <v>13761.289000000001</v>
      </c>
      <c r="L11" s="31">
        <v>8.3800000000000008</v>
      </c>
      <c r="M11" s="17">
        <v>137706.467</v>
      </c>
      <c r="N11" s="31">
        <v>8.82</v>
      </c>
    </row>
    <row r="12" spans="2:14" x14ac:dyDescent="0.25">
      <c r="B12" s="16" t="s">
        <v>166</v>
      </c>
      <c r="C12" s="17">
        <v>15550.6253169353</v>
      </c>
      <c r="D12" s="31">
        <v>3.81</v>
      </c>
      <c r="E12" s="17">
        <v>1321715.7050000001</v>
      </c>
      <c r="F12" s="31">
        <v>5.2</v>
      </c>
      <c r="G12" s="17">
        <v>9531361.9419999998</v>
      </c>
      <c r="H12" s="31">
        <v>9.7899999999999991</v>
      </c>
      <c r="I12" s="17">
        <v>77669.168000000005</v>
      </c>
      <c r="J12" s="31">
        <v>5.56</v>
      </c>
      <c r="K12" s="17">
        <v>13955.753000000001</v>
      </c>
      <c r="L12" s="31">
        <v>8.5</v>
      </c>
      <c r="M12" s="17">
        <v>91624.921000000002</v>
      </c>
      <c r="N12" s="31">
        <v>5.87</v>
      </c>
    </row>
    <row r="13" spans="2:14" x14ac:dyDescent="0.25">
      <c r="B13" s="16" t="s">
        <v>167</v>
      </c>
      <c r="C13" s="17">
        <v>9143.8879520871396</v>
      </c>
      <c r="D13" s="31">
        <v>2.2400000000000002</v>
      </c>
      <c r="E13" s="17">
        <v>839767.45700000005</v>
      </c>
      <c r="F13" s="31">
        <v>3.31</v>
      </c>
      <c r="G13" s="17">
        <v>7899107.2599999998</v>
      </c>
      <c r="H13" s="31">
        <v>8.1199999999999992</v>
      </c>
      <c r="I13" s="17">
        <v>50831.512000000002</v>
      </c>
      <c r="J13" s="31">
        <v>3.64</v>
      </c>
      <c r="K13" s="17">
        <v>12389.777</v>
      </c>
      <c r="L13" s="31">
        <v>7.54</v>
      </c>
      <c r="M13" s="17">
        <v>63221.288999999997</v>
      </c>
      <c r="N13" s="31">
        <v>4.05</v>
      </c>
    </row>
    <row r="14" spans="2:14" x14ac:dyDescent="0.25">
      <c r="B14" s="16" t="s">
        <v>168</v>
      </c>
      <c r="C14" s="17">
        <v>19684.551239018099</v>
      </c>
      <c r="D14" s="31">
        <v>4.82</v>
      </c>
      <c r="E14" s="17">
        <v>2450057.892</v>
      </c>
      <c r="F14" s="31">
        <v>9.65</v>
      </c>
      <c r="G14" s="17">
        <v>36831188.131999999</v>
      </c>
      <c r="H14" s="31">
        <v>37.840000000000003</v>
      </c>
      <c r="I14" s="17">
        <v>168864.75700000001</v>
      </c>
      <c r="J14" s="31">
        <v>12.08</v>
      </c>
      <c r="K14" s="17">
        <v>67273.569000000003</v>
      </c>
      <c r="L14" s="31">
        <v>40.950000000000003</v>
      </c>
      <c r="M14" s="17">
        <v>236138.326</v>
      </c>
      <c r="N14" s="31">
        <v>15.12</v>
      </c>
    </row>
    <row r="15" spans="2:14" x14ac:dyDescent="0.25">
      <c r="B15" s="16" t="s">
        <v>169</v>
      </c>
      <c r="C15" s="17">
        <v>1252.85525441043</v>
      </c>
      <c r="D15" s="31">
        <v>0.31</v>
      </c>
      <c r="E15" s="17">
        <v>331522.79800000001</v>
      </c>
      <c r="F15" s="31">
        <v>1.31</v>
      </c>
      <c r="G15" s="17">
        <v>8504247.0089999996</v>
      </c>
      <c r="H15" s="31">
        <v>8.74</v>
      </c>
      <c r="I15" s="17">
        <v>28572.726999999999</v>
      </c>
      <c r="J15" s="31">
        <v>2.04</v>
      </c>
      <c r="K15" s="17">
        <v>17103.569</v>
      </c>
      <c r="L15" s="31">
        <v>10.41</v>
      </c>
      <c r="M15" s="17">
        <v>45676.296000000002</v>
      </c>
      <c r="N15" s="31">
        <v>2.92</v>
      </c>
    </row>
    <row r="16" spans="2:14" x14ac:dyDescent="0.25">
      <c r="B16" s="16" t="s">
        <v>170</v>
      </c>
      <c r="C16" s="17">
        <v>652.47512829765606</v>
      </c>
      <c r="D16" s="31">
        <v>0.16</v>
      </c>
      <c r="E16" s="17">
        <v>418484.17700000003</v>
      </c>
      <c r="F16" s="31">
        <v>1.65</v>
      </c>
      <c r="G16" s="17">
        <v>17513101.166000001</v>
      </c>
      <c r="H16" s="31">
        <v>17.989999999999998</v>
      </c>
      <c r="I16" s="17">
        <v>40969.675999999999</v>
      </c>
      <c r="J16" s="31">
        <v>2.93</v>
      </c>
      <c r="K16" s="17">
        <v>31668.161</v>
      </c>
      <c r="L16" s="31">
        <v>19.28</v>
      </c>
      <c r="M16" s="17">
        <v>72637.837</v>
      </c>
      <c r="N16" s="31">
        <v>4.6500000000000004</v>
      </c>
    </row>
    <row r="17" spans="2:14" x14ac:dyDescent="0.25">
      <c r="B17" s="22" t="s">
        <v>157</v>
      </c>
      <c r="C17" s="23">
        <v>408522.904814407</v>
      </c>
      <c r="D17" s="32">
        <v>100.01</v>
      </c>
      <c r="E17" s="23">
        <v>25400289.416999999</v>
      </c>
      <c r="F17" s="32">
        <v>100</v>
      </c>
      <c r="G17" s="23">
        <v>97325734.832000002</v>
      </c>
      <c r="H17" s="32">
        <v>100</v>
      </c>
      <c r="I17" s="23">
        <v>1397796.7209999999</v>
      </c>
      <c r="J17" s="32">
        <v>100</v>
      </c>
      <c r="K17" s="23">
        <v>164267.00599999999</v>
      </c>
      <c r="L17" s="32">
        <v>100</v>
      </c>
      <c r="M17" s="23">
        <v>1562063.727</v>
      </c>
      <c r="N17" s="32">
        <v>100.01</v>
      </c>
    </row>
    <row r="19" spans="2:14" x14ac:dyDescent="0.25">
      <c r="B19" s="48" t="s">
        <v>264</v>
      </c>
      <c r="C19" s="49"/>
      <c r="D19" s="49"/>
      <c r="E19" s="49"/>
      <c r="F19" s="49"/>
      <c r="G19" s="49"/>
      <c r="H19" s="49"/>
      <c r="I19" s="49"/>
      <c r="J19" s="49"/>
      <c r="K19" s="49"/>
      <c r="L19" s="49"/>
      <c r="M19" s="49"/>
      <c r="N19" s="49"/>
    </row>
  </sheetData>
  <mergeCells count="8">
    <mergeCell ref="K4:L4"/>
    <mergeCell ref="M4:N4"/>
    <mergeCell ref="B19:N19"/>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83"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96DF"/>
    <pageSetUpPr fitToPage="1"/>
  </sheetPr>
  <dimension ref="B1:G28"/>
  <sheetViews>
    <sheetView showGridLines="0" workbookViewId="0">
      <selection activeCell="C35" sqref="C35"/>
    </sheetView>
  </sheetViews>
  <sheetFormatPr baseColWidth="10" defaultRowHeight="13.2" x14ac:dyDescent="0.25"/>
  <cols>
    <col min="1" max="1" width="2.5546875" customWidth="1"/>
    <col min="2" max="2" width="5.21875" customWidth="1"/>
    <col min="3" max="7" width="14.88671875" customWidth="1"/>
  </cols>
  <sheetData>
    <row r="1" spans="2:7" ht="17.399999999999999" x14ac:dyDescent="0.3">
      <c r="B1" s="3" t="s">
        <v>6</v>
      </c>
    </row>
    <row r="4" spans="2:7" ht="28.05" customHeight="1" x14ac:dyDescent="0.25">
      <c r="B4" s="52" t="s">
        <v>83</v>
      </c>
      <c r="C4" s="53" t="s">
        <v>99</v>
      </c>
      <c r="D4" s="53" t="s">
        <v>99</v>
      </c>
      <c r="E4" s="53" t="s">
        <v>99</v>
      </c>
      <c r="F4" s="53" t="s">
        <v>100</v>
      </c>
      <c r="G4" s="53" t="s">
        <v>100</v>
      </c>
    </row>
    <row r="5" spans="2:7" ht="28.05" customHeight="1" x14ac:dyDescent="0.25">
      <c r="B5" s="52" t="s">
        <v>83</v>
      </c>
      <c r="C5" s="15" t="s">
        <v>101</v>
      </c>
      <c r="D5" s="15" t="s">
        <v>102</v>
      </c>
      <c r="E5" s="15" t="s">
        <v>103</v>
      </c>
      <c r="F5" s="15" t="s">
        <v>104</v>
      </c>
      <c r="G5" s="15" t="s">
        <v>105</v>
      </c>
    </row>
    <row r="6" spans="2:7" x14ac:dyDescent="0.25">
      <c r="B6" s="16">
        <v>2001</v>
      </c>
      <c r="C6" s="17">
        <v>3137.5450000000001</v>
      </c>
      <c r="D6" s="17">
        <v>373.44900000000001</v>
      </c>
      <c r="E6" s="17">
        <v>3510.9940000000001</v>
      </c>
      <c r="F6" s="20" t="s">
        <v>106</v>
      </c>
      <c r="G6" s="20" t="s">
        <v>123</v>
      </c>
    </row>
    <row r="7" spans="2:7" x14ac:dyDescent="0.25">
      <c r="B7" s="16">
        <v>2002</v>
      </c>
      <c r="C7" s="17">
        <v>2940.2179999999998</v>
      </c>
      <c r="D7" s="17">
        <v>359.72399999999999</v>
      </c>
      <c r="E7" s="17">
        <v>3299.942</v>
      </c>
      <c r="F7" s="20" t="s">
        <v>107</v>
      </c>
      <c r="G7" s="20" t="s">
        <v>123</v>
      </c>
    </row>
    <row r="8" spans="2:7" x14ac:dyDescent="0.25">
      <c r="B8" s="16">
        <v>2003</v>
      </c>
      <c r="C8" s="17">
        <v>2928.451</v>
      </c>
      <c r="D8" s="17">
        <v>376.11200000000002</v>
      </c>
      <c r="E8" s="17">
        <v>3304.5630000000001</v>
      </c>
      <c r="F8" s="20" t="s">
        <v>108</v>
      </c>
      <c r="G8" s="20" t="s">
        <v>124</v>
      </c>
    </row>
    <row r="9" spans="2:7" x14ac:dyDescent="0.25">
      <c r="B9" s="16">
        <v>2004</v>
      </c>
      <c r="C9" s="17">
        <v>2957.087</v>
      </c>
      <c r="D9" s="17">
        <v>373.59800000000001</v>
      </c>
      <c r="E9" s="17">
        <v>3330.6849999999999</v>
      </c>
      <c r="F9" s="20" t="s">
        <v>109</v>
      </c>
      <c r="G9" s="20" t="s">
        <v>124</v>
      </c>
    </row>
    <row r="10" spans="2:7" x14ac:dyDescent="0.25">
      <c r="B10" s="16">
        <v>2005</v>
      </c>
      <c r="C10" s="17">
        <v>3005.4839999999999</v>
      </c>
      <c r="D10" s="17">
        <v>398.04599999999999</v>
      </c>
      <c r="E10" s="17">
        <v>3403.529</v>
      </c>
      <c r="F10" s="20" t="s">
        <v>110</v>
      </c>
      <c r="G10" s="20" t="s">
        <v>125</v>
      </c>
    </row>
    <row r="11" spans="2:7" x14ac:dyDescent="0.25">
      <c r="B11" s="16">
        <v>2006</v>
      </c>
      <c r="C11" s="17">
        <v>3079.096</v>
      </c>
      <c r="D11" s="17">
        <v>413.875</v>
      </c>
      <c r="E11" s="17">
        <v>3492.97</v>
      </c>
      <c r="F11" s="20" t="s">
        <v>111</v>
      </c>
      <c r="G11" s="20" t="s">
        <v>126</v>
      </c>
    </row>
    <row r="12" spans="2:7" x14ac:dyDescent="0.25">
      <c r="B12" s="16">
        <v>2007</v>
      </c>
      <c r="C12" s="17">
        <v>3177.799</v>
      </c>
      <c r="D12" s="17">
        <v>414.33499999999998</v>
      </c>
      <c r="E12" s="17">
        <v>3592.1350000000002</v>
      </c>
      <c r="F12" s="20" t="s">
        <v>112</v>
      </c>
      <c r="G12" s="20" t="s">
        <v>126</v>
      </c>
    </row>
    <row r="13" spans="2:7" x14ac:dyDescent="0.25">
      <c r="B13" s="16">
        <v>2008</v>
      </c>
      <c r="C13" s="17">
        <v>3291.9470000000001</v>
      </c>
      <c r="D13" s="17">
        <v>363.55900000000003</v>
      </c>
      <c r="E13" s="17">
        <v>3655.5070000000001</v>
      </c>
      <c r="F13" s="20" t="s">
        <v>113</v>
      </c>
      <c r="G13" s="20" t="s">
        <v>123</v>
      </c>
    </row>
    <row r="14" spans="2:7" x14ac:dyDescent="0.25">
      <c r="B14" s="16">
        <v>2009</v>
      </c>
      <c r="C14" s="17">
        <v>3207.114</v>
      </c>
      <c r="D14" s="17">
        <v>335.59699999999998</v>
      </c>
      <c r="E14" s="17">
        <v>3542.7109999999998</v>
      </c>
      <c r="F14" s="20" t="s">
        <v>114</v>
      </c>
      <c r="G14" s="20" t="s">
        <v>127</v>
      </c>
    </row>
    <row r="15" spans="2:7" x14ac:dyDescent="0.25">
      <c r="B15" s="16">
        <v>2010</v>
      </c>
      <c r="C15" s="17">
        <v>3257.5329999999999</v>
      </c>
      <c r="D15" s="17">
        <v>337.16899999999998</v>
      </c>
      <c r="E15" s="17">
        <v>3594.7020000000002</v>
      </c>
      <c r="F15" s="20" t="s">
        <v>115</v>
      </c>
      <c r="G15" s="20" t="s">
        <v>128</v>
      </c>
    </row>
    <row r="16" spans="2:7" x14ac:dyDescent="0.25">
      <c r="B16" s="16">
        <v>2011</v>
      </c>
      <c r="C16" s="17">
        <v>3329.3040000000001</v>
      </c>
      <c r="D16" s="17">
        <v>347.649</v>
      </c>
      <c r="E16" s="17">
        <v>3676.953</v>
      </c>
      <c r="F16" s="20" t="s">
        <v>116</v>
      </c>
      <c r="G16" s="20" t="s">
        <v>129</v>
      </c>
    </row>
    <row r="17" spans="2:7" x14ac:dyDescent="0.25">
      <c r="B17" s="16">
        <v>2012</v>
      </c>
      <c r="C17" s="17">
        <v>3364.89</v>
      </c>
      <c r="D17" s="17">
        <v>365.23099999999999</v>
      </c>
      <c r="E17" s="17">
        <v>3730.1210000000001</v>
      </c>
      <c r="F17" s="20" t="s">
        <v>117</v>
      </c>
      <c r="G17" s="20" t="s">
        <v>127</v>
      </c>
    </row>
    <row r="18" spans="2:7" x14ac:dyDescent="0.25">
      <c r="B18" s="16">
        <v>2013</v>
      </c>
      <c r="C18" s="17">
        <v>3404.3960000000002</v>
      </c>
      <c r="D18" s="17">
        <v>380.61</v>
      </c>
      <c r="E18" s="17">
        <v>3785.0059999999999</v>
      </c>
      <c r="F18" s="20" t="s">
        <v>118</v>
      </c>
      <c r="G18" s="20" t="s">
        <v>127</v>
      </c>
    </row>
    <row r="19" spans="2:7" x14ac:dyDescent="0.25">
      <c r="B19" s="16">
        <v>2014</v>
      </c>
      <c r="C19" s="17">
        <v>3308.799</v>
      </c>
      <c r="D19" s="17">
        <v>338.20499999999998</v>
      </c>
      <c r="E19" s="17">
        <v>3647.0039999999999</v>
      </c>
      <c r="F19" s="20" t="s">
        <v>119</v>
      </c>
      <c r="G19" s="20" t="s">
        <v>130</v>
      </c>
    </row>
    <row r="20" spans="2:7" x14ac:dyDescent="0.25">
      <c r="B20" s="16">
        <v>2015</v>
      </c>
      <c r="C20" s="17">
        <v>3247.038</v>
      </c>
      <c r="D20" s="17">
        <v>337.74</v>
      </c>
      <c r="E20" s="17">
        <v>3584.7779999999998</v>
      </c>
      <c r="F20" s="20" t="s">
        <v>107</v>
      </c>
      <c r="G20" s="20" t="s">
        <v>130</v>
      </c>
    </row>
    <row r="21" spans="2:7" x14ac:dyDescent="0.25">
      <c r="B21" s="16">
        <v>2016</v>
      </c>
      <c r="C21" s="17">
        <v>3324.8939999999998</v>
      </c>
      <c r="D21" s="17">
        <v>356.55</v>
      </c>
      <c r="E21" s="17">
        <v>3681.444</v>
      </c>
      <c r="F21" s="20" t="s">
        <v>110</v>
      </c>
      <c r="G21" s="20" t="s">
        <v>131</v>
      </c>
    </row>
    <row r="22" spans="2:7" x14ac:dyDescent="0.25">
      <c r="B22" s="16">
        <v>2017</v>
      </c>
      <c r="C22" s="17">
        <v>3375.7750000000001</v>
      </c>
      <c r="D22" s="17">
        <v>376.17599999999999</v>
      </c>
      <c r="E22" s="17">
        <v>3751.951</v>
      </c>
      <c r="F22" s="20" t="s">
        <v>120</v>
      </c>
      <c r="G22" s="20" t="s">
        <v>132</v>
      </c>
    </row>
    <row r="23" spans="2:7" x14ac:dyDescent="0.25">
      <c r="B23" s="16">
        <v>2018</v>
      </c>
      <c r="C23" s="17">
        <v>3444</v>
      </c>
      <c r="D23" s="17">
        <v>371</v>
      </c>
      <c r="E23" s="17">
        <v>3815</v>
      </c>
      <c r="F23" s="20" t="s">
        <v>121</v>
      </c>
      <c r="G23" s="20" t="s">
        <v>131</v>
      </c>
    </row>
    <row r="24" spans="2:7" x14ac:dyDescent="0.25">
      <c r="B24" s="16">
        <v>2019</v>
      </c>
      <c r="C24" s="17">
        <v>3513</v>
      </c>
      <c r="D24" s="17">
        <v>392</v>
      </c>
      <c r="E24" s="17">
        <v>3905</v>
      </c>
      <c r="F24" s="20" t="s">
        <v>120</v>
      </c>
      <c r="G24" s="20" t="s">
        <v>133</v>
      </c>
    </row>
    <row r="25" spans="2:7" x14ac:dyDescent="0.25">
      <c r="B25" s="18">
        <v>2020</v>
      </c>
      <c r="C25" s="19">
        <v>3494</v>
      </c>
      <c r="D25" s="19">
        <v>404</v>
      </c>
      <c r="E25" s="19">
        <v>3899</v>
      </c>
      <c r="F25" s="21" t="s">
        <v>122</v>
      </c>
      <c r="G25" s="21" t="s">
        <v>134</v>
      </c>
    </row>
    <row r="27" spans="2:7" ht="12.75" customHeight="1" x14ac:dyDescent="0.25">
      <c r="B27" s="48" t="s">
        <v>135</v>
      </c>
      <c r="C27" s="49"/>
      <c r="D27" s="49"/>
      <c r="E27" s="49"/>
      <c r="F27" s="49"/>
      <c r="G27" s="49"/>
    </row>
    <row r="28" spans="2:7" ht="12.75" customHeight="1" x14ac:dyDescent="0.25">
      <c r="B28" s="48" t="s">
        <v>136</v>
      </c>
      <c r="C28" s="49"/>
      <c r="D28" s="49"/>
      <c r="E28" s="49"/>
      <c r="F28" s="49"/>
      <c r="G28" s="49"/>
    </row>
  </sheetData>
  <mergeCells count="5">
    <mergeCell ref="B4:B5"/>
    <mergeCell ref="C4:E4"/>
    <mergeCell ref="F4:G4"/>
    <mergeCell ref="B27:G27"/>
    <mergeCell ref="B28:G28"/>
  </mergeCells>
  <pageMargins left="0.7" right="0.7" top="0.75" bottom="0.75" header="0.3" footer="0.3"/>
  <pageSetup paperSize="9" scale="76" orientation="portrait" horizontalDpi="300" verticalDpi="30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93712"/>
    <pageSetUpPr fitToPage="1"/>
  </sheetPr>
  <dimension ref="B1:N14"/>
  <sheetViews>
    <sheetView showGridLines="0" workbookViewId="0">
      <selection activeCell="B2" sqref="B2"/>
    </sheetView>
  </sheetViews>
  <sheetFormatPr baseColWidth="10" defaultRowHeight="13.2" x14ac:dyDescent="0.25"/>
  <cols>
    <col min="1" max="1" width="2.5546875" customWidth="1"/>
    <col min="2" max="2" width="17.88671875" customWidth="1"/>
    <col min="3" max="4" width="11.109375" customWidth="1"/>
    <col min="5" max="6" width="12.44140625" customWidth="1"/>
    <col min="7" max="8" width="12.6640625" customWidth="1"/>
    <col min="9" max="10" width="11.33203125" customWidth="1"/>
    <col min="11" max="12" width="11.109375" customWidth="1"/>
    <col min="13" max="14" width="11.33203125" customWidth="1"/>
  </cols>
  <sheetData>
    <row r="1" spans="2:14" ht="17.399999999999999" x14ac:dyDescent="0.3">
      <c r="B1" s="3" t="s">
        <v>2245</v>
      </c>
    </row>
    <row r="4" spans="2:14" ht="28.05" customHeight="1" x14ac:dyDescent="0.25">
      <c r="B4" s="52" t="s">
        <v>263</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263</v>
      </c>
      <c r="C5" s="15" t="s">
        <v>143</v>
      </c>
      <c r="D5" s="15" t="s">
        <v>144</v>
      </c>
      <c r="E5" s="15" t="s">
        <v>145</v>
      </c>
      <c r="F5" s="15" t="s">
        <v>144</v>
      </c>
      <c r="G5" s="15" t="s">
        <v>145</v>
      </c>
      <c r="H5" s="15" t="s">
        <v>144</v>
      </c>
      <c r="I5" s="15" t="s">
        <v>145</v>
      </c>
      <c r="J5" s="15" t="s">
        <v>144</v>
      </c>
      <c r="K5" s="15" t="s">
        <v>145</v>
      </c>
      <c r="L5" s="15" t="s">
        <v>144</v>
      </c>
      <c r="M5" s="15" t="s">
        <v>145</v>
      </c>
      <c r="N5" s="15" t="s">
        <v>144</v>
      </c>
    </row>
    <row r="6" spans="2:14" x14ac:dyDescent="0.25">
      <c r="B6" s="16">
        <v>0</v>
      </c>
      <c r="C6" s="17">
        <v>259855.041072564</v>
      </c>
      <c r="D6" s="31">
        <v>65.959999999999994</v>
      </c>
      <c r="E6" s="17">
        <v>13347988.089</v>
      </c>
      <c r="F6" s="31">
        <v>53.14</v>
      </c>
      <c r="G6" s="17">
        <v>0</v>
      </c>
      <c r="H6" s="31">
        <v>0</v>
      </c>
      <c r="I6" s="17">
        <v>659068.29599999997</v>
      </c>
      <c r="J6" s="31">
        <v>47.88</v>
      </c>
      <c r="K6" s="17">
        <v>0</v>
      </c>
      <c r="L6" s="31">
        <v>0</v>
      </c>
      <c r="M6" s="17">
        <v>659068.29599999997</v>
      </c>
      <c r="N6" s="31">
        <v>42.91</v>
      </c>
    </row>
    <row r="7" spans="2:14" x14ac:dyDescent="0.25">
      <c r="B7" s="16" t="s">
        <v>269</v>
      </c>
      <c r="C7" s="17">
        <v>54488.967486110501</v>
      </c>
      <c r="D7" s="31">
        <v>13.83</v>
      </c>
      <c r="E7" s="17">
        <v>3798434.0690000001</v>
      </c>
      <c r="F7" s="31">
        <v>15.12</v>
      </c>
      <c r="G7" s="17">
        <v>4455794.7860000003</v>
      </c>
      <c r="H7" s="31">
        <v>4.71</v>
      </c>
      <c r="I7" s="17">
        <v>207174.962</v>
      </c>
      <c r="J7" s="31">
        <v>15.05</v>
      </c>
      <c r="K7" s="17">
        <v>5100.7470000000003</v>
      </c>
      <c r="L7" s="31">
        <v>3.2</v>
      </c>
      <c r="M7" s="17">
        <v>212275.709</v>
      </c>
      <c r="N7" s="31">
        <v>13.82</v>
      </c>
    </row>
    <row r="8" spans="2:14" x14ac:dyDescent="0.25">
      <c r="B8" s="16" t="s">
        <v>270</v>
      </c>
      <c r="C8" s="17">
        <v>34599.210484175397</v>
      </c>
      <c r="D8" s="31">
        <v>8.7799999999999994</v>
      </c>
      <c r="E8" s="17">
        <v>2725754.548</v>
      </c>
      <c r="F8" s="31">
        <v>10.85</v>
      </c>
      <c r="G8" s="17">
        <v>11458006.591</v>
      </c>
      <c r="H8" s="31">
        <v>12.12</v>
      </c>
      <c r="I8" s="17">
        <v>153520.644</v>
      </c>
      <c r="J8" s="31">
        <v>11.15</v>
      </c>
      <c r="K8" s="17">
        <v>14941.222</v>
      </c>
      <c r="L8" s="31">
        <v>9.39</v>
      </c>
      <c r="M8" s="17">
        <v>168461.867</v>
      </c>
      <c r="N8" s="31">
        <v>10.97</v>
      </c>
    </row>
    <row r="9" spans="2:14" x14ac:dyDescent="0.25">
      <c r="B9" s="16" t="s">
        <v>271</v>
      </c>
      <c r="C9" s="17">
        <v>23903.638784988299</v>
      </c>
      <c r="D9" s="31">
        <v>6.07</v>
      </c>
      <c r="E9" s="17">
        <v>2121446.6430000002</v>
      </c>
      <c r="F9" s="31">
        <v>8.4499999999999993</v>
      </c>
      <c r="G9" s="17">
        <v>16882703.028999999</v>
      </c>
      <c r="H9" s="31">
        <v>17.850000000000001</v>
      </c>
      <c r="I9" s="17">
        <v>125308.819</v>
      </c>
      <c r="J9" s="31">
        <v>9.1</v>
      </c>
      <c r="K9" s="17">
        <v>25312.498</v>
      </c>
      <c r="L9" s="31">
        <v>15.9</v>
      </c>
      <c r="M9" s="17">
        <v>150621.31700000001</v>
      </c>
      <c r="N9" s="31">
        <v>9.81</v>
      </c>
    </row>
    <row r="10" spans="2:14" x14ac:dyDescent="0.25">
      <c r="B10" s="16" t="s">
        <v>272</v>
      </c>
      <c r="C10" s="17">
        <v>13168.534658954601</v>
      </c>
      <c r="D10" s="31">
        <v>3.34</v>
      </c>
      <c r="E10" s="17">
        <v>1437329.8529999999</v>
      </c>
      <c r="F10" s="31">
        <v>5.72</v>
      </c>
      <c r="G10" s="17">
        <v>18067921.405999999</v>
      </c>
      <c r="H10" s="31">
        <v>19.11</v>
      </c>
      <c r="I10" s="17">
        <v>93123.005000000005</v>
      </c>
      <c r="J10" s="31">
        <v>6.76</v>
      </c>
      <c r="K10" s="17">
        <v>31161.516</v>
      </c>
      <c r="L10" s="31">
        <v>19.57</v>
      </c>
      <c r="M10" s="17">
        <v>124284.52</v>
      </c>
      <c r="N10" s="31">
        <v>8.09</v>
      </c>
    </row>
    <row r="11" spans="2:14" x14ac:dyDescent="0.25">
      <c r="B11" s="16" t="s">
        <v>273</v>
      </c>
      <c r="C11" s="17">
        <v>7928.1170239243602</v>
      </c>
      <c r="D11" s="31">
        <v>2.0099999999999998</v>
      </c>
      <c r="E11" s="17">
        <v>1688425.757</v>
      </c>
      <c r="F11" s="31">
        <v>6.72</v>
      </c>
      <c r="G11" s="17">
        <v>43695105.364</v>
      </c>
      <c r="H11" s="31">
        <v>46.21</v>
      </c>
      <c r="I11" s="17">
        <v>138407.92300000001</v>
      </c>
      <c r="J11" s="31">
        <v>10.050000000000001</v>
      </c>
      <c r="K11" s="17">
        <v>82683.157999999996</v>
      </c>
      <c r="L11" s="31">
        <v>51.94</v>
      </c>
      <c r="M11" s="17">
        <v>221091.08199999999</v>
      </c>
      <c r="N11" s="31">
        <v>14.4</v>
      </c>
    </row>
    <row r="12" spans="2:14" x14ac:dyDescent="0.25">
      <c r="B12" s="22" t="s">
        <v>157</v>
      </c>
      <c r="C12" s="23">
        <v>393943.50951071701</v>
      </c>
      <c r="D12" s="32">
        <v>99.99</v>
      </c>
      <c r="E12" s="23">
        <v>25119378.958999999</v>
      </c>
      <c r="F12" s="32">
        <v>100</v>
      </c>
      <c r="G12" s="23">
        <v>94559531.175999999</v>
      </c>
      <c r="H12" s="32">
        <v>100</v>
      </c>
      <c r="I12" s="23">
        <v>1376603.649</v>
      </c>
      <c r="J12" s="32">
        <v>99.99</v>
      </c>
      <c r="K12" s="23">
        <v>159199.141</v>
      </c>
      <c r="L12" s="32">
        <v>100</v>
      </c>
      <c r="M12" s="23">
        <v>1535802.791</v>
      </c>
      <c r="N12" s="32">
        <v>100</v>
      </c>
    </row>
    <row r="14" spans="2:14" x14ac:dyDescent="0.25">
      <c r="B14" s="48" t="s">
        <v>209</v>
      </c>
      <c r="C14" s="49"/>
      <c r="D14" s="49"/>
      <c r="E14" s="49"/>
      <c r="F14" s="49"/>
      <c r="G14" s="49"/>
      <c r="H14" s="49"/>
      <c r="I14" s="49"/>
      <c r="J14" s="49"/>
      <c r="K14" s="49"/>
      <c r="L14" s="49"/>
      <c r="M14" s="49"/>
      <c r="N14" s="49"/>
    </row>
  </sheetData>
  <mergeCells count="8">
    <mergeCell ref="K4:L4"/>
    <mergeCell ref="M4:N4"/>
    <mergeCell ref="B14:N14"/>
    <mergeCell ref="B4:B5"/>
    <mergeCell ref="C4:D4"/>
    <mergeCell ref="E4:F4"/>
    <mergeCell ref="G4:H4"/>
    <mergeCell ref="I4:J4"/>
  </mergeCells>
  <pageMargins left="0.70866141732283472" right="0.70866141732283472" top="0.74803149606299213" bottom="0.74803149606299213" header="0.31496062992125984" footer="0.31496062992125984"/>
  <pageSetup paperSize="9" scale="83" orientation="landscape"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93712"/>
    <pageSetUpPr fitToPage="1"/>
  </sheetPr>
  <dimension ref="B1:L17"/>
  <sheetViews>
    <sheetView showGridLines="0" workbookViewId="0">
      <selection activeCell="O35" sqref="O35"/>
    </sheetView>
  </sheetViews>
  <sheetFormatPr baseColWidth="10" defaultRowHeight="13.2" x14ac:dyDescent="0.25"/>
  <cols>
    <col min="1" max="1" width="2.5546875" customWidth="1"/>
    <col min="2" max="2" width="22.5546875" customWidth="1"/>
    <col min="3" max="12" width="14.33203125" customWidth="1"/>
  </cols>
  <sheetData>
    <row r="1" spans="2:12" ht="17.399999999999999" x14ac:dyDescent="0.3">
      <c r="B1" s="3" t="s">
        <v>60</v>
      </c>
    </row>
    <row r="4" spans="2:12" ht="18" customHeight="1" x14ac:dyDescent="0.25">
      <c r="B4" s="57" t="s">
        <v>274</v>
      </c>
      <c r="C4" s="53" t="s">
        <v>275</v>
      </c>
      <c r="D4" s="53" t="s">
        <v>275</v>
      </c>
      <c r="E4" s="53" t="s">
        <v>275</v>
      </c>
      <c r="F4" s="53" t="s">
        <v>275</v>
      </c>
      <c r="G4" s="53" t="s">
        <v>275</v>
      </c>
      <c r="H4" s="53" t="s">
        <v>275</v>
      </c>
      <c r="I4" s="53" t="s">
        <v>275</v>
      </c>
      <c r="J4" s="53" t="s">
        <v>275</v>
      </c>
      <c r="K4" s="53" t="s">
        <v>275</v>
      </c>
      <c r="L4" s="53" t="s">
        <v>275</v>
      </c>
    </row>
    <row r="5" spans="2:12" ht="26.4" x14ac:dyDescent="0.25">
      <c r="B5" s="58"/>
      <c r="C5" s="15" t="s">
        <v>276</v>
      </c>
      <c r="D5" s="15" t="s">
        <v>277</v>
      </c>
      <c r="E5" s="15" t="s">
        <v>278</v>
      </c>
      <c r="F5" s="15" t="s">
        <v>279</v>
      </c>
      <c r="G5" s="15" t="s">
        <v>280</v>
      </c>
      <c r="H5" s="15" t="s">
        <v>281</v>
      </c>
      <c r="I5" s="15" t="s">
        <v>282</v>
      </c>
      <c r="J5" s="15" t="s">
        <v>283</v>
      </c>
      <c r="K5" s="15" t="s">
        <v>284</v>
      </c>
      <c r="L5" s="15" t="s">
        <v>157</v>
      </c>
    </row>
    <row r="6" spans="2:12" x14ac:dyDescent="0.25">
      <c r="B6" s="16">
        <v>0</v>
      </c>
      <c r="C6" s="17">
        <v>48659.3</v>
      </c>
      <c r="D6" s="17">
        <v>4383.1000000000004</v>
      </c>
      <c r="E6" s="17">
        <v>993.6</v>
      </c>
      <c r="F6" s="17">
        <v>737.7</v>
      </c>
      <c r="G6" s="17">
        <v>575.20000000000005</v>
      </c>
      <c r="H6" s="17">
        <v>180.7</v>
      </c>
      <c r="I6" s="17">
        <v>61.2</v>
      </c>
      <c r="J6" s="17">
        <v>40.5</v>
      </c>
      <c r="K6" s="17">
        <v>5.8</v>
      </c>
      <c r="L6" s="17">
        <v>55637.1</v>
      </c>
    </row>
    <row r="7" spans="2:12" x14ac:dyDescent="0.25">
      <c r="B7" s="16" t="s">
        <v>285</v>
      </c>
      <c r="C7" s="17">
        <v>22540.799999999999</v>
      </c>
      <c r="D7" s="17">
        <v>4892.8999999999996</v>
      </c>
      <c r="E7" s="17">
        <v>1293.2</v>
      </c>
      <c r="F7" s="17">
        <v>888.5</v>
      </c>
      <c r="G7" s="17">
        <v>613.1</v>
      </c>
      <c r="H7" s="17">
        <v>173.4</v>
      </c>
      <c r="I7" s="17">
        <v>46.5</v>
      </c>
      <c r="J7" s="17">
        <v>9.1999999999999993</v>
      </c>
      <c r="K7" s="17">
        <v>1.7</v>
      </c>
      <c r="L7" s="17">
        <v>30459.3</v>
      </c>
    </row>
    <row r="8" spans="2:12" x14ac:dyDescent="0.25">
      <c r="B8" s="16" t="s">
        <v>272</v>
      </c>
      <c r="C8" s="17">
        <v>18805.2</v>
      </c>
      <c r="D8" s="17">
        <v>4097.2</v>
      </c>
      <c r="E8" s="17">
        <v>1697.9</v>
      </c>
      <c r="F8" s="17">
        <v>1390.9</v>
      </c>
      <c r="G8" s="17">
        <v>865.4</v>
      </c>
      <c r="H8" s="17">
        <v>184.9</v>
      </c>
      <c r="I8" s="17">
        <v>43.6</v>
      </c>
      <c r="J8" s="17">
        <v>13</v>
      </c>
      <c r="K8" s="17">
        <v>0</v>
      </c>
      <c r="L8" s="17">
        <v>27098.1</v>
      </c>
    </row>
    <row r="9" spans="2:12" x14ac:dyDescent="0.25">
      <c r="B9" s="16" t="s">
        <v>286</v>
      </c>
      <c r="C9" s="17">
        <v>64470.3</v>
      </c>
      <c r="D9" s="17">
        <v>12822.7</v>
      </c>
      <c r="E9" s="17">
        <v>5574.1</v>
      </c>
      <c r="F9" s="17">
        <v>5614.9</v>
      </c>
      <c r="G9" s="17">
        <v>4230.6000000000004</v>
      </c>
      <c r="H9" s="17">
        <v>1009</v>
      </c>
      <c r="I9" s="17">
        <v>242</v>
      </c>
      <c r="J9" s="17">
        <v>65.900000000000006</v>
      </c>
      <c r="K9" s="17">
        <v>2.1</v>
      </c>
      <c r="L9" s="17">
        <v>94031.6</v>
      </c>
    </row>
    <row r="10" spans="2:12" x14ac:dyDescent="0.25">
      <c r="B10" s="16" t="s">
        <v>169</v>
      </c>
      <c r="C10" s="17">
        <v>71023.199999999997</v>
      </c>
      <c r="D10" s="17">
        <v>18471.3</v>
      </c>
      <c r="E10" s="17">
        <v>7072</v>
      </c>
      <c r="F10" s="17">
        <v>7204.8</v>
      </c>
      <c r="G10" s="17">
        <v>6497.4</v>
      </c>
      <c r="H10" s="17">
        <v>1796.1</v>
      </c>
      <c r="I10" s="17">
        <v>519.9</v>
      </c>
      <c r="J10" s="17">
        <v>100.9</v>
      </c>
      <c r="K10" s="17">
        <v>12.2</v>
      </c>
      <c r="L10" s="17">
        <v>112697.8</v>
      </c>
    </row>
    <row r="11" spans="2:12" x14ac:dyDescent="0.25">
      <c r="B11" s="16" t="s">
        <v>287</v>
      </c>
      <c r="C11" s="17">
        <v>31405.1</v>
      </c>
      <c r="D11" s="17">
        <v>11750.3</v>
      </c>
      <c r="E11" s="17">
        <v>5254.4</v>
      </c>
      <c r="F11" s="17">
        <v>5669.4</v>
      </c>
      <c r="G11" s="17">
        <v>6282.2</v>
      </c>
      <c r="H11" s="17">
        <v>2768.6</v>
      </c>
      <c r="I11" s="17">
        <v>1056.4000000000001</v>
      </c>
      <c r="J11" s="17">
        <v>279.60000000000002</v>
      </c>
      <c r="K11" s="17">
        <v>21.6</v>
      </c>
      <c r="L11" s="17">
        <v>64487.6</v>
      </c>
    </row>
    <row r="12" spans="2:12" x14ac:dyDescent="0.25">
      <c r="B12" s="16" t="s">
        <v>288</v>
      </c>
      <c r="C12" s="17">
        <v>7081.2</v>
      </c>
      <c r="D12" s="17">
        <v>2928.9</v>
      </c>
      <c r="E12" s="17">
        <v>1669.3</v>
      </c>
      <c r="F12" s="17">
        <v>2119.6</v>
      </c>
      <c r="G12" s="17">
        <v>2982.9</v>
      </c>
      <c r="H12" s="17">
        <v>1848.8</v>
      </c>
      <c r="I12" s="17">
        <v>1332.3</v>
      </c>
      <c r="J12" s="17">
        <v>610.20000000000005</v>
      </c>
      <c r="K12" s="17">
        <v>108.2</v>
      </c>
      <c r="L12" s="17">
        <v>20681.400000000001</v>
      </c>
    </row>
    <row r="13" spans="2:12" x14ac:dyDescent="0.25">
      <c r="B13" s="16" t="s">
        <v>289</v>
      </c>
      <c r="C13" s="17">
        <v>463.4</v>
      </c>
      <c r="D13" s="17">
        <v>214.5</v>
      </c>
      <c r="E13" s="17">
        <v>171.3</v>
      </c>
      <c r="F13" s="17">
        <v>224.2</v>
      </c>
      <c r="G13" s="17">
        <v>406.2</v>
      </c>
      <c r="H13" s="17">
        <v>351.8</v>
      </c>
      <c r="I13" s="17">
        <v>367</v>
      </c>
      <c r="J13" s="17">
        <v>289.10000000000002</v>
      </c>
      <c r="K13" s="17">
        <v>162.5</v>
      </c>
      <c r="L13" s="17">
        <v>2650</v>
      </c>
    </row>
    <row r="14" spans="2:12" x14ac:dyDescent="0.25">
      <c r="B14" s="16" t="s">
        <v>290</v>
      </c>
      <c r="C14" s="17">
        <v>43</v>
      </c>
      <c r="D14" s="17">
        <v>15.8</v>
      </c>
      <c r="E14" s="17">
        <v>20.8</v>
      </c>
      <c r="F14" s="17">
        <v>44</v>
      </c>
      <c r="G14" s="17">
        <v>71.900000000000006</v>
      </c>
      <c r="H14" s="17">
        <v>82.1</v>
      </c>
      <c r="I14" s="17">
        <v>120</v>
      </c>
      <c r="J14" s="17">
        <v>180.6</v>
      </c>
      <c r="K14" s="17">
        <v>202.1</v>
      </c>
      <c r="L14" s="17">
        <v>780.3</v>
      </c>
    </row>
    <row r="15" spans="2:12" x14ac:dyDescent="0.25">
      <c r="B15" s="22" t="s">
        <v>157</v>
      </c>
      <c r="C15" s="23">
        <v>264491.5</v>
      </c>
      <c r="D15" s="23">
        <v>59576.7</v>
      </c>
      <c r="E15" s="23">
        <v>23746.6</v>
      </c>
      <c r="F15" s="23">
        <v>23894</v>
      </c>
      <c r="G15" s="23">
        <v>22524.9</v>
      </c>
      <c r="H15" s="23">
        <v>8395.4</v>
      </c>
      <c r="I15" s="23">
        <v>3788.9</v>
      </c>
      <c r="J15" s="23">
        <v>1589</v>
      </c>
      <c r="K15" s="23">
        <v>516.20000000000005</v>
      </c>
      <c r="L15" s="23">
        <v>408523.2</v>
      </c>
    </row>
    <row r="17" spans="2:12" ht="25.8" customHeight="1" x14ac:dyDescent="0.25">
      <c r="B17" s="54" t="s">
        <v>2291</v>
      </c>
      <c r="C17" s="49"/>
      <c r="D17" s="49"/>
      <c r="E17" s="49"/>
      <c r="F17" s="49"/>
      <c r="G17" s="49"/>
      <c r="H17" s="49"/>
      <c r="I17" s="49"/>
      <c r="J17" s="49"/>
      <c r="K17" s="49"/>
      <c r="L17" s="49"/>
    </row>
  </sheetData>
  <mergeCells count="3">
    <mergeCell ref="C4:L4"/>
    <mergeCell ref="B17:L17"/>
    <mergeCell ref="B4:B5"/>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993712"/>
    <pageSetUpPr fitToPage="1"/>
  </sheetPr>
  <dimension ref="B1:N48"/>
  <sheetViews>
    <sheetView showGridLines="0" workbookViewId="0">
      <selection activeCell="B12" sqref="B12:N12"/>
    </sheetView>
  </sheetViews>
  <sheetFormatPr baseColWidth="10" defaultRowHeight="13.2" x14ac:dyDescent="0.25"/>
  <cols>
    <col min="1" max="1" width="2.5546875" customWidth="1"/>
    <col min="2" max="2" width="24.5546875" customWidth="1"/>
    <col min="3" max="6" width="11.109375" customWidth="1"/>
    <col min="7" max="8" width="12.6640625" customWidth="1"/>
    <col min="9" max="14" width="11.109375" customWidth="1"/>
  </cols>
  <sheetData>
    <row r="1" spans="2:14" ht="17.399999999999999" x14ac:dyDescent="0.3">
      <c r="B1" s="3" t="s">
        <v>61</v>
      </c>
    </row>
    <row r="4" spans="2:14" ht="28.05" customHeight="1" x14ac:dyDescent="0.25">
      <c r="B4" s="52" t="s">
        <v>9</v>
      </c>
      <c r="C4" s="53" t="s">
        <v>138</v>
      </c>
      <c r="D4" s="53" t="s">
        <v>138</v>
      </c>
      <c r="E4" s="53" t="s">
        <v>257</v>
      </c>
      <c r="F4" s="53" t="s">
        <v>257</v>
      </c>
      <c r="G4" s="53" t="s">
        <v>258</v>
      </c>
      <c r="H4" s="53" t="s">
        <v>258</v>
      </c>
      <c r="I4" s="53" t="s">
        <v>259</v>
      </c>
      <c r="J4" s="53" t="s">
        <v>259</v>
      </c>
      <c r="K4" s="53" t="s">
        <v>260</v>
      </c>
      <c r="L4" s="53" t="s">
        <v>260</v>
      </c>
      <c r="M4" s="53" t="s">
        <v>261</v>
      </c>
      <c r="N4" s="53" t="s">
        <v>261</v>
      </c>
    </row>
    <row r="5" spans="2:14" ht="28.05" customHeight="1" x14ac:dyDescent="0.25">
      <c r="B5" s="52" t="s">
        <v>9</v>
      </c>
      <c r="C5" s="15" t="s">
        <v>143</v>
      </c>
      <c r="D5" s="15" t="s">
        <v>144</v>
      </c>
      <c r="E5" s="15" t="s">
        <v>291</v>
      </c>
      <c r="F5" s="15" t="s">
        <v>144</v>
      </c>
      <c r="G5" s="15" t="s">
        <v>291</v>
      </c>
      <c r="H5" s="15" t="s">
        <v>144</v>
      </c>
      <c r="I5" s="15" t="s">
        <v>291</v>
      </c>
      <c r="J5" s="15" t="s">
        <v>144</v>
      </c>
      <c r="K5" s="15" t="s">
        <v>291</v>
      </c>
      <c r="L5" s="15" t="s">
        <v>144</v>
      </c>
      <c r="M5" s="15" t="s">
        <v>291</v>
      </c>
      <c r="N5" s="15" t="s">
        <v>144</v>
      </c>
    </row>
    <row r="6" spans="2:14" x14ac:dyDescent="0.25">
      <c r="B6" s="50" t="s">
        <v>292</v>
      </c>
      <c r="C6" s="51"/>
      <c r="D6" s="51"/>
      <c r="E6" s="51"/>
      <c r="F6" s="51"/>
      <c r="G6" s="51"/>
      <c r="H6" s="51"/>
      <c r="I6" s="51"/>
      <c r="J6" s="51"/>
      <c r="K6" s="51"/>
      <c r="L6" s="51"/>
      <c r="M6" s="51"/>
      <c r="N6" s="51"/>
    </row>
    <row r="7" spans="2:14" x14ac:dyDescent="0.25">
      <c r="B7" s="16" t="s">
        <v>173</v>
      </c>
      <c r="C7" s="17">
        <v>156456.301713152</v>
      </c>
      <c r="D7" s="31">
        <v>39.72</v>
      </c>
      <c r="E7" s="17">
        <v>6361.1586289999996</v>
      </c>
      <c r="F7" s="31">
        <v>25.32</v>
      </c>
      <c r="G7" s="17">
        <v>12805.000022</v>
      </c>
      <c r="H7" s="31">
        <v>13.54</v>
      </c>
      <c r="I7" s="17">
        <v>347.18904300000003</v>
      </c>
      <c r="J7" s="31">
        <v>25.22</v>
      </c>
      <c r="K7" s="17">
        <v>20.588197000000001</v>
      </c>
      <c r="L7" s="31">
        <v>12.93</v>
      </c>
      <c r="M7" s="17">
        <v>367.77724000000001</v>
      </c>
      <c r="N7" s="31">
        <v>23.95</v>
      </c>
    </row>
    <row r="8" spans="2:14" x14ac:dyDescent="0.25">
      <c r="B8" s="16" t="s">
        <v>293</v>
      </c>
      <c r="C8" s="17">
        <v>141929.50805436901</v>
      </c>
      <c r="D8" s="31">
        <v>36.03</v>
      </c>
      <c r="E8" s="17">
        <v>13977.603851</v>
      </c>
      <c r="F8" s="31">
        <v>55.64</v>
      </c>
      <c r="G8" s="17">
        <v>56030.452494999998</v>
      </c>
      <c r="H8" s="31">
        <v>59.25</v>
      </c>
      <c r="I8" s="17">
        <v>765.22443699999997</v>
      </c>
      <c r="J8" s="31">
        <v>55.59</v>
      </c>
      <c r="K8" s="17">
        <v>96.963313999999997</v>
      </c>
      <c r="L8" s="31">
        <v>60.91</v>
      </c>
      <c r="M8" s="17">
        <v>862.18775100000005</v>
      </c>
      <c r="N8" s="31">
        <v>56.14</v>
      </c>
    </row>
    <row r="9" spans="2:14" x14ac:dyDescent="0.25">
      <c r="B9" s="16" t="s">
        <v>294</v>
      </c>
      <c r="C9" s="17">
        <v>28325.751527808199</v>
      </c>
      <c r="D9" s="31">
        <v>7.19</v>
      </c>
      <c r="E9" s="17">
        <v>1336.9646720000001</v>
      </c>
      <c r="F9" s="31">
        <v>5.32</v>
      </c>
      <c r="G9" s="17">
        <v>15027.640459</v>
      </c>
      <c r="H9" s="31">
        <v>15.89</v>
      </c>
      <c r="I9" s="17">
        <v>73.876420999999993</v>
      </c>
      <c r="J9" s="31">
        <v>5.37</v>
      </c>
      <c r="K9" s="17">
        <v>23.979976000000001</v>
      </c>
      <c r="L9" s="31">
        <v>15.06</v>
      </c>
      <c r="M9" s="17">
        <v>97.856397000000001</v>
      </c>
      <c r="N9" s="31">
        <v>6.37</v>
      </c>
    </row>
    <row r="10" spans="2:14" x14ac:dyDescent="0.25">
      <c r="B10" s="16" t="s">
        <v>295</v>
      </c>
      <c r="C10" s="17">
        <v>57882.559512266998</v>
      </c>
      <c r="D10" s="31">
        <v>14.69</v>
      </c>
      <c r="E10" s="17">
        <v>2957.6865720000001</v>
      </c>
      <c r="F10" s="31">
        <v>11.77</v>
      </c>
      <c r="G10" s="17">
        <v>9275.8755249999995</v>
      </c>
      <c r="H10" s="31">
        <v>9.81</v>
      </c>
      <c r="I10" s="17">
        <v>163.561882</v>
      </c>
      <c r="J10" s="31">
        <v>11.88</v>
      </c>
      <c r="K10" s="17">
        <v>15.180033</v>
      </c>
      <c r="L10" s="31">
        <v>9.5399999999999991</v>
      </c>
      <c r="M10" s="17">
        <v>178.74191500000001</v>
      </c>
      <c r="N10" s="31">
        <v>11.64</v>
      </c>
    </row>
    <row r="11" spans="2:14" x14ac:dyDescent="0.25">
      <c r="B11" s="16" t="s">
        <v>296</v>
      </c>
      <c r="C11" s="17">
        <v>9349.3887031208105</v>
      </c>
      <c r="D11" s="31">
        <v>2.37</v>
      </c>
      <c r="E11" s="17">
        <v>485.96523300000001</v>
      </c>
      <c r="F11" s="31">
        <v>1.93</v>
      </c>
      <c r="G11" s="17">
        <v>1420.5626749999999</v>
      </c>
      <c r="H11" s="31">
        <v>1.5</v>
      </c>
      <c r="I11" s="17">
        <v>26.751866</v>
      </c>
      <c r="J11" s="31">
        <v>1.94</v>
      </c>
      <c r="K11" s="17">
        <v>2.487622</v>
      </c>
      <c r="L11" s="31">
        <v>1.56</v>
      </c>
      <c r="M11" s="17">
        <v>29.239488000000001</v>
      </c>
      <c r="N11" s="31">
        <v>1.9</v>
      </c>
    </row>
    <row r="12" spans="2:14" x14ac:dyDescent="0.25">
      <c r="B12" s="66" t="s">
        <v>2301</v>
      </c>
      <c r="C12" s="51"/>
      <c r="D12" s="51"/>
      <c r="E12" s="51"/>
      <c r="F12" s="51"/>
      <c r="G12" s="51"/>
      <c r="H12" s="51"/>
      <c r="I12" s="51"/>
      <c r="J12" s="51"/>
      <c r="K12" s="51"/>
      <c r="L12" s="51"/>
      <c r="M12" s="51"/>
      <c r="N12" s="51"/>
    </row>
    <row r="13" spans="2:14" x14ac:dyDescent="0.25">
      <c r="B13" s="16" t="s">
        <v>297</v>
      </c>
      <c r="C13" s="17">
        <v>12286.9824058349</v>
      </c>
      <c r="D13" s="31">
        <v>3.12</v>
      </c>
      <c r="E13" s="17">
        <v>37.776584999999997</v>
      </c>
      <c r="F13" s="31">
        <v>0.15</v>
      </c>
      <c r="G13" s="17">
        <v>32.252049999999997</v>
      </c>
      <c r="H13" s="31">
        <v>0.03</v>
      </c>
      <c r="I13" s="17">
        <v>1.076166</v>
      </c>
      <c r="J13" s="31">
        <v>0.08</v>
      </c>
      <c r="K13" s="17">
        <v>5.7439999999999998E-2</v>
      </c>
      <c r="L13" s="31">
        <v>0.04</v>
      </c>
      <c r="M13" s="17">
        <v>1.133605</v>
      </c>
      <c r="N13" s="31">
        <v>7.0000000000000007E-2</v>
      </c>
    </row>
    <row r="14" spans="2:14" x14ac:dyDescent="0.25">
      <c r="B14" s="16" t="s">
        <v>298</v>
      </c>
      <c r="C14" s="17">
        <v>96134.142707087201</v>
      </c>
      <c r="D14" s="31">
        <v>24.4</v>
      </c>
      <c r="E14" s="17">
        <v>3916.1154350000002</v>
      </c>
      <c r="F14" s="31">
        <v>15.59</v>
      </c>
      <c r="G14" s="17">
        <v>1464.2973239999999</v>
      </c>
      <c r="H14" s="31">
        <v>1.55</v>
      </c>
      <c r="I14" s="17">
        <v>190.25354300000001</v>
      </c>
      <c r="J14" s="31">
        <v>13.82</v>
      </c>
      <c r="K14" s="17">
        <v>2.263382</v>
      </c>
      <c r="L14" s="31">
        <v>1.42</v>
      </c>
      <c r="M14" s="17">
        <v>192.51692600000001</v>
      </c>
      <c r="N14" s="31">
        <v>12.54</v>
      </c>
    </row>
    <row r="15" spans="2:14" x14ac:dyDescent="0.25">
      <c r="B15" s="16" t="s">
        <v>299</v>
      </c>
      <c r="C15" s="17">
        <v>91126.313505625803</v>
      </c>
      <c r="D15" s="31">
        <v>23.13</v>
      </c>
      <c r="E15" s="17">
        <v>6936.4099749999996</v>
      </c>
      <c r="F15" s="31">
        <v>27.61</v>
      </c>
      <c r="G15" s="17">
        <v>9830.3098719999998</v>
      </c>
      <c r="H15" s="31">
        <v>10.4</v>
      </c>
      <c r="I15" s="17">
        <v>384.19253300000003</v>
      </c>
      <c r="J15" s="31">
        <v>27.91</v>
      </c>
      <c r="K15" s="17">
        <v>14.946185</v>
      </c>
      <c r="L15" s="31">
        <v>9.39</v>
      </c>
      <c r="M15" s="17">
        <v>399.13871699999999</v>
      </c>
      <c r="N15" s="31">
        <v>25.99</v>
      </c>
    </row>
    <row r="16" spans="2:14" x14ac:dyDescent="0.25">
      <c r="B16" s="16" t="s">
        <v>300</v>
      </c>
      <c r="C16" s="17">
        <v>103160.634342059</v>
      </c>
      <c r="D16" s="31">
        <v>26.19</v>
      </c>
      <c r="E16" s="17">
        <v>8484.4844549999998</v>
      </c>
      <c r="F16" s="31">
        <v>33.78</v>
      </c>
      <c r="G16" s="17">
        <v>28843.473699999999</v>
      </c>
      <c r="H16" s="31">
        <v>30.5</v>
      </c>
      <c r="I16" s="17">
        <v>501.15930700000001</v>
      </c>
      <c r="J16" s="31">
        <v>36.409999999999997</v>
      </c>
      <c r="K16" s="17">
        <v>49.062002999999997</v>
      </c>
      <c r="L16" s="31">
        <v>30.82</v>
      </c>
      <c r="M16" s="17">
        <v>550.22131000000002</v>
      </c>
      <c r="N16" s="31">
        <v>35.83</v>
      </c>
    </row>
    <row r="17" spans="2:14" x14ac:dyDescent="0.25">
      <c r="B17" s="16" t="s">
        <v>301</v>
      </c>
      <c r="C17" s="17">
        <v>91235.436550109895</v>
      </c>
      <c r="D17" s="31">
        <v>23.16</v>
      </c>
      <c r="E17" s="17">
        <v>5744.592506</v>
      </c>
      <c r="F17" s="31">
        <v>22.87</v>
      </c>
      <c r="G17" s="17">
        <v>54389.198230000002</v>
      </c>
      <c r="H17" s="31">
        <v>57.52</v>
      </c>
      <c r="I17" s="17">
        <v>299.922099</v>
      </c>
      <c r="J17" s="31">
        <v>21.79</v>
      </c>
      <c r="K17" s="17">
        <v>92.870131999999998</v>
      </c>
      <c r="L17" s="31">
        <v>58.34</v>
      </c>
      <c r="M17" s="17">
        <v>392.79223200000001</v>
      </c>
      <c r="N17" s="31">
        <v>25.58</v>
      </c>
    </row>
    <row r="18" spans="2:14" x14ac:dyDescent="0.25">
      <c r="B18" s="50" t="s">
        <v>302</v>
      </c>
      <c r="C18" s="51"/>
      <c r="D18" s="51"/>
      <c r="E18" s="51"/>
      <c r="F18" s="51"/>
      <c r="G18" s="51"/>
      <c r="H18" s="51"/>
      <c r="I18" s="51"/>
      <c r="J18" s="51"/>
      <c r="K18" s="51"/>
      <c r="L18" s="51"/>
      <c r="M18" s="51"/>
      <c r="N18" s="51"/>
    </row>
    <row r="19" spans="2:14" x14ac:dyDescent="0.25">
      <c r="B19" s="16" t="s">
        <v>237</v>
      </c>
      <c r="C19" s="17">
        <v>11669.2675777603</v>
      </c>
      <c r="D19" s="31">
        <v>2.96</v>
      </c>
      <c r="E19" s="17">
        <v>1018.315531</v>
      </c>
      <c r="F19" s="31">
        <v>4.05</v>
      </c>
      <c r="G19" s="17">
        <v>4201.8875850000004</v>
      </c>
      <c r="H19" s="31">
        <v>4.4400000000000004</v>
      </c>
      <c r="I19" s="17">
        <v>65.113208999999998</v>
      </c>
      <c r="J19" s="31">
        <v>4.7300000000000004</v>
      </c>
      <c r="K19" s="17">
        <v>7.3274119999999998</v>
      </c>
      <c r="L19" s="31">
        <v>4.5999999999999996</v>
      </c>
      <c r="M19" s="17">
        <v>72.440620999999993</v>
      </c>
      <c r="N19" s="31">
        <v>4.72</v>
      </c>
    </row>
    <row r="20" spans="2:14" x14ac:dyDescent="0.25">
      <c r="B20" s="16" t="s">
        <v>303</v>
      </c>
      <c r="C20" s="17">
        <v>256675.563215381</v>
      </c>
      <c r="D20" s="31">
        <v>65.16</v>
      </c>
      <c r="E20" s="17">
        <v>17936.498583000001</v>
      </c>
      <c r="F20" s="31">
        <v>71.41</v>
      </c>
      <c r="G20" s="17">
        <v>38595.968969000001</v>
      </c>
      <c r="H20" s="31">
        <v>40.82</v>
      </c>
      <c r="I20" s="17">
        <v>1012.070036</v>
      </c>
      <c r="J20" s="31">
        <v>73.52</v>
      </c>
      <c r="K20" s="17">
        <v>65.329909999999998</v>
      </c>
      <c r="L20" s="31">
        <v>41.04</v>
      </c>
      <c r="M20" s="17">
        <v>1077.399946</v>
      </c>
      <c r="N20" s="31">
        <v>70.150000000000006</v>
      </c>
    </row>
    <row r="21" spans="2:14" ht="15.6" x14ac:dyDescent="0.25">
      <c r="B21" s="16" t="s">
        <v>304</v>
      </c>
      <c r="C21" s="17">
        <v>101609.526304664</v>
      </c>
      <c r="D21" s="31">
        <v>25.79</v>
      </c>
      <c r="E21" s="17">
        <v>5286.3891489999996</v>
      </c>
      <c r="F21" s="31">
        <v>21.05</v>
      </c>
      <c r="G21" s="17">
        <v>44925.695487999998</v>
      </c>
      <c r="H21" s="31">
        <v>47.51</v>
      </c>
      <c r="I21" s="17">
        <v>253.0822</v>
      </c>
      <c r="J21" s="31">
        <v>18.38</v>
      </c>
      <c r="K21" s="17">
        <v>74.454099999999997</v>
      </c>
      <c r="L21" s="31">
        <v>46.77</v>
      </c>
      <c r="M21" s="17">
        <v>327.53629899999999</v>
      </c>
      <c r="N21" s="31">
        <v>21.33</v>
      </c>
    </row>
    <row r="22" spans="2:14" ht="15.6" x14ac:dyDescent="0.25">
      <c r="B22" s="16" t="s">
        <v>305</v>
      </c>
      <c r="C22" s="17">
        <v>12831.093014411899</v>
      </c>
      <c r="D22" s="31">
        <v>3.26</v>
      </c>
      <c r="E22" s="17">
        <v>776.85170500000004</v>
      </c>
      <c r="F22" s="31">
        <v>3.09</v>
      </c>
      <c r="G22" s="17">
        <v>5184.294758</v>
      </c>
      <c r="H22" s="31">
        <v>5.48</v>
      </c>
      <c r="I22" s="17">
        <v>41.153405999999997</v>
      </c>
      <c r="J22" s="31">
        <v>2.99</v>
      </c>
      <c r="K22" s="17">
        <v>9.1605170000000005</v>
      </c>
      <c r="L22" s="31">
        <v>5.75</v>
      </c>
      <c r="M22" s="17">
        <v>50.313923000000003</v>
      </c>
      <c r="N22" s="31">
        <v>3.28</v>
      </c>
    </row>
    <row r="23" spans="2:14" ht="15.6" x14ac:dyDescent="0.25">
      <c r="B23" s="16" t="s">
        <v>241</v>
      </c>
      <c r="C23" s="17">
        <v>11158.059398499299</v>
      </c>
      <c r="D23" s="31">
        <v>2.83</v>
      </c>
      <c r="E23" s="17">
        <v>101.32398999999999</v>
      </c>
      <c r="F23" s="31">
        <v>0.4</v>
      </c>
      <c r="G23" s="17">
        <v>1651.684375</v>
      </c>
      <c r="H23" s="31">
        <v>1.75</v>
      </c>
      <c r="I23" s="17">
        <v>5.1847979999999998</v>
      </c>
      <c r="J23" s="31">
        <v>0.38</v>
      </c>
      <c r="K23" s="17">
        <v>2.927203</v>
      </c>
      <c r="L23" s="31">
        <v>1.84</v>
      </c>
      <c r="M23" s="17">
        <v>8.1120009999999994</v>
      </c>
      <c r="N23" s="31">
        <v>0.53</v>
      </c>
    </row>
    <row r="24" spans="2:14" x14ac:dyDescent="0.25">
      <c r="B24" s="50" t="s">
        <v>306</v>
      </c>
      <c r="C24" s="51"/>
      <c r="D24" s="51"/>
      <c r="E24" s="51"/>
      <c r="F24" s="51"/>
      <c r="G24" s="51"/>
      <c r="H24" s="51"/>
      <c r="I24" s="51"/>
      <c r="J24" s="51"/>
      <c r="K24" s="51"/>
      <c r="L24" s="51"/>
      <c r="M24" s="51"/>
      <c r="N24" s="51"/>
    </row>
    <row r="25" spans="2:14" x14ac:dyDescent="0.25">
      <c r="B25" s="16" t="s">
        <v>307</v>
      </c>
      <c r="C25" s="17">
        <v>312527.01280971401</v>
      </c>
      <c r="D25" s="31">
        <v>79.34</v>
      </c>
      <c r="E25" s="17">
        <v>17598.111278</v>
      </c>
      <c r="F25" s="31">
        <v>70.06</v>
      </c>
      <c r="G25" s="17">
        <v>77980.517443000004</v>
      </c>
      <c r="H25" s="31">
        <v>82.46</v>
      </c>
      <c r="I25" s="17">
        <v>967.018958</v>
      </c>
      <c r="J25" s="31">
        <v>70.25</v>
      </c>
      <c r="K25" s="17">
        <v>131.30509900000001</v>
      </c>
      <c r="L25" s="31">
        <v>82.48</v>
      </c>
      <c r="M25" s="17">
        <v>1098.324057</v>
      </c>
      <c r="N25" s="31">
        <v>71.510000000000005</v>
      </c>
    </row>
    <row r="26" spans="2:14" ht="15.6" x14ac:dyDescent="0.25">
      <c r="B26" s="16" t="s">
        <v>308</v>
      </c>
      <c r="C26" s="17">
        <v>232257.36473877501</v>
      </c>
      <c r="D26" s="31">
        <v>58.96</v>
      </c>
      <c r="E26" s="17">
        <v>10020.678876</v>
      </c>
      <c r="F26" s="31">
        <v>39.89</v>
      </c>
      <c r="G26" s="17">
        <v>36580.031199999998</v>
      </c>
      <c r="H26" s="31">
        <v>38.68</v>
      </c>
      <c r="I26" s="17">
        <v>562.01562799999999</v>
      </c>
      <c r="J26" s="31">
        <v>40.83</v>
      </c>
      <c r="K26" s="17">
        <v>58.977592000000001</v>
      </c>
      <c r="L26" s="31">
        <v>37.049999999999997</v>
      </c>
      <c r="M26" s="17">
        <v>620.99321999999995</v>
      </c>
      <c r="N26" s="31">
        <v>40.43</v>
      </c>
    </row>
    <row r="27" spans="2:14" x14ac:dyDescent="0.25">
      <c r="B27" s="16" t="s">
        <v>309</v>
      </c>
      <c r="C27" s="17">
        <v>80269.648070938696</v>
      </c>
      <c r="D27" s="31">
        <v>20.38</v>
      </c>
      <c r="E27" s="17">
        <v>7577.4324020000004</v>
      </c>
      <c r="F27" s="31">
        <v>30.17</v>
      </c>
      <c r="G27" s="17">
        <v>41400.486242999999</v>
      </c>
      <c r="H27" s="31">
        <v>43.78</v>
      </c>
      <c r="I27" s="17">
        <v>405.00333000000001</v>
      </c>
      <c r="J27" s="31">
        <v>29.42</v>
      </c>
      <c r="K27" s="17">
        <v>72.327506999999997</v>
      </c>
      <c r="L27" s="31">
        <v>45.43</v>
      </c>
      <c r="M27" s="17">
        <v>477.33083699999997</v>
      </c>
      <c r="N27" s="31">
        <v>31.08</v>
      </c>
    </row>
    <row r="28" spans="2:14" x14ac:dyDescent="0.25">
      <c r="B28" s="16" t="s">
        <v>310</v>
      </c>
      <c r="C28" s="17">
        <v>81416.496701002703</v>
      </c>
      <c r="D28" s="31">
        <v>20.66</v>
      </c>
      <c r="E28" s="17">
        <v>7521.2676789999996</v>
      </c>
      <c r="F28" s="31">
        <v>29.94</v>
      </c>
      <c r="G28" s="17">
        <v>16579.013731999999</v>
      </c>
      <c r="H28" s="31">
        <v>17.53</v>
      </c>
      <c r="I28" s="17">
        <v>409.58469000000002</v>
      </c>
      <c r="J28" s="31">
        <v>29.75</v>
      </c>
      <c r="K28" s="17">
        <v>27.894043</v>
      </c>
      <c r="L28" s="31">
        <v>17.52</v>
      </c>
      <c r="M28" s="17">
        <v>437.47873299999998</v>
      </c>
      <c r="N28" s="31">
        <v>28.49</v>
      </c>
    </row>
    <row r="29" spans="2:14" ht="15.6" x14ac:dyDescent="0.25">
      <c r="B29" s="16" t="s">
        <v>308</v>
      </c>
      <c r="C29" s="17">
        <v>19786.132430638201</v>
      </c>
      <c r="D29" s="31">
        <v>5.0199999999999996</v>
      </c>
      <c r="E29" s="17">
        <v>1124.0675249999999</v>
      </c>
      <c r="F29" s="31">
        <v>4.47</v>
      </c>
      <c r="G29" s="17">
        <v>1960.7768169999999</v>
      </c>
      <c r="H29" s="31">
        <v>2.0699999999999998</v>
      </c>
      <c r="I29" s="17">
        <v>49.537246000000003</v>
      </c>
      <c r="J29" s="31">
        <v>3.6</v>
      </c>
      <c r="K29" s="17">
        <v>3.2809119999999998</v>
      </c>
      <c r="L29" s="31">
        <v>2.06</v>
      </c>
      <c r="M29" s="17">
        <v>52.818157999999997</v>
      </c>
      <c r="N29" s="31">
        <v>3.44</v>
      </c>
    </row>
    <row r="30" spans="2:14" x14ac:dyDescent="0.25">
      <c r="B30" s="16" t="s">
        <v>309</v>
      </c>
      <c r="C30" s="17">
        <v>61630.364270364502</v>
      </c>
      <c r="D30" s="31">
        <v>15.64</v>
      </c>
      <c r="E30" s="17">
        <v>6397.2001540000001</v>
      </c>
      <c r="F30" s="31">
        <v>25.47</v>
      </c>
      <c r="G30" s="17">
        <v>14618.236914999999</v>
      </c>
      <c r="H30" s="31">
        <v>15.46</v>
      </c>
      <c r="I30" s="17">
        <v>360.04744399999998</v>
      </c>
      <c r="J30" s="31">
        <v>26.15</v>
      </c>
      <c r="K30" s="17">
        <v>24.613130999999999</v>
      </c>
      <c r="L30" s="31">
        <v>15.46</v>
      </c>
      <c r="M30" s="17">
        <v>384.66057499999999</v>
      </c>
      <c r="N30" s="31">
        <v>25.05</v>
      </c>
    </row>
    <row r="31" spans="2:14" x14ac:dyDescent="0.25">
      <c r="B31" s="50" t="s">
        <v>311</v>
      </c>
      <c r="C31" s="51"/>
      <c r="D31" s="51"/>
      <c r="E31" s="51"/>
      <c r="F31" s="51"/>
      <c r="G31" s="51"/>
      <c r="H31" s="51"/>
      <c r="I31" s="51"/>
      <c r="J31" s="51"/>
      <c r="K31" s="51"/>
      <c r="L31" s="51"/>
      <c r="M31" s="51"/>
      <c r="N31" s="51"/>
    </row>
    <row r="32" spans="2:14" ht="15.6" x14ac:dyDescent="0.25">
      <c r="B32" s="16" t="s">
        <v>312</v>
      </c>
      <c r="C32" s="17">
        <v>202873.71935885801</v>
      </c>
      <c r="D32" s="31">
        <v>51.5</v>
      </c>
      <c r="E32" s="17">
        <v>8977.390797</v>
      </c>
      <c r="F32" s="31">
        <v>35.74</v>
      </c>
      <c r="G32" s="17">
        <v>15360.512898999999</v>
      </c>
      <c r="H32" s="31">
        <v>16.239999999999998</v>
      </c>
      <c r="I32" s="17">
        <v>492.71274799999998</v>
      </c>
      <c r="J32" s="31">
        <v>35.79</v>
      </c>
      <c r="K32" s="17">
        <v>24.525617</v>
      </c>
      <c r="L32" s="31">
        <v>15.41</v>
      </c>
      <c r="M32" s="17">
        <v>517.23836500000004</v>
      </c>
      <c r="N32" s="31">
        <v>33.68</v>
      </c>
    </row>
    <row r="33" spans="2:14" ht="15.6" x14ac:dyDescent="0.25">
      <c r="B33" s="16" t="s">
        <v>313</v>
      </c>
      <c r="C33" s="17">
        <v>22746.4393744923</v>
      </c>
      <c r="D33" s="31">
        <v>5.78</v>
      </c>
      <c r="E33" s="17">
        <v>1875.805756</v>
      </c>
      <c r="F33" s="31">
        <v>7.46</v>
      </c>
      <c r="G33" s="17">
        <v>5390.5313720000004</v>
      </c>
      <c r="H33" s="31">
        <v>5.7</v>
      </c>
      <c r="I33" s="17">
        <v>97.300117</v>
      </c>
      <c r="J33" s="31">
        <v>7.07</v>
      </c>
      <c r="K33" s="17">
        <v>9.5543759999999995</v>
      </c>
      <c r="L33" s="31">
        <v>6</v>
      </c>
      <c r="M33" s="17">
        <v>106.85449300000001</v>
      </c>
      <c r="N33" s="31">
        <v>6.96</v>
      </c>
    </row>
    <row r="34" spans="2:14" x14ac:dyDescent="0.25">
      <c r="B34" s="16" t="s">
        <v>314</v>
      </c>
      <c r="C34" s="17">
        <v>10538.1470633273</v>
      </c>
      <c r="D34" s="31">
        <v>2.68</v>
      </c>
      <c r="E34" s="17">
        <v>842.65509599999996</v>
      </c>
      <c r="F34" s="31">
        <v>3.35</v>
      </c>
      <c r="G34" s="17">
        <v>3139.2957630000001</v>
      </c>
      <c r="H34" s="31">
        <v>3.32</v>
      </c>
      <c r="I34" s="17">
        <v>42.790272000000002</v>
      </c>
      <c r="J34" s="31">
        <v>3.11</v>
      </c>
      <c r="K34" s="17">
        <v>5.4660909999999996</v>
      </c>
      <c r="L34" s="31">
        <v>3.43</v>
      </c>
      <c r="M34" s="17">
        <v>48.256363999999998</v>
      </c>
      <c r="N34" s="31">
        <v>3.14</v>
      </c>
    </row>
    <row r="35" spans="2:14" x14ac:dyDescent="0.25">
      <c r="B35" s="16" t="s">
        <v>315</v>
      </c>
      <c r="C35" s="17">
        <v>12208.2923111651</v>
      </c>
      <c r="D35" s="31">
        <v>3.1</v>
      </c>
      <c r="E35" s="17">
        <v>1033.15066</v>
      </c>
      <c r="F35" s="31">
        <v>4.1100000000000003</v>
      </c>
      <c r="G35" s="17">
        <v>2251.2356089999998</v>
      </c>
      <c r="H35" s="31">
        <v>2.38</v>
      </c>
      <c r="I35" s="17">
        <v>54.509844999999999</v>
      </c>
      <c r="J35" s="31">
        <v>3.96</v>
      </c>
      <c r="K35" s="17">
        <v>4.0882849999999999</v>
      </c>
      <c r="L35" s="31">
        <v>2.57</v>
      </c>
      <c r="M35" s="17">
        <v>58.598129</v>
      </c>
      <c r="N35" s="31">
        <v>3.82</v>
      </c>
    </row>
    <row r="36" spans="2:14" x14ac:dyDescent="0.25">
      <c r="B36" s="16" t="s">
        <v>223</v>
      </c>
      <c r="C36" s="17">
        <v>77087.914227256697</v>
      </c>
      <c r="D36" s="31">
        <v>19.57</v>
      </c>
      <c r="E36" s="17">
        <v>8521.5898980000002</v>
      </c>
      <c r="F36" s="31">
        <v>33.93</v>
      </c>
      <c r="G36" s="17">
        <v>19419.288675</v>
      </c>
      <c r="H36" s="31">
        <v>20.54</v>
      </c>
      <c r="I36" s="17">
        <v>486.66868399999998</v>
      </c>
      <c r="J36" s="31">
        <v>35.36</v>
      </c>
      <c r="K36" s="17">
        <v>32.249015999999997</v>
      </c>
      <c r="L36" s="31">
        <v>20.260000000000002</v>
      </c>
      <c r="M36" s="17">
        <v>518.91770099999997</v>
      </c>
      <c r="N36" s="31">
        <v>33.79</v>
      </c>
    </row>
    <row r="37" spans="2:14" x14ac:dyDescent="0.25">
      <c r="B37" s="16" t="s">
        <v>314</v>
      </c>
      <c r="C37" s="17">
        <v>28608.9008317056</v>
      </c>
      <c r="D37" s="31">
        <v>7.26</v>
      </c>
      <c r="E37" s="17">
        <v>3277.2819829999999</v>
      </c>
      <c r="F37" s="31">
        <v>13.05</v>
      </c>
      <c r="G37" s="17">
        <v>8056.5421150000002</v>
      </c>
      <c r="H37" s="31">
        <v>8.52</v>
      </c>
      <c r="I37" s="17">
        <v>188.96118000000001</v>
      </c>
      <c r="J37" s="31">
        <v>13.73</v>
      </c>
      <c r="K37" s="17">
        <v>13.605425</v>
      </c>
      <c r="L37" s="31">
        <v>8.5500000000000007</v>
      </c>
      <c r="M37" s="17">
        <v>202.56660500000001</v>
      </c>
      <c r="N37" s="31">
        <v>13.19</v>
      </c>
    </row>
    <row r="38" spans="2:14" x14ac:dyDescent="0.25">
      <c r="B38" s="16" t="s">
        <v>315</v>
      </c>
      <c r="C38" s="17">
        <v>48479.013395551199</v>
      </c>
      <c r="D38" s="31">
        <v>12.31</v>
      </c>
      <c r="E38" s="17">
        <v>5244.3079150000003</v>
      </c>
      <c r="F38" s="31">
        <v>20.88</v>
      </c>
      <c r="G38" s="17">
        <v>11362.74656</v>
      </c>
      <c r="H38" s="31">
        <v>12.02</v>
      </c>
      <c r="I38" s="17">
        <v>297.70750399999997</v>
      </c>
      <c r="J38" s="31">
        <v>21.63</v>
      </c>
      <c r="K38" s="17">
        <v>18.643591000000001</v>
      </c>
      <c r="L38" s="31">
        <v>11.71</v>
      </c>
      <c r="M38" s="17">
        <v>316.35109599999998</v>
      </c>
      <c r="N38" s="31">
        <v>20.6</v>
      </c>
    </row>
    <row r="39" spans="2:14" x14ac:dyDescent="0.25">
      <c r="B39" s="16" t="s">
        <v>316</v>
      </c>
      <c r="C39" s="17">
        <v>91235.436550109895</v>
      </c>
      <c r="D39" s="31">
        <v>23.16</v>
      </c>
      <c r="E39" s="17">
        <v>5744.592506</v>
      </c>
      <c r="F39" s="31">
        <v>22.87</v>
      </c>
      <c r="G39" s="17">
        <v>54389.198230000002</v>
      </c>
      <c r="H39" s="31">
        <v>57.52</v>
      </c>
      <c r="I39" s="17">
        <v>299.922099</v>
      </c>
      <c r="J39" s="31">
        <v>21.79</v>
      </c>
      <c r="K39" s="17">
        <v>92.870131999999998</v>
      </c>
      <c r="L39" s="31">
        <v>58.34</v>
      </c>
      <c r="M39" s="17">
        <v>392.79223200000001</v>
      </c>
      <c r="N39" s="31">
        <v>25.58</v>
      </c>
    </row>
    <row r="40" spans="2:14" x14ac:dyDescent="0.25">
      <c r="B40" s="50" t="s">
        <v>317</v>
      </c>
      <c r="C40" s="51"/>
      <c r="D40" s="51"/>
      <c r="E40" s="51"/>
      <c r="F40" s="51"/>
      <c r="G40" s="51"/>
      <c r="H40" s="51"/>
      <c r="I40" s="51"/>
      <c r="J40" s="51"/>
      <c r="K40" s="51"/>
      <c r="L40" s="51"/>
      <c r="M40" s="51"/>
      <c r="N40" s="51"/>
    </row>
    <row r="41" spans="2:14" x14ac:dyDescent="0.25">
      <c r="B41" s="22" t="s">
        <v>157</v>
      </c>
      <c r="C41" s="23">
        <v>393943.50951071701</v>
      </c>
      <c r="D41" s="32">
        <v>100</v>
      </c>
      <c r="E41" s="23">
        <v>25119.378957000001</v>
      </c>
      <c r="F41" s="32">
        <v>99.98</v>
      </c>
      <c r="G41" s="23">
        <v>94559.531176000004</v>
      </c>
      <c r="H41" s="32">
        <v>99.99</v>
      </c>
      <c r="I41" s="23">
        <v>1376.6036489999999</v>
      </c>
      <c r="J41" s="32">
        <v>100</v>
      </c>
      <c r="K41" s="23">
        <v>159.19914199999999</v>
      </c>
      <c r="L41" s="32">
        <v>100</v>
      </c>
      <c r="M41" s="23">
        <v>1535.8027910000001</v>
      </c>
      <c r="N41" s="32">
        <v>100</v>
      </c>
    </row>
    <row r="43" spans="2:14" x14ac:dyDescent="0.25">
      <c r="B43" s="48" t="s">
        <v>209</v>
      </c>
      <c r="C43" s="49"/>
      <c r="D43" s="49"/>
      <c r="E43" s="49"/>
      <c r="F43" s="49"/>
      <c r="G43" s="49"/>
      <c r="H43" s="49"/>
      <c r="I43" s="49"/>
      <c r="J43" s="49"/>
      <c r="K43" s="49"/>
      <c r="L43" s="49"/>
      <c r="M43" s="49"/>
      <c r="N43" s="49"/>
    </row>
    <row r="44" spans="2:14" ht="25.8" customHeight="1" x14ac:dyDescent="0.25">
      <c r="B44" s="54" t="s">
        <v>2292</v>
      </c>
      <c r="C44" s="49"/>
      <c r="D44" s="49"/>
      <c r="E44" s="49"/>
      <c r="F44" s="49"/>
      <c r="G44" s="49"/>
      <c r="H44" s="49"/>
      <c r="I44" s="49"/>
      <c r="J44" s="49"/>
      <c r="K44" s="49"/>
      <c r="L44" s="49"/>
      <c r="M44" s="49"/>
      <c r="N44" s="49"/>
    </row>
    <row r="45" spans="2:14" ht="25.8" customHeight="1" x14ac:dyDescent="0.25">
      <c r="B45" s="54" t="s">
        <v>2293</v>
      </c>
      <c r="C45" s="49"/>
      <c r="D45" s="49"/>
      <c r="E45" s="49"/>
      <c r="F45" s="49"/>
      <c r="G45" s="49"/>
      <c r="H45" s="49"/>
      <c r="I45" s="49"/>
      <c r="J45" s="49"/>
      <c r="K45" s="49"/>
      <c r="L45" s="49"/>
      <c r="M45" s="49"/>
      <c r="N45" s="49"/>
    </row>
    <row r="46" spans="2:14" x14ac:dyDescent="0.25">
      <c r="B46" s="48" t="s">
        <v>242</v>
      </c>
      <c r="C46" s="49"/>
      <c r="D46" s="49"/>
      <c r="E46" s="49"/>
      <c r="F46" s="49"/>
      <c r="G46" s="49"/>
      <c r="H46" s="49"/>
      <c r="I46" s="49"/>
      <c r="J46" s="49"/>
      <c r="K46" s="49"/>
      <c r="L46" s="49"/>
      <c r="M46" s="49"/>
      <c r="N46" s="49"/>
    </row>
    <row r="47" spans="2:14" x14ac:dyDescent="0.25">
      <c r="B47" s="48" t="s">
        <v>318</v>
      </c>
      <c r="C47" s="49"/>
      <c r="D47" s="49"/>
      <c r="E47" s="49"/>
      <c r="F47" s="49"/>
      <c r="G47" s="49"/>
      <c r="H47" s="49"/>
      <c r="I47" s="49"/>
      <c r="J47" s="49"/>
      <c r="K47" s="49"/>
      <c r="L47" s="49"/>
      <c r="M47" s="49"/>
      <c r="N47" s="49"/>
    </row>
    <row r="48" spans="2:14" x14ac:dyDescent="0.25">
      <c r="B48" s="48" t="s">
        <v>319</v>
      </c>
      <c r="C48" s="49"/>
      <c r="D48" s="49"/>
      <c r="E48" s="49"/>
      <c r="F48" s="49"/>
      <c r="G48" s="49"/>
      <c r="H48" s="49"/>
      <c r="I48" s="49"/>
      <c r="J48" s="49"/>
      <c r="K48" s="49"/>
      <c r="L48" s="49"/>
      <c r="M48" s="49"/>
      <c r="N48" s="49"/>
    </row>
  </sheetData>
  <mergeCells count="19">
    <mergeCell ref="B45:N45"/>
    <mergeCell ref="B46:N46"/>
    <mergeCell ref="B47:N47"/>
    <mergeCell ref="B48:N48"/>
    <mergeCell ref="B24:N24"/>
    <mergeCell ref="B31:N31"/>
    <mergeCell ref="B40:N40"/>
    <mergeCell ref="B43:N43"/>
    <mergeCell ref="B44:N44"/>
    <mergeCell ref="K4:L4"/>
    <mergeCell ref="M4:N4"/>
    <mergeCell ref="B6:N6"/>
    <mergeCell ref="B12:N12"/>
    <mergeCell ref="B18:N18"/>
    <mergeCell ref="B4:B5"/>
    <mergeCell ref="C4:D4"/>
    <mergeCell ref="E4:F4"/>
    <mergeCell ref="G4:H4"/>
    <mergeCell ref="I4:J4"/>
  </mergeCells>
  <pageMargins left="0.7" right="0.7" top="0.75" bottom="0.75" header="0.3" footer="0.3"/>
  <pageSetup paperSize="9" scale="73" orientation="landscape"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93712"/>
    <pageSetUpPr fitToPage="1"/>
  </sheetPr>
  <dimension ref="B1:K50"/>
  <sheetViews>
    <sheetView showGridLines="0" workbookViewId="0">
      <selection activeCell="B51" sqref="B51"/>
    </sheetView>
  </sheetViews>
  <sheetFormatPr baseColWidth="10" defaultRowHeight="13.2" x14ac:dyDescent="0.25"/>
  <cols>
    <col min="1" max="1" width="2.5546875" customWidth="1"/>
    <col min="2" max="2" width="17.88671875" customWidth="1"/>
    <col min="3" max="4" width="11.109375" customWidth="1"/>
    <col min="5" max="6" width="12.44140625" customWidth="1"/>
    <col min="7" max="7" width="12.6640625" bestFit="1" customWidth="1"/>
    <col min="8" max="8" width="11.88671875" customWidth="1"/>
    <col min="9" max="9" width="17" customWidth="1"/>
    <col min="10" max="10" width="16.109375" customWidth="1"/>
    <col min="11" max="11" width="11.44140625" customWidth="1"/>
  </cols>
  <sheetData>
    <row r="1" spans="2:11" ht="17.399999999999999" x14ac:dyDescent="0.3">
      <c r="B1" s="3" t="s">
        <v>62</v>
      </c>
    </row>
    <row r="4" spans="2:11" ht="28.05" customHeight="1" x14ac:dyDescent="0.25">
      <c r="B4" s="52" t="s">
        <v>256</v>
      </c>
      <c r="C4" s="53" t="s">
        <v>138</v>
      </c>
      <c r="D4" s="53" t="s">
        <v>138</v>
      </c>
      <c r="E4" s="53" t="s">
        <v>257</v>
      </c>
      <c r="F4" s="53" t="s">
        <v>257</v>
      </c>
      <c r="G4" s="53" t="s">
        <v>320</v>
      </c>
      <c r="H4" s="53" t="s">
        <v>320</v>
      </c>
      <c r="I4" s="53" t="s">
        <v>321</v>
      </c>
      <c r="J4" s="53" t="s">
        <v>322</v>
      </c>
      <c r="K4" s="53" t="s">
        <v>323</v>
      </c>
    </row>
    <row r="5" spans="2:11" ht="28.05" customHeight="1" x14ac:dyDescent="0.25">
      <c r="B5" s="52" t="s">
        <v>256</v>
      </c>
      <c r="C5" s="15" t="s">
        <v>143</v>
      </c>
      <c r="D5" s="15" t="s">
        <v>144</v>
      </c>
      <c r="E5" s="15" t="s">
        <v>145</v>
      </c>
      <c r="F5" s="15" t="s">
        <v>144</v>
      </c>
      <c r="G5" s="15" t="s">
        <v>90</v>
      </c>
      <c r="H5" s="15" t="s">
        <v>144</v>
      </c>
      <c r="I5" s="53" t="s">
        <v>321</v>
      </c>
      <c r="J5" s="53" t="s">
        <v>322</v>
      </c>
      <c r="K5" s="53" t="s">
        <v>323</v>
      </c>
    </row>
    <row r="6" spans="2:11" x14ac:dyDescent="0.25">
      <c r="B6" s="50" t="s">
        <v>324</v>
      </c>
      <c r="C6" s="51"/>
      <c r="D6" s="51"/>
      <c r="E6" s="51"/>
      <c r="F6" s="51"/>
      <c r="G6" s="51"/>
      <c r="H6" s="51"/>
      <c r="I6" s="51"/>
      <c r="J6" s="51"/>
      <c r="K6" s="51"/>
    </row>
    <row r="7" spans="2:11" x14ac:dyDescent="0.25">
      <c r="B7" s="39">
        <v>0</v>
      </c>
      <c r="C7" s="17">
        <v>42168.2107346349</v>
      </c>
      <c r="D7" s="31">
        <v>17.66</v>
      </c>
      <c r="E7" s="17">
        <v>0</v>
      </c>
      <c r="F7" s="31">
        <v>0</v>
      </c>
      <c r="G7" s="17">
        <v>0</v>
      </c>
      <c r="H7" s="31">
        <v>0</v>
      </c>
      <c r="I7" s="17">
        <v>0</v>
      </c>
      <c r="J7" s="17">
        <v>0</v>
      </c>
      <c r="K7" s="31"/>
    </row>
    <row r="8" spans="2:11" x14ac:dyDescent="0.25">
      <c r="B8" s="39" t="s">
        <v>2230</v>
      </c>
      <c r="C8" s="17">
        <v>12383.3893701538</v>
      </c>
      <c r="D8" s="31">
        <v>5.19</v>
      </c>
      <c r="E8" s="17">
        <v>58003.877</v>
      </c>
      <c r="F8" s="31">
        <v>0.56999999999999995</v>
      </c>
      <c r="G8" s="17">
        <v>803044</v>
      </c>
      <c r="H8" s="31">
        <v>0.14000000000000001</v>
      </c>
      <c r="I8" s="17">
        <v>4684.01</v>
      </c>
      <c r="J8" s="17">
        <v>64.849999999999994</v>
      </c>
      <c r="K8" s="31">
        <v>1.38</v>
      </c>
    </row>
    <row r="9" spans="2:11" x14ac:dyDescent="0.25">
      <c r="B9" s="39" t="s">
        <v>2231</v>
      </c>
      <c r="C9" s="17">
        <v>13146.345651617899</v>
      </c>
      <c r="D9" s="31">
        <v>5.51</v>
      </c>
      <c r="E9" s="17">
        <v>201516.296</v>
      </c>
      <c r="F9" s="31">
        <v>1.98</v>
      </c>
      <c r="G9" s="17">
        <v>3980594</v>
      </c>
      <c r="H9" s="31">
        <v>0.69</v>
      </c>
      <c r="I9" s="17">
        <v>15328.69</v>
      </c>
      <c r="J9" s="17">
        <v>302.79000000000002</v>
      </c>
      <c r="K9" s="31">
        <v>1.98</v>
      </c>
    </row>
    <row r="10" spans="2:11" x14ac:dyDescent="0.25">
      <c r="B10" s="39" t="s">
        <v>2232</v>
      </c>
      <c r="C10" s="17">
        <v>20438.716005485501</v>
      </c>
      <c r="D10" s="31">
        <v>8.56</v>
      </c>
      <c r="E10" s="17">
        <v>507637.48200000002</v>
      </c>
      <c r="F10" s="31">
        <v>4.99</v>
      </c>
      <c r="G10" s="17">
        <v>14355976</v>
      </c>
      <c r="H10" s="31">
        <v>2.4900000000000002</v>
      </c>
      <c r="I10" s="17">
        <v>24837.05</v>
      </c>
      <c r="J10" s="17">
        <v>702.39</v>
      </c>
      <c r="K10" s="31">
        <v>2.83</v>
      </c>
    </row>
    <row r="11" spans="2:11" x14ac:dyDescent="0.25">
      <c r="B11" s="39" t="s">
        <v>2233</v>
      </c>
      <c r="C11" s="17">
        <v>62188.343453348702</v>
      </c>
      <c r="D11" s="31">
        <v>26.04</v>
      </c>
      <c r="E11" s="17">
        <v>2532020.1060000001</v>
      </c>
      <c r="F11" s="31">
        <v>24.91</v>
      </c>
      <c r="G11" s="17">
        <v>109479671</v>
      </c>
      <c r="H11" s="31">
        <v>19.02</v>
      </c>
      <c r="I11" s="17">
        <v>40715.35</v>
      </c>
      <c r="J11" s="17">
        <v>1760.45</v>
      </c>
      <c r="K11" s="31">
        <v>4.32</v>
      </c>
    </row>
    <row r="12" spans="2:11" x14ac:dyDescent="0.25">
      <c r="B12" s="39" t="s">
        <v>2234</v>
      </c>
      <c r="C12" s="17">
        <v>58316.531076667401</v>
      </c>
      <c r="D12" s="31">
        <v>24.42</v>
      </c>
      <c r="E12" s="17">
        <v>3520631.4920000001</v>
      </c>
      <c r="F12" s="31">
        <v>34.630000000000003</v>
      </c>
      <c r="G12" s="17">
        <v>197566349</v>
      </c>
      <c r="H12" s="31">
        <v>34.32</v>
      </c>
      <c r="I12" s="17">
        <v>60371.07</v>
      </c>
      <c r="J12" s="17">
        <v>3387.83</v>
      </c>
      <c r="K12" s="31">
        <v>5.61</v>
      </c>
    </row>
    <row r="13" spans="2:11" x14ac:dyDescent="0.25">
      <c r="B13" s="39" t="s">
        <v>2235</v>
      </c>
      <c r="C13" s="17">
        <v>18578.785962554299</v>
      </c>
      <c r="D13" s="31">
        <v>7.78</v>
      </c>
      <c r="E13" s="17">
        <v>1583244.405</v>
      </c>
      <c r="F13" s="31">
        <v>15.57</v>
      </c>
      <c r="G13" s="17">
        <v>105575593</v>
      </c>
      <c r="H13" s="31">
        <v>18.34</v>
      </c>
      <c r="I13" s="17">
        <v>85217.86</v>
      </c>
      <c r="J13" s="17">
        <v>5682.59</v>
      </c>
      <c r="K13" s="31">
        <v>6.67</v>
      </c>
    </row>
    <row r="14" spans="2:11" x14ac:dyDescent="0.25">
      <c r="B14" s="39" t="s">
        <v>2236</v>
      </c>
      <c r="C14" s="17">
        <v>8647.5075458089595</v>
      </c>
      <c r="D14" s="31">
        <v>3.62</v>
      </c>
      <c r="E14" s="17">
        <v>1013450.208</v>
      </c>
      <c r="F14" s="31">
        <v>9.9700000000000006</v>
      </c>
      <c r="G14" s="17">
        <v>75915611</v>
      </c>
      <c r="H14" s="31">
        <v>13.19</v>
      </c>
      <c r="I14" s="17">
        <v>117195.64</v>
      </c>
      <c r="J14" s="17">
        <v>8778.9</v>
      </c>
      <c r="K14" s="31">
        <v>7.49</v>
      </c>
    </row>
    <row r="15" spans="2:11" x14ac:dyDescent="0.25">
      <c r="B15" s="39" t="s">
        <v>2237</v>
      </c>
      <c r="C15" s="17">
        <v>2215.0631106625901</v>
      </c>
      <c r="D15" s="31">
        <v>0.93</v>
      </c>
      <c r="E15" s="17">
        <v>405369.745</v>
      </c>
      <c r="F15" s="31">
        <v>3.99</v>
      </c>
      <c r="G15" s="17">
        <v>34109597</v>
      </c>
      <c r="H15" s="31">
        <v>5.93</v>
      </c>
      <c r="I15" s="17">
        <v>183005.96</v>
      </c>
      <c r="J15" s="17">
        <v>15398.93</v>
      </c>
      <c r="K15" s="31">
        <v>8.41</v>
      </c>
    </row>
    <row r="16" spans="2:11" x14ac:dyDescent="0.25">
      <c r="B16" s="39" t="s">
        <v>2238</v>
      </c>
      <c r="C16" s="17">
        <v>572.64813317150299</v>
      </c>
      <c r="D16" s="31">
        <v>0.24</v>
      </c>
      <c r="E16" s="17">
        <v>187136.77600000001</v>
      </c>
      <c r="F16" s="31">
        <v>1.84</v>
      </c>
      <c r="G16" s="17">
        <v>17560695</v>
      </c>
      <c r="H16" s="31">
        <v>3.05</v>
      </c>
      <c r="I16" s="17">
        <v>326791.90999999997</v>
      </c>
      <c r="J16" s="17">
        <v>30665.77</v>
      </c>
      <c r="K16" s="31">
        <v>9.3800000000000008</v>
      </c>
    </row>
    <row r="17" spans="2:11" x14ac:dyDescent="0.25">
      <c r="B17" s="39" t="s">
        <v>2239</v>
      </c>
      <c r="C17" s="17">
        <v>109.566959667859</v>
      </c>
      <c r="D17" s="31">
        <v>0.05</v>
      </c>
      <c r="E17" s="17">
        <v>71635.271999999997</v>
      </c>
      <c r="F17" s="31">
        <v>0.7</v>
      </c>
      <c r="G17" s="17">
        <v>7235794</v>
      </c>
      <c r="H17" s="31">
        <v>1.26</v>
      </c>
      <c r="I17" s="17">
        <v>653803.59</v>
      </c>
      <c r="J17" s="17">
        <v>66039.929999999993</v>
      </c>
      <c r="K17" s="31">
        <v>10.1</v>
      </c>
    </row>
    <row r="18" spans="2:11" x14ac:dyDescent="0.25">
      <c r="B18" s="40" t="s">
        <v>2240</v>
      </c>
      <c r="C18" s="17">
        <v>34.7861934832993</v>
      </c>
      <c r="D18" s="31">
        <v>0.01</v>
      </c>
      <c r="E18" s="17">
        <v>85034.739000000001</v>
      </c>
      <c r="F18" s="31">
        <v>0.84</v>
      </c>
      <c r="G18" s="17">
        <v>9023530</v>
      </c>
      <c r="H18" s="31">
        <v>1.57</v>
      </c>
      <c r="I18" s="17">
        <v>2444496.81</v>
      </c>
      <c r="J18" s="17">
        <v>259399.75</v>
      </c>
      <c r="K18" s="31">
        <v>10.61</v>
      </c>
    </row>
    <row r="19" spans="2:11" x14ac:dyDescent="0.25">
      <c r="B19" s="33" t="s">
        <v>157</v>
      </c>
      <c r="C19" s="34">
        <v>238799.894197257</v>
      </c>
      <c r="D19" s="35">
        <v>100.01</v>
      </c>
      <c r="E19" s="34">
        <v>10165680.398</v>
      </c>
      <c r="F19" s="35">
        <v>99.99</v>
      </c>
      <c r="G19" s="34">
        <v>575606454</v>
      </c>
      <c r="H19" s="35">
        <v>100</v>
      </c>
      <c r="I19" s="34">
        <v>42569.87</v>
      </c>
      <c r="J19" s="34">
        <v>2410.41</v>
      </c>
      <c r="K19" s="35">
        <v>5.66</v>
      </c>
    </row>
    <row r="20" spans="2:11" x14ac:dyDescent="0.25">
      <c r="B20" s="50" t="s">
        <v>325</v>
      </c>
      <c r="C20" s="51"/>
      <c r="D20" s="51"/>
      <c r="E20" s="51"/>
      <c r="F20" s="51"/>
      <c r="G20" s="51"/>
      <c r="H20" s="51"/>
      <c r="I20" s="51"/>
      <c r="J20" s="51"/>
      <c r="K20" s="51"/>
    </row>
    <row r="21" spans="2:11" x14ac:dyDescent="0.25">
      <c r="B21" s="39">
        <v>0</v>
      </c>
      <c r="C21" s="17">
        <v>6904.0331134007902</v>
      </c>
      <c r="D21" s="31">
        <v>4.07</v>
      </c>
      <c r="E21" s="17">
        <v>0</v>
      </c>
      <c r="F21" s="31">
        <v>0</v>
      </c>
      <c r="G21" s="17">
        <v>0</v>
      </c>
      <c r="H21" s="31">
        <v>0</v>
      </c>
      <c r="I21" s="17">
        <v>0</v>
      </c>
      <c r="J21" s="17">
        <v>0</v>
      </c>
      <c r="K21" s="31"/>
    </row>
    <row r="22" spans="2:11" x14ac:dyDescent="0.25">
      <c r="B22" s="39" t="s">
        <v>2230</v>
      </c>
      <c r="C22" s="17">
        <v>3978.7902817720101</v>
      </c>
      <c r="D22" s="31">
        <v>2.34</v>
      </c>
      <c r="E22" s="17">
        <v>18737.439999999999</v>
      </c>
      <c r="F22" s="31">
        <v>0.12</v>
      </c>
      <c r="G22" s="17">
        <v>567150</v>
      </c>
      <c r="H22" s="31">
        <v>7.0000000000000007E-2</v>
      </c>
      <c r="I22" s="17">
        <v>4709.33</v>
      </c>
      <c r="J22" s="17">
        <v>142.54</v>
      </c>
      <c r="K22" s="31">
        <v>3.03</v>
      </c>
    </row>
    <row r="23" spans="2:11" x14ac:dyDescent="0.25">
      <c r="B23" s="39" t="s">
        <v>2231</v>
      </c>
      <c r="C23" s="17">
        <v>3434.9096616202501</v>
      </c>
      <c r="D23" s="31">
        <v>2.02</v>
      </c>
      <c r="E23" s="17">
        <v>51538.082999999999</v>
      </c>
      <c r="F23" s="31">
        <v>0.34</v>
      </c>
      <c r="G23" s="17">
        <v>1308139</v>
      </c>
      <c r="H23" s="31">
        <v>0.16</v>
      </c>
      <c r="I23" s="17">
        <v>15004.2</v>
      </c>
      <c r="J23" s="17">
        <v>380.84</v>
      </c>
      <c r="K23" s="31">
        <v>2.54</v>
      </c>
    </row>
    <row r="24" spans="2:11" x14ac:dyDescent="0.25">
      <c r="B24" s="39" t="s">
        <v>2232</v>
      </c>
      <c r="C24" s="17">
        <v>4844.2276646249102</v>
      </c>
      <c r="D24" s="31">
        <v>2.85</v>
      </c>
      <c r="E24" s="17">
        <v>121373.49800000001</v>
      </c>
      <c r="F24" s="31">
        <v>0.8</v>
      </c>
      <c r="G24" s="17">
        <v>2177802</v>
      </c>
      <c r="H24" s="31">
        <v>0.26</v>
      </c>
      <c r="I24" s="17">
        <v>25055.279999999999</v>
      </c>
      <c r="J24" s="17">
        <v>449.57</v>
      </c>
      <c r="K24" s="31">
        <v>1.79</v>
      </c>
    </row>
    <row r="25" spans="2:11" x14ac:dyDescent="0.25">
      <c r="B25" s="39" t="s">
        <v>2233</v>
      </c>
      <c r="C25" s="17">
        <v>20670.7538756498</v>
      </c>
      <c r="D25" s="31">
        <v>12.18</v>
      </c>
      <c r="E25" s="17">
        <v>855455.01500000001</v>
      </c>
      <c r="F25" s="31">
        <v>5.62</v>
      </c>
      <c r="G25" s="17">
        <v>20522709</v>
      </c>
      <c r="H25" s="31">
        <v>2.5</v>
      </c>
      <c r="I25" s="17">
        <v>41384.800000000003</v>
      </c>
      <c r="J25" s="17">
        <v>992.84</v>
      </c>
      <c r="K25" s="31">
        <v>2.4</v>
      </c>
    </row>
    <row r="26" spans="2:11" x14ac:dyDescent="0.25">
      <c r="B26" s="39" t="s">
        <v>2234</v>
      </c>
      <c r="C26" s="17">
        <v>39694.450340224001</v>
      </c>
      <c r="D26" s="31">
        <v>23.39</v>
      </c>
      <c r="E26" s="17">
        <v>2494936.1519999998</v>
      </c>
      <c r="F26" s="31">
        <v>16.38</v>
      </c>
      <c r="G26" s="17">
        <v>87594095</v>
      </c>
      <c r="H26" s="31">
        <v>10.65</v>
      </c>
      <c r="I26" s="17">
        <v>62853.53</v>
      </c>
      <c r="J26" s="17">
        <v>2206.71</v>
      </c>
      <c r="K26" s="31">
        <v>3.51</v>
      </c>
    </row>
    <row r="27" spans="2:11" x14ac:dyDescent="0.25">
      <c r="B27" s="39" t="s">
        <v>2235</v>
      </c>
      <c r="C27" s="17">
        <v>37198.290661444102</v>
      </c>
      <c r="D27" s="31">
        <v>21.92</v>
      </c>
      <c r="E27" s="17">
        <v>3225851.3</v>
      </c>
      <c r="F27" s="31">
        <v>21.17</v>
      </c>
      <c r="G27" s="17">
        <v>146127406</v>
      </c>
      <c r="H27" s="31">
        <v>17.77</v>
      </c>
      <c r="I27" s="17">
        <v>86720.42</v>
      </c>
      <c r="J27" s="17">
        <v>3928.34</v>
      </c>
      <c r="K27" s="31">
        <v>4.53</v>
      </c>
    </row>
    <row r="28" spans="2:11" x14ac:dyDescent="0.25">
      <c r="B28" s="39" t="s">
        <v>2236</v>
      </c>
      <c r="C28" s="17">
        <v>35046.823820321799</v>
      </c>
      <c r="D28" s="31">
        <v>20.65</v>
      </c>
      <c r="E28" s="17">
        <v>4204155.716</v>
      </c>
      <c r="F28" s="31">
        <v>27.6</v>
      </c>
      <c r="G28" s="17">
        <v>236340068</v>
      </c>
      <c r="H28" s="31">
        <v>28.75</v>
      </c>
      <c r="I28" s="17">
        <v>119958.25</v>
      </c>
      <c r="J28" s="17">
        <v>6743.55</v>
      </c>
      <c r="K28" s="31">
        <v>5.62</v>
      </c>
    </row>
    <row r="29" spans="2:11" x14ac:dyDescent="0.25">
      <c r="B29" s="39" t="s">
        <v>2237</v>
      </c>
      <c r="C29" s="17">
        <v>13779.313525571701</v>
      </c>
      <c r="D29" s="31">
        <v>8.1199999999999992</v>
      </c>
      <c r="E29" s="17">
        <v>2532209.3199999998</v>
      </c>
      <c r="F29" s="31">
        <v>16.62</v>
      </c>
      <c r="G29" s="17">
        <v>175265025</v>
      </c>
      <c r="H29" s="31">
        <v>21.32</v>
      </c>
      <c r="I29" s="17">
        <v>183768.9</v>
      </c>
      <c r="J29" s="17">
        <v>12719.43</v>
      </c>
      <c r="K29" s="31">
        <v>6.92</v>
      </c>
    </row>
    <row r="30" spans="2:11" x14ac:dyDescent="0.25">
      <c r="B30" s="39" t="s">
        <v>2238</v>
      </c>
      <c r="C30" s="17">
        <v>3514.0822765831599</v>
      </c>
      <c r="D30" s="31">
        <v>2.0699999999999998</v>
      </c>
      <c r="E30" s="17">
        <v>1140810.2760000001</v>
      </c>
      <c r="F30" s="31">
        <v>7.49</v>
      </c>
      <c r="G30" s="17">
        <v>94198719</v>
      </c>
      <c r="H30" s="31">
        <v>11.46</v>
      </c>
      <c r="I30" s="17">
        <v>324639.59999999998</v>
      </c>
      <c r="J30" s="17">
        <v>26806.07</v>
      </c>
      <c r="K30" s="31">
        <v>8.26</v>
      </c>
    </row>
    <row r="31" spans="2:11" x14ac:dyDescent="0.25">
      <c r="B31" s="39" t="s">
        <v>2239</v>
      </c>
      <c r="C31" s="17">
        <v>526.37101624286504</v>
      </c>
      <c r="D31" s="31">
        <v>0.31</v>
      </c>
      <c r="E31" s="17">
        <v>345969.79100000003</v>
      </c>
      <c r="F31" s="31">
        <v>2.27</v>
      </c>
      <c r="G31" s="17">
        <v>32669309</v>
      </c>
      <c r="H31" s="31">
        <v>3.97</v>
      </c>
      <c r="I31" s="17">
        <v>657273.63</v>
      </c>
      <c r="J31" s="17">
        <v>62065.17</v>
      </c>
      <c r="K31" s="31">
        <v>9.44</v>
      </c>
    </row>
    <row r="32" spans="2:11" x14ac:dyDescent="0.25">
      <c r="B32" s="40" t="s">
        <v>2240</v>
      </c>
      <c r="C32" s="17">
        <v>130.96437969435101</v>
      </c>
      <c r="D32" s="31">
        <v>0.08</v>
      </c>
      <c r="E32" s="17">
        <v>243572.42600000001</v>
      </c>
      <c r="F32" s="31">
        <v>1.6</v>
      </c>
      <c r="G32" s="17">
        <v>25419844</v>
      </c>
      <c r="H32" s="31">
        <v>3.09</v>
      </c>
      <c r="I32" s="17">
        <v>1859837.21</v>
      </c>
      <c r="J32" s="17">
        <v>194097.39</v>
      </c>
      <c r="K32" s="31">
        <v>10.44</v>
      </c>
    </row>
    <row r="33" spans="2:11" x14ac:dyDescent="0.25">
      <c r="B33" s="33" t="s">
        <v>157</v>
      </c>
      <c r="C33" s="34">
        <v>169723.01061714999</v>
      </c>
      <c r="D33" s="35">
        <v>100</v>
      </c>
      <c r="E33" s="34">
        <v>15234609.017000001</v>
      </c>
      <c r="F33" s="35">
        <v>100.01</v>
      </c>
      <c r="G33" s="34">
        <v>822190266</v>
      </c>
      <c r="H33" s="35">
        <v>100</v>
      </c>
      <c r="I33" s="34">
        <v>89761.600000000006</v>
      </c>
      <c r="J33" s="34">
        <v>4844.3100000000004</v>
      </c>
      <c r="K33" s="35">
        <v>5.4</v>
      </c>
    </row>
    <row r="34" spans="2:11" x14ac:dyDescent="0.25">
      <c r="B34" s="50" t="s">
        <v>326</v>
      </c>
      <c r="C34" s="51"/>
      <c r="D34" s="51"/>
      <c r="E34" s="51"/>
      <c r="F34" s="51"/>
      <c r="G34" s="51"/>
      <c r="H34" s="51"/>
      <c r="I34" s="51"/>
      <c r="J34" s="51"/>
      <c r="K34" s="51"/>
    </row>
    <row r="35" spans="2:11" x14ac:dyDescent="0.25">
      <c r="B35" s="39">
        <v>0</v>
      </c>
      <c r="C35" s="17">
        <v>49072.243848035701</v>
      </c>
      <c r="D35" s="31">
        <v>12.01</v>
      </c>
      <c r="E35" s="17">
        <v>0</v>
      </c>
      <c r="F35" s="31">
        <v>0</v>
      </c>
      <c r="G35" s="17">
        <v>0</v>
      </c>
      <c r="H35" s="31">
        <v>0</v>
      </c>
      <c r="I35" s="17">
        <v>0</v>
      </c>
      <c r="J35" s="17">
        <v>0</v>
      </c>
      <c r="K35" s="31"/>
    </row>
    <row r="36" spans="2:11" x14ac:dyDescent="0.25">
      <c r="B36" s="39" t="s">
        <v>2230</v>
      </c>
      <c r="C36" s="17">
        <v>16362.1796519258</v>
      </c>
      <c r="D36" s="31">
        <v>4.01</v>
      </c>
      <c r="E36" s="17">
        <v>76741.317999999999</v>
      </c>
      <c r="F36" s="31">
        <v>0.3</v>
      </c>
      <c r="G36" s="17">
        <v>1370194</v>
      </c>
      <c r="H36" s="31">
        <v>0.1</v>
      </c>
      <c r="I36" s="17">
        <v>4690.16</v>
      </c>
      <c r="J36" s="17">
        <v>83.74</v>
      </c>
      <c r="K36" s="31">
        <v>1.79</v>
      </c>
    </row>
    <row r="37" spans="2:11" x14ac:dyDescent="0.25">
      <c r="B37" s="39" t="s">
        <v>2231</v>
      </c>
      <c r="C37" s="17">
        <v>16581.2553132381</v>
      </c>
      <c r="D37" s="31">
        <v>4.0599999999999996</v>
      </c>
      <c r="E37" s="17">
        <v>253054.38</v>
      </c>
      <c r="F37" s="31">
        <v>1</v>
      </c>
      <c r="G37" s="17">
        <v>5288732</v>
      </c>
      <c r="H37" s="31">
        <v>0.38</v>
      </c>
      <c r="I37" s="17">
        <v>15261.47</v>
      </c>
      <c r="J37" s="17">
        <v>318.95999999999998</v>
      </c>
      <c r="K37" s="31">
        <v>2.09</v>
      </c>
    </row>
    <row r="38" spans="2:11" x14ac:dyDescent="0.25">
      <c r="B38" s="39" t="s">
        <v>2232</v>
      </c>
      <c r="C38" s="17">
        <v>25282.943670110399</v>
      </c>
      <c r="D38" s="31">
        <v>6.19</v>
      </c>
      <c r="E38" s="17">
        <v>629010.98</v>
      </c>
      <c r="F38" s="31">
        <v>2.48</v>
      </c>
      <c r="G38" s="17">
        <v>16533779</v>
      </c>
      <c r="H38" s="31">
        <v>1.18</v>
      </c>
      <c r="I38" s="17">
        <v>24878.87</v>
      </c>
      <c r="J38" s="17">
        <v>653.95000000000005</v>
      </c>
      <c r="K38" s="31">
        <v>2.63</v>
      </c>
    </row>
    <row r="39" spans="2:11" x14ac:dyDescent="0.25">
      <c r="B39" s="39" t="s">
        <v>2233</v>
      </c>
      <c r="C39" s="17">
        <v>82859.097328998498</v>
      </c>
      <c r="D39" s="31">
        <v>20.28</v>
      </c>
      <c r="E39" s="17">
        <v>3387475.1209999998</v>
      </c>
      <c r="F39" s="31">
        <v>13.34</v>
      </c>
      <c r="G39" s="17">
        <v>130002380</v>
      </c>
      <c r="H39" s="31">
        <v>9.3000000000000007</v>
      </c>
      <c r="I39" s="17">
        <v>40882.36</v>
      </c>
      <c r="J39" s="17">
        <v>1568.96</v>
      </c>
      <c r="K39" s="31">
        <v>3.84</v>
      </c>
    </row>
    <row r="40" spans="2:11" x14ac:dyDescent="0.25">
      <c r="B40" s="39" t="s">
        <v>2234</v>
      </c>
      <c r="C40" s="17">
        <v>98010.981416891504</v>
      </c>
      <c r="D40" s="31">
        <v>23.99</v>
      </c>
      <c r="E40" s="17">
        <v>6015567.6440000003</v>
      </c>
      <c r="F40" s="31">
        <v>23.68</v>
      </c>
      <c r="G40" s="17">
        <v>285160444</v>
      </c>
      <c r="H40" s="31">
        <v>20.399999999999999</v>
      </c>
      <c r="I40" s="17">
        <v>61376.47</v>
      </c>
      <c r="J40" s="17">
        <v>2909.47</v>
      </c>
      <c r="K40" s="31">
        <v>4.74</v>
      </c>
    </row>
    <row r="41" spans="2:11" x14ac:dyDescent="0.25">
      <c r="B41" s="39" t="s">
        <v>2235</v>
      </c>
      <c r="C41" s="17">
        <v>55777.0766239984</v>
      </c>
      <c r="D41" s="31">
        <v>13.65</v>
      </c>
      <c r="E41" s="17">
        <v>4809095.7050000001</v>
      </c>
      <c r="F41" s="31">
        <v>18.93</v>
      </c>
      <c r="G41" s="17">
        <v>251702998</v>
      </c>
      <c r="H41" s="31">
        <v>18.010000000000002</v>
      </c>
      <c r="I41" s="17">
        <v>86219.93</v>
      </c>
      <c r="J41" s="17">
        <v>4512.66</v>
      </c>
      <c r="K41" s="31">
        <v>5.23</v>
      </c>
    </row>
    <row r="42" spans="2:11" x14ac:dyDescent="0.25">
      <c r="B42" s="39" t="s">
        <v>2236</v>
      </c>
      <c r="C42" s="17">
        <v>43694.331366130798</v>
      </c>
      <c r="D42" s="31">
        <v>10.7</v>
      </c>
      <c r="E42" s="17">
        <v>5217605.9239999996</v>
      </c>
      <c r="F42" s="31">
        <v>20.54</v>
      </c>
      <c r="G42" s="17">
        <v>312255679</v>
      </c>
      <c r="H42" s="31">
        <v>22.34</v>
      </c>
      <c r="I42" s="17">
        <v>119411.51</v>
      </c>
      <c r="J42" s="17">
        <v>7146.37</v>
      </c>
      <c r="K42" s="31">
        <v>5.98</v>
      </c>
    </row>
    <row r="43" spans="2:11" x14ac:dyDescent="0.25">
      <c r="B43" s="39" t="s">
        <v>2237</v>
      </c>
      <c r="C43" s="17">
        <v>15994.376636234299</v>
      </c>
      <c r="D43" s="31">
        <v>3.92</v>
      </c>
      <c r="E43" s="17">
        <v>2937579.0649999999</v>
      </c>
      <c r="F43" s="31">
        <v>11.57</v>
      </c>
      <c r="G43" s="17">
        <v>209374622</v>
      </c>
      <c r="H43" s="31">
        <v>14.98</v>
      </c>
      <c r="I43" s="17">
        <v>183663.24</v>
      </c>
      <c r="J43" s="17">
        <v>13090.51</v>
      </c>
      <c r="K43" s="31">
        <v>7.13</v>
      </c>
    </row>
    <row r="44" spans="2:11" x14ac:dyDescent="0.25">
      <c r="B44" s="39" t="s">
        <v>2238</v>
      </c>
      <c r="C44" s="17">
        <v>4086.7304097546598</v>
      </c>
      <c r="D44" s="31">
        <v>1</v>
      </c>
      <c r="E44" s="17">
        <v>1327947.0519999999</v>
      </c>
      <c r="F44" s="31">
        <v>5.23</v>
      </c>
      <c r="G44" s="17">
        <v>111759414</v>
      </c>
      <c r="H44" s="31">
        <v>8</v>
      </c>
      <c r="I44" s="17">
        <v>324941.19</v>
      </c>
      <c r="J44" s="17">
        <v>27346.9</v>
      </c>
      <c r="K44" s="31">
        <v>8.42</v>
      </c>
    </row>
    <row r="45" spans="2:11" x14ac:dyDescent="0.25">
      <c r="B45" s="39" t="s">
        <v>2239</v>
      </c>
      <c r="C45" s="17">
        <v>635.93797591072405</v>
      </c>
      <c r="D45" s="31">
        <v>0.16</v>
      </c>
      <c r="E45" s="17">
        <v>417605.06400000001</v>
      </c>
      <c r="F45" s="31">
        <v>1.64</v>
      </c>
      <c r="G45" s="17">
        <v>39905103</v>
      </c>
      <c r="H45" s="31">
        <v>2.85</v>
      </c>
      <c r="I45" s="17">
        <v>656675.78</v>
      </c>
      <c r="J45" s="17">
        <v>62749.99</v>
      </c>
      <c r="K45" s="31">
        <v>9.56</v>
      </c>
    </row>
    <row r="46" spans="2:11" x14ac:dyDescent="0.25">
      <c r="B46" s="40" t="s">
        <v>2240</v>
      </c>
      <c r="C46" s="17">
        <v>165.75057317765001</v>
      </c>
      <c r="D46" s="31">
        <v>0.04</v>
      </c>
      <c r="E46" s="17">
        <v>328607.16499999998</v>
      </c>
      <c r="F46" s="31">
        <v>1.29</v>
      </c>
      <c r="G46" s="17">
        <v>34443375</v>
      </c>
      <c r="H46" s="31">
        <v>2.46</v>
      </c>
      <c r="I46" s="17">
        <v>1982540.14</v>
      </c>
      <c r="J46" s="17">
        <v>207802.45</v>
      </c>
      <c r="K46" s="31">
        <v>10.48</v>
      </c>
    </row>
    <row r="47" spans="2:11" ht="13.8" thickBot="1" x14ac:dyDescent="0.3">
      <c r="B47" s="36" t="s">
        <v>157</v>
      </c>
      <c r="C47" s="37">
        <v>408522.90481440601</v>
      </c>
      <c r="D47" s="38">
        <v>100.01</v>
      </c>
      <c r="E47" s="37">
        <v>25400289.418000001</v>
      </c>
      <c r="F47" s="38">
        <v>100</v>
      </c>
      <c r="G47" s="37">
        <v>1397796720</v>
      </c>
      <c r="H47" s="38">
        <v>100</v>
      </c>
      <c r="I47" s="37">
        <v>62175.92</v>
      </c>
      <c r="J47" s="37">
        <v>3421.59</v>
      </c>
      <c r="K47" s="38">
        <v>5.5</v>
      </c>
    </row>
    <row r="49" spans="2:11" ht="13.2" customHeight="1" x14ac:dyDescent="0.25">
      <c r="B49" s="48" t="s">
        <v>264</v>
      </c>
      <c r="C49" s="49"/>
      <c r="D49" s="49"/>
      <c r="E49" s="49"/>
      <c r="F49" s="49"/>
      <c r="G49" s="49"/>
      <c r="H49" s="49"/>
      <c r="I49" s="49"/>
      <c r="J49" s="49"/>
      <c r="K49" s="49"/>
    </row>
    <row r="50" spans="2:11" ht="57.6" customHeight="1" x14ac:dyDescent="0.25">
      <c r="B50" s="54" t="s">
        <v>2294</v>
      </c>
      <c r="C50" s="49"/>
      <c r="D50" s="49"/>
      <c r="E50" s="49"/>
      <c r="F50" s="49"/>
      <c r="G50" s="49"/>
      <c r="H50" s="49"/>
      <c r="I50" s="49"/>
      <c r="J50" s="49"/>
      <c r="K50" s="49"/>
    </row>
  </sheetData>
  <mergeCells count="12">
    <mergeCell ref="B49:K49"/>
    <mergeCell ref="B50:K50"/>
    <mergeCell ref="J4:J5"/>
    <mergeCell ref="K4:K5"/>
    <mergeCell ref="B6:K6"/>
    <mergeCell ref="B20:K20"/>
    <mergeCell ref="B34:K34"/>
    <mergeCell ref="B4:B5"/>
    <mergeCell ref="C4:D4"/>
    <mergeCell ref="E4:F4"/>
    <mergeCell ref="G4:H4"/>
    <mergeCell ref="I4:I5"/>
  </mergeCells>
  <pageMargins left="0.7" right="0.7" top="0.75" bottom="0.75" header="0.3" footer="0.3"/>
  <pageSetup paperSize="9" scale="70" orientation="landscape" horizontalDpi="300" verticalDpi="300"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93712"/>
    <pageSetUpPr fitToPage="1"/>
  </sheetPr>
  <dimension ref="B1:E24"/>
  <sheetViews>
    <sheetView showGridLines="0" workbookViewId="0"/>
  </sheetViews>
  <sheetFormatPr baseColWidth="10" defaultRowHeight="13.2" x14ac:dyDescent="0.25"/>
  <cols>
    <col min="1" max="1" width="2.5546875" customWidth="1"/>
    <col min="2" max="2" width="5.21875" customWidth="1"/>
    <col min="3" max="3" width="14.88671875" customWidth="1"/>
    <col min="4" max="4" width="13.21875" customWidth="1"/>
    <col min="5" max="5" width="10" customWidth="1"/>
  </cols>
  <sheetData>
    <row r="1" spans="2:5" ht="17.399999999999999" x14ac:dyDescent="0.3">
      <c r="B1" s="3" t="s">
        <v>63</v>
      </c>
    </row>
    <row r="4" spans="2:5" ht="42" customHeight="1" x14ac:dyDescent="0.25">
      <c r="B4" s="14" t="s">
        <v>83</v>
      </c>
      <c r="C4" s="15" t="s">
        <v>327</v>
      </c>
      <c r="D4" s="15" t="s">
        <v>328</v>
      </c>
      <c r="E4" s="15" t="s">
        <v>329</v>
      </c>
    </row>
    <row r="5" spans="2:5" x14ac:dyDescent="0.25">
      <c r="B5" s="16">
        <v>2001</v>
      </c>
      <c r="C5" s="17">
        <v>931.95150000000001</v>
      </c>
      <c r="D5" s="17">
        <v>110.9264</v>
      </c>
      <c r="E5" s="17">
        <v>1042.8778</v>
      </c>
    </row>
    <row r="6" spans="2:5" x14ac:dyDescent="0.25">
      <c r="B6" s="16">
        <v>2002</v>
      </c>
      <c r="C6" s="17">
        <v>886.80079999999998</v>
      </c>
      <c r="D6" s="17">
        <v>108.4967</v>
      </c>
      <c r="E6" s="17">
        <v>995.29750000000001</v>
      </c>
    </row>
    <row r="7" spans="2:5" x14ac:dyDescent="0.25">
      <c r="B7" s="16">
        <v>2003</v>
      </c>
      <c r="C7" s="17">
        <v>898.86829999999998</v>
      </c>
      <c r="D7" s="17">
        <v>115.4449</v>
      </c>
      <c r="E7" s="17">
        <v>1014.3132000000001</v>
      </c>
    </row>
    <row r="8" spans="2:5" x14ac:dyDescent="0.25">
      <c r="B8" s="16">
        <v>2004</v>
      </c>
      <c r="C8" s="17">
        <v>922.07219999999995</v>
      </c>
      <c r="D8" s="17">
        <v>116.4944</v>
      </c>
      <c r="E8" s="17">
        <v>1038.5666000000001</v>
      </c>
    </row>
    <row r="9" spans="2:5" x14ac:dyDescent="0.25">
      <c r="B9" s="16">
        <v>2005</v>
      </c>
      <c r="C9" s="17">
        <v>950.78</v>
      </c>
      <c r="D9" s="17">
        <v>125.9211</v>
      </c>
      <c r="E9" s="17">
        <v>1076.7011</v>
      </c>
    </row>
    <row r="10" spans="2:5" x14ac:dyDescent="0.25">
      <c r="B10" s="16">
        <v>2006</v>
      </c>
      <c r="C10" s="17">
        <v>987.72529999999995</v>
      </c>
      <c r="D10" s="17">
        <v>132.76439999999999</v>
      </c>
      <c r="E10" s="17">
        <v>1120.4897000000001</v>
      </c>
    </row>
    <row r="11" spans="2:5" x14ac:dyDescent="0.25">
      <c r="B11" s="16">
        <v>2007</v>
      </c>
      <c r="C11" s="17">
        <v>1034.519</v>
      </c>
      <c r="D11" s="17">
        <v>134.8852</v>
      </c>
      <c r="E11" s="17">
        <v>1169.4041</v>
      </c>
    </row>
    <row r="12" spans="2:5" x14ac:dyDescent="0.25">
      <c r="B12" s="16">
        <v>2008</v>
      </c>
      <c r="C12" s="17">
        <v>1086.8349000000001</v>
      </c>
      <c r="D12" s="17">
        <v>120.02889999999999</v>
      </c>
      <c r="E12" s="17">
        <v>1206.8638000000001</v>
      </c>
    </row>
    <row r="13" spans="2:5" x14ac:dyDescent="0.25">
      <c r="B13" s="16">
        <v>2009</v>
      </c>
      <c r="C13" s="17">
        <v>1077.6265000000001</v>
      </c>
      <c r="D13" s="17">
        <v>112.76439999999999</v>
      </c>
      <c r="E13" s="17">
        <v>1190.3909000000001</v>
      </c>
    </row>
    <row r="14" spans="2:5" x14ac:dyDescent="0.25">
      <c r="B14" s="16">
        <v>2010</v>
      </c>
      <c r="C14" s="17">
        <v>1114.1252999999999</v>
      </c>
      <c r="D14" s="17">
        <v>115.31699999999999</v>
      </c>
      <c r="E14" s="17">
        <v>1229.4422999999999</v>
      </c>
    </row>
    <row r="15" spans="2:5" x14ac:dyDescent="0.25">
      <c r="B15" s="16">
        <v>2011</v>
      </c>
      <c r="C15" s="17">
        <v>1156.6068</v>
      </c>
      <c r="D15" s="17">
        <v>120.774</v>
      </c>
      <c r="E15" s="17">
        <v>1277.3807999999999</v>
      </c>
    </row>
    <row r="16" spans="2:5" x14ac:dyDescent="0.25">
      <c r="B16" s="16">
        <v>2012</v>
      </c>
      <c r="C16" s="17">
        <v>1188.4815000000001</v>
      </c>
      <c r="D16" s="17">
        <v>128.9999</v>
      </c>
      <c r="E16" s="17">
        <v>1317.4813999999999</v>
      </c>
    </row>
    <row r="17" spans="2:5" x14ac:dyDescent="0.25">
      <c r="B17" s="16">
        <v>2013</v>
      </c>
      <c r="C17" s="17">
        <v>1220.7927999999999</v>
      </c>
      <c r="D17" s="17">
        <v>136.48419999999999</v>
      </c>
      <c r="E17" s="17">
        <v>1357.277</v>
      </c>
    </row>
    <row r="18" spans="2:5" x14ac:dyDescent="0.25">
      <c r="B18" s="16">
        <v>2014</v>
      </c>
      <c r="C18" s="17">
        <v>1204.1474000000001</v>
      </c>
      <c r="D18" s="17">
        <v>123.0806</v>
      </c>
      <c r="E18" s="17">
        <v>1327.2279000000001</v>
      </c>
    </row>
    <row r="19" spans="2:5" x14ac:dyDescent="0.25">
      <c r="B19" s="16">
        <v>2015</v>
      </c>
      <c r="C19" s="17">
        <v>1201.6058</v>
      </c>
      <c r="D19" s="17">
        <v>124.9847</v>
      </c>
      <c r="E19" s="17">
        <v>1326.5905</v>
      </c>
    </row>
    <row r="20" spans="2:5" x14ac:dyDescent="0.25">
      <c r="B20" s="16">
        <v>2016</v>
      </c>
      <c r="C20" s="17">
        <v>1247.204</v>
      </c>
      <c r="D20" s="17">
        <v>133.7457</v>
      </c>
      <c r="E20" s="17">
        <v>1380.9490000000001</v>
      </c>
    </row>
    <row r="21" spans="2:5" x14ac:dyDescent="0.25">
      <c r="B21" s="16">
        <v>2017</v>
      </c>
      <c r="C21" s="17">
        <v>1283.018</v>
      </c>
      <c r="D21" s="17">
        <v>142.9717</v>
      </c>
      <c r="E21" s="17">
        <v>1425.99</v>
      </c>
    </row>
    <row r="22" spans="2:5" x14ac:dyDescent="0.25">
      <c r="B22" s="16">
        <v>2018</v>
      </c>
      <c r="C22" s="17">
        <v>1324.0452</v>
      </c>
      <c r="D22" s="17">
        <v>142.53559999999999</v>
      </c>
      <c r="E22" s="17">
        <v>1466.5807</v>
      </c>
    </row>
    <row r="23" spans="2:5" x14ac:dyDescent="0.25">
      <c r="B23" s="16">
        <v>2019</v>
      </c>
      <c r="C23" s="17">
        <v>1367.5845380000001</v>
      </c>
      <c r="D23" s="17">
        <v>152.78458900000001</v>
      </c>
      <c r="E23" s="17">
        <v>1520.3691260000001</v>
      </c>
    </row>
    <row r="24" spans="2:5" x14ac:dyDescent="0.25">
      <c r="B24" s="18">
        <v>2020</v>
      </c>
      <c r="C24" s="19">
        <v>1376.603648</v>
      </c>
      <c r="D24" s="19">
        <v>159.19914199999999</v>
      </c>
      <c r="E24" s="19">
        <v>1535.80279</v>
      </c>
    </row>
  </sheetData>
  <pageMargins left="0.70866141732283472" right="0.70866141732283472" top="0.74803149606299213" bottom="0.74803149606299213" header="0.31496062992125984" footer="0.31496062992125984"/>
  <pageSetup paperSize="9" scale="69" orientation="landscape"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93712"/>
    <pageSetUpPr fitToPage="1"/>
  </sheetPr>
  <dimension ref="B1:F27"/>
  <sheetViews>
    <sheetView showGridLines="0" workbookViewId="0">
      <selection activeCell="B28" sqref="B28"/>
    </sheetView>
  </sheetViews>
  <sheetFormatPr baseColWidth="10" defaultRowHeight="13.2" x14ac:dyDescent="0.25"/>
  <cols>
    <col min="1" max="1" width="2.5546875" customWidth="1"/>
    <col min="2" max="2" width="5.21875" customWidth="1"/>
    <col min="3" max="3" width="11.44140625" customWidth="1"/>
    <col min="4" max="6" width="10.21875" customWidth="1"/>
  </cols>
  <sheetData>
    <row r="1" spans="2:6" ht="17.399999999999999" x14ac:dyDescent="0.3">
      <c r="B1" s="3" t="s">
        <v>64</v>
      </c>
    </row>
    <row r="4" spans="2:6" x14ac:dyDescent="0.25">
      <c r="B4" s="52" t="s">
        <v>83</v>
      </c>
      <c r="C4" s="53" t="s">
        <v>84</v>
      </c>
      <c r="D4" s="53" t="s">
        <v>330</v>
      </c>
      <c r="E4" s="53" t="s">
        <v>330</v>
      </c>
      <c r="F4" s="53" t="s">
        <v>330</v>
      </c>
    </row>
    <row r="5" spans="2:6" ht="42" customHeight="1" x14ac:dyDescent="0.25">
      <c r="B5" s="52" t="s">
        <v>83</v>
      </c>
      <c r="C5" s="53" t="s">
        <v>84</v>
      </c>
      <c r="D5" s="15" t="s">
        <v>331</v>
      </c>
      <c r="E5" s="15" t="s">
        <v>332</v>
      </c>
      <c r="F5" s="15" t="s">
        <v>329</v>
      </c>
    </row>
    <row r="6" spans="2:6" x14ac:dyDescent="0.25">
      <c r="B6" s="16">
        <v>2001</v>
      </c>
      <c r="C6" s="17">
        <v>297032.06849999999</v>
      </c>
      <c r="D6" s="17">
        <v>17742.463</v>
      </c>
      <c r="E6" s="17">
        <v>75916.343500000003</v>
      </c>
      <c r="F6" s="17">
        <v>1042.8778</v>
      </c>
    </row>
    <row r="7" spans="2:6" x14ac:dyDescent="0.25">
      <c r="B7" s="16">
        <v>2002</v>
      </c>
      <c r="C7" s="17">
        <v>301610.5993</v>
      </c>
      <c r="D7" s="17">
        <v>18056.791099999999</v>
      </c>
      <c r="E7" s="17">
        <v>75854.290800000002</v>
      </c>
      <c r="F7" s="17">
        <v>995.29750000000001</v>
      </c>
    </row>
    <row r="8" spans="2:6" x14ac:dyDescent="0.25">
      <c r="B8" s="16">
        <v>2003</v>
      </c>
      <c r="C8" s="17">
        <v>306943.2194</v>
      </c>
      <c r="D8" s="17">
        <v>18259.095399999998</v>
      </c>
      <c r="E8" s="17">
        <v>79288.103099999993</v>
      </c>
      <c r="F8" s="17">
        <v>1014.3132000000001</v>
      </c>
    </row>
    <row r="9" spans="2:6" x14ac:dyDescent="0.25">
      <c r="B9" s="16">
        <v>2004</v>
      </c>
      <c r="C9" s="17">
        <v>311817.75540000002</v>
      </c>
      <c r="D9" s="17">
        <v>18641.375899999999</v>
      </c>
      <c r="E9" s="17">
        <v>79831.585699999996</v>
      </c>
      <c r="F9" s="17">
        <v>1038.5666000000001</v>
      </c>
    </row>
    <row r="10" spans="2:6" x14ac:dyDescent="0.25">
      <c r="B10" s="16">
        <v>2005</v>
      </c>
      <c r="C10" s="17">
        <v>316348.41470000002</v>
      </c>
      <c r="D10" s="17">
        <v>19033.5013</v>
      </c>
      <c r="E10" s="17">
        <v>84020.784299999999</v>
      </c>
      <c r="F10" s="17">
        <v>1076.7011</v>
      </c>
    </row>
    <row r="11" spans="2:6" x14ac:dyDescent="0.25">
      <c r="B11" s="16">
        <v>2006</v>
      </c>
      <c r="C11" s="17">
        <v>320784.19150000002</v>
      </c>
      <c r="D11" s="17">
        <v>19525.762500000001</v>
      </c>
      <c r="E11" s="17">
        <v>87390.015100000004</v>
      </c>
      <c r="F11" s="17">
        <v>1120.4897000000001</v>
      </c>
    </row>
    <row r="12" spans="2:6" x14ac:dyDescent="0.25">
      <c r="B12" s="16">
        <v>2007</v>
      </c>
      <c r="C12" s="17">
        <v>325545.75589999999</v>
      </c>
      <c r="D12" s="17">
        <v>20451.5412</v>
      </c>
      <c r="E12" s="17">
        <v>88709.784299999999</v>
      </c>
      <c r="F12" s="17">
        <v>1169.4041</v>
      </c>
    </row>
    <row r="13" spans="2:6" x14ac:dyDescent="0.25">
      <c r="B13" s="16">
        <v>2008</v>
      </c>
      <c r="C13" s="17">
        <v>330149.53389999998</v>
      </c>
      <c r="D13" s="17">
        <v>21182.375</v>
      </c>
      <c r="E13" s="17">
        <v>82297.141900000002</v>
      </c>
      <c r="F13" s="17">
        <v>1206.8638000000001</v>
      </c>
    </row>
    <row r="14" spans="2:6" x14ac:dyDescent="0.25">
      <c r="B14" s="16">
        <v>2009</v>
      </c>
      <c r="C14" s="17">
        <v>336011.33480000001</v>
      </c>
      <c r="D14" s="17">
        <v>21737.995299999999</v>
      </c>
      <c r="E14" s="17">
        <v>87697.787100000001</v>
      </c>
      <c r="F14" s="17">
        <v>1190.3909000000001</v>
      </c>
    </row>
    <row r="15" spans="2:6" x14ac:dyDescent="0.25">
      <c r="B15" s="16">
        <v>2010</v>
      </c>
      <c r="C15" s="17">
        <v>342015.09570000001</v>
      </c>
      <c r="D15" s="17">
        <v>22342.687900000001</v>
      </c>
      <c r="E15" s="17">
        <v>89192.844800000006</v>
      </c>
      <c r="F15" s="17">
        <v>1229.4422999999999</v>
      </c>
    </row>
    <row r="16" spans="2:6" x14ac:dyDescent="0.25">
      <c r="B16" s="16">
        <v>2011</v>
      </c>
      <c r="C16" s="17">
        <v>347401.98609999998</v>
      </c>
      <c r="D16" s="17">
        <v>23035.731599999999</v>
      </c>
      <c r="E16" s="17">
        <v>92215.640700000004</v>
      </c>
      <c r="F16" s="17">
        <v>1277.3807999999999</v>
      </c>
    </row>
    <row r="17" spans="2:6" x14ac:dyDescent="0.25">
      <c r="B17" s="16">
        <v>2012</v>
      </c>
      <c r="C17" s="17">
        <v>353200.69540000003</v>
      </c>
      <c r="D17" s="17">
        <v>23571.819</v>
      </c>
      <c r="E17" s="17">
        <v>98152.675499999998</v>
      </c>
      <c r="F17" s="17">
        <v>1317.4813999999999</v>
      </c>
    </row>
    <row r="18" spans="2:6" x14ac:dyDescent="0.25">
      <c r="B18" s="16">
        <v>2013</v>
      </c>
      <c r="C18" s="17">
        <v>358593.07770000002</v>
      </c>
      <c r="D18" s="17">
        <v>24051.897499999999</v>
      </c>
      <c r="E18" s="17">
        <v>102530.101</v>
      </c>
      <c r="F18" s="17">
        <v>1357.277</v>
      </c>
    </row>
    <row r="19" spans="2:6" x14ac:dyDescent="0.25">
      <c r="B19" s="16">
        <v>2014</v>
      </c>
      <c r="C19" s="17">
        <v>363922.78649999999</v>
      </c>
      <c r="D19" s="17">
        <v>24393.565699999999</v>
      </c>
      <c r="E19" s="17">
        <v>103987.321</v>
      </c>
      <c r="F19" s="17">
        <v>1327.2279000000001</v>
      </c>
    </row>
    <row r="20" spans="2:6" x14ac:dyDescent="0.25">
      <c r="B20" s="16">
        <v>2015</v>
      </c>
      <c r="C20" s="17">
        <v>370062.12800000003</v>
      </c>
      <c r="D20" s="17">
        <v>24876.161800000002</v>
      </c>
      <c r="E20" s="17">
        <v>105753.85920000001</v>
      </c>
      <c r="F20" s="17">
        <v>1326.5905</v>
      </c>
    </row>
    <row r="21" spans="2:6" x14ac:dyDescent="0.25">
      <c r="B21" s="16">
        <v>2016</v>
      </c>
      <c r="C21" s="17">
        <v>375110.7</v>
      </c>
      <c r="D21" s="17">
        <v>25409.77</v>
      </c>
      <c r="E21" s="17">
        <v>110883.14</v>
      </c>
      <c r="F21" s="17">
        <v>1380.9490000000001</v>
      </c>
    </row>
    <row r="22" spans="2:6" x14ac:dyDescent="0.25">
      <c r="B22" s="16">
        <v>2017</v>
      </c>
      <c r="C22" s="17">
        <v>380066.2</v>
      </c>
      <c r="D22" s="17">
        <v>26078.3079</v>
      </c>
      <c r="E22" s="17">
        <v>116526.4969</v>
      </c>
      <c r="F22" s="17">
        <v>1425.99</v>
      </c>
    </row>
    <row r="23" spans="2:6" x14ac:dyDescent="0.25">
      <c r="B23" s="16">
        <v>2018</v>
      </c>
      <c r="C23" s="17">
        <v>384457.19170000002</v>
      </c>
      <c r="D23" s="17">
        <v>26781.414499999999</v>
      </c>
      <c r="E23" s="17">
        <v>117235.0787</v>
      </c>
      <c r="F23" s="17">
        <v>1466.5807</v>
      </c>
    </row>
    <row r="24" spans="2:6" x14ac:dyDescent="0.25">
      <c r="B24" s="16">
        <v>2019</v>
      </c>
      <c r="C24" s="17">
        <v>389311.26160000003</v>
      </c>
      <c r="D24" s="17">
        <v>27675.361499999999</v>
      </c>
      <c r="E24" s="17">
        <v>121668.3591</v>
      </c>
      <c r="F24" s="17">
        <v>1520.2739999999999</v>
      </c>
    </row>
    <row r="25" spans="2:6" x14ac:dyDescent="0.25">
      <c r="B25" s="18">
        <v>2020</v>
      </c>
      <c r="C25" s="19">
        <v>393943.50951071602</v>
      </c>
      <c r="D25" s="19">
        <v>27242.463741</v>
      </c>
      <c r="E25" s="19">
        <v>128369.05504599999</v>
      </c>
      <c r="F25" s="19">
        <v>1535.80279</v>
      </c>
    </row>
    <row r="27" spans="2:6" ht="41.7" customHeight="1" x14ac:dyDescent="0.25">
      <c r="B27" s="54" t="s">
        <v>2295</v>
      </c>
      <c r="C27" s="49"/>
      <c r="D27" s="49"/>
      <c r="E27" s="49"/>
      <c r="F27" s="49"/>
    </row>
  </sheetData>
  <mergeCells count="4">
    <mergeCell ref="B4:B5"/>
    <mergeCell ref="C4:C5"/>
    <mergeCell ref="D4:F4"/>
    <mergeCell ref="B27:F27"/>
  </mergeCells>
  <pageMargins left="0.70866141732283472" right="0.70866141732283472" top="0.74803149606299213" bottom="0.74803149606299213" header="0.31496062992125984" footer="0.31496062992125984"/>
  <pageSetup paperSize="9" scale="63"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63CC00"/>
    <pageSetUpPr fitToPage="1"/>
  </sheetPr>
  <dimension ref="B1:O231"/>
  <sheetViews>
    <sheetView showGridLines="0" workbookViewId="0">
      <selection activeCell="S231" sqref="S231"/>
    </sheetView>
  </sheetViews>
  <sheetFormatPr baseColWidth="10" defaultRowHeight="13.2" x14ac:dyDescent="0.25"/>
  <cols>
    <col min="1" max="1" width="2.5546875" customWidth="1"/>
    <col min="2" max="2" width="17.44140625" customWidth="1"/>
    <col min="3" max="3" width="11.44140625" customWidth="1"/>
    <col min="4" max="15" width="12.88671875" customWidth="1"/>
  </cols>
  <sheetData>
    <row r="1" spans="2:15" ht="17.399999999999999" x14ac:dyDescent="0.3">
      <c r="B1" s="3" t="s">
        <v>75</v>
      </c>
    </row>
    <row r="4" spans="2:15" x14ac:dyDescent="0.25">
      <c r="B4" s="52" t="s">
        <v>333</v>
      </c>
      <c r="C4" s="53" t="s">
        <v>84</v>
      </c>
      <c r="D4" s="53" t="s">
        <v>334</v>
      </c>
      <c r="E4" s="53" t="s">
        <v>334</v>
      </c>
      <c r="F4" s="53" t="s">
        <v>334</v>
      </c>
      <c r="G4" s="53" t="s">
        <v>197</v>
      </c>
      <c r="H4" s="53" t="s">
        <v>197</v>
      </c>
      <c r="I4" s="53" t="s">
        <v>197</v>
      </c>
      <c r="J4" s="53" t="s">
        <v>335</v>
      </c>
      <c r="K4" s="53" t="s">
        <v>335</v>
      </c>
      <c r="L4" s="53" t="s">
        <v>335</v>
      </c>
      <c r="M4" s="53" t="s">
        <v>207</v>
      </c>
      <c r="N4" s="53" t="s">
        <v>207</v>
      </c>
      <c r="O4" s="53" t="s">
        <v>207</v>
      </c>
    </row>
    <row r="5" spans="2:15" ht="42" customHeight="1" x14ac:dyDescent="0.25">
      <c r="B5" s="52" t="s">
        <v>333</v>
      </c>
      <c r="C5" s="53" t="s">
        <v>84</v>
      </c>
      <c r="D5" s="15" t="s">
        <v>336</v>
      </c>
      <c r="E5" s="15" t="s">
        <v>337</v>
      </c>
      <c r="F5" s="15" t="s">
        <v>338</v>
      </c>
      <c r="G5" s="15" t="s">
        <v>336</v>
      </c>
      <c r="H5" s="15" t="s">
        <v>337</v>
      </c>
      <c r="I5" s="15" t="s">
        <v>338</v>
      </c>
      <c r="J5" s="15" t="s">
        <v>336</v>
      </c>
      <c r="K5" s="15" t="s">
        <v>337</v>
      </c>
      <c r="L5" s="15" t="s">
        <v>338</v>
      </c>
      <c r="M5" s="15" t="s">
        <v>336</v>
      </c>
      <c r="N5" s="15" t="s">
        <v>337</v>
      </c>
      <c r="O5" s="15" t="s">
        <v>338</v>
      </c>
    </row>
    <row r="6" spans="2:15" x14ac:dyDescent="0.25">
      <c r="B6" s="24" t="s">
        <v>339</v>
      </c>
      <c r="C6" s="25">
        <v>391042</v>
      </c>
      <c r="D6" s="25">
        <v>86300</v>
      </c>
      <c r="E6" s="25">
        <v>70300</v>
      </c>
      <c r="F6" s="26" t="s">
        <v>561</v>
      </c>
      <c r="G6" s="25">
        <v>68900</v>
      </c>
      <c r="H6" s="25">
        <v>57000</v>
      </c>
      <c r="I6" s="26" t="s">
        <v>563</v>
      </c>
      <c r="J6" s="25">
        <v>518500</v>
      </c>
      <c r="K6" s="25">
        <v>146500</v>
      </c>
      <c r="L6" s="26" t="s">
        <v>584</v>
      </c>
      <c r="M6" s="25">
        <v>323300</v>
      </c>
      <c r="N6" s="25">
        <v>44800</v>
      </c>
      <c r="O6" s="26" t="s">
        <v>612</v>
      </c>
    </row>
    <row r="7" spans="2:15" x14ac:dyDescent="0.25">
      <c r="B7" s="24" t="s">
        <v>340</v>
      </c>
      <c r="C7" s="25">
        <v>46153</v>
      </c>
      <c r="D7" s="25">
        <v>84900</v>
      </c>
      <c r="E7" s="25">
        <v>69200</v>
      </c>
      <c r="F7" s="26" t="s">
        <v>561</v>
      </c>
      <c r="G7" s="25">
        <v>68400</v>
      </c>
      <c r="H7" s="25">
        <v>56800</v>
      </c>
      <c r="I7" s="26" t="s">
        <v>563</v>
      </c>
      <c r="J7" s="25">
        <v>499000</v>
      </c>
      <c r="K7" s="25">
        <v>123500</v>
      </c>
      <c r="L7" s="26" t="s">
        <v>585</v>
      </c>
      <c r="M7" s="25">
        <v>324400</v>
      </c>
      <c r="N7" s="25">
        <v>47900</v>
      </c>
      <c r="O7" s="26" t="s">
        <v>612</v>
      </c>
    </row>
    <row r="8" spans="2:15" x14ac:dyDescent="0.25">
      <c r="B8" s="16" t="s">
        <v>341</v>
      </c>
      <c r="C8" s="17">
        <v>13600</v>
      </c>
      <c r="D8" s="17">
        <v>86800</v>
      </c>
      <c r="E8" s="17">
        <v>68400</v>
      </c>
      <c r="F8" s="20" t="s">
        <v>562</v>
      </c>
      <c r="G8" s="17">
        <v>70500</v>
      </c>
      <c r="H8" s="17">
        <v>56100</v>
      </c>
      <c r="I8" s="20" t="s">
        <v>572</v>
      </c>
      <c r="J8" s="17">
        <v>499500</v>
      </c>
      <c r="K8" s="17">
        <v>84700</v>
      </c>
      <c r="L8" s="20" t="s">
        <v>586</v>
      </c>
      <c r="M8" s="17">
        <v>360900</v>
      </c>
      <c r="N8" s="17">
        <v>51300</v>
      </c>
      <c r="O8" s="20" t="s">
        <v>613</v>
      </c>
    </row>
    <row r="9" spans="2:15" x14ac:dyDescent="0.25">
      <c r="B9" s="16" t="s">
        <v>342</v>
      </c>
      <c r="C9" s="17">
        <v>931</v>
      </c>
      <c r="D9" s="17">
        <v>111100</v>
      </c>
      <c r="E9" s="17">
        <v>90600</v>
      </c>
      <c r="F9" s="20" t="s">
        <v>563</v>
      </c>
      <c r="G9" s="17">
        <v>88500</v>
      </c>
      <c r="H9" s="17">
        <v>72400</v>
      </c>
      <c r="I9" s="20" t="s">
        <v>562</v>
      </c>
      <c r="J9" s="17">
        <v>1146400</v>
      </c>
      <c r="K9" s="17">
        <v>535700</v>
      </c>
      <c r="L9" s="20" t="s">
        <v>584</v>
      </c>
      <c r="M9" s="17">
        <v>815300</v>
      </c>
      <c r="N9" s="17">
        <v>145200</v>
      </c>
      <c r="O9" s="20" t="s">
        <v>610</v>
      </c>
    </row>
    <row r="10" spans="2:15" x14ac:dyDescent="0.25">
      <c r="B10" s="16" t="s">
        <v>343</v>
      </c>
      <c r="C10" s="17">
        <v>4357</v>
      </c>
      <c r="D10" s="17">
        <v>81700</v>
      </c>
      <c r="E10" s="17">
        <v>68900</v>
      </c>
      <c r="F10" s="20" t="s">
        <v>564</v>
      </c>
      <c r="G10" s="17">
        <v>67500</v>
      </c>
      <c r="H10" s="17">
        <v>58800</v>
      </c>
      <c r="I10" s="20" t="s">
        <v>564</v>
      </c>
      <c r="J10" s="17">
        <v>380600</v>
      </c>
      <c r="K10" s="17">
        <v>80300</v>
      </c>
      <c r="L10" s="20" t="s">
        <v>585</v>
      </c>
      <c r="M10" s="17">
        <v>234500</v>
      </c>
      <c r="N10" s="17">
        <v>40000</v>
      </c>
      <c r="O10" s="20" t="s">
        <v>600</v>
      </c>
    </row>
    <row r="11" spans="2:15" x14ac:dyDescent="0.25">
      <c r="B11" s="16" t="s">
        <v>344</v>
      </c>
      <c r="C11" s="17">
        <v>425</v>
      </c>
      <c r="D11" s="17">
        <v>81000</v>
      </c>
      <c r="E11" s="17">
        <v>67200</v>
      </c>
      <c r="F11" s="20" t="s">
        <v>564</v>
      </c>
      <c r="G11" s="17">
        <v>63700</v>
      </c>
      <c r="H11" s="17">
        <v>52800</v>
      </c>
      <c r="I11" s="20" t="s">
        <v>568</v>
      </c>
      <c r="J11" s="17">
        <v>504200</v>
      </c>
      <c r="K11" s="17">
        <v>334800</v>
      </c>
      <c r="L11" s="20" t="s">
        <v>587</v>
      </c>
      <c r="M11" s="17">
        <v>275900</v>
      </c>
      <c r="N11" s="17">
        <v>64600</v>
      </c>
      <c r="O11" s="20" t="s">
        <v>584</v>
      </c>
    </row>
    <row r="12" spans="2:15" x14ac:dyDescent="0.25">
      <c r="B12" s="16" t="s">
        <v>345</v>
      </c>
      <c r="C12" s="17">
        <v>2478</v>
      </c>
      <c r="D12" s="17">
        <v>98100</v>
      </c>
      <c r="E12" s="17">
        <v>78200</v>
      </c>
      <c r="F12" s="20" t="s">
        <v>563</v>
      </c>
      <c r="G12" s="17">
        <v>78900</v>
      </c>
      <c r="H12" s="17">
        <v>64100</v>
      </c>
      <c r="I12" s="20" t="s">
        <v>562</v>
      </c>
      <c r="J12" s="17">
        <v>707300</v>
      </c>
      <c r="K12" s="17">
        <v>341700</v>
      </c>
      <c r="L12" s="20" t="s">
        <v>588</v>
      </c>
      <c r="M12" s="17">
        <v>440200</v>
      </c>
      <c r="N12" s="17">
        <v>55700</v>
      </c>
      <c r="O12" s="20" t="s">
        <v>612</v>
      </c>
    </row>
    <row r="13" spans="2:15" x14ac:dyDescent="0.25">
      <c r="B13" s="16" t="s">
        <v>346</v>
      </c>
      <c r="C13" s="17">
        <v>4639</v>
      </c>
      <c r="D13" s="17">
        <v>79900</v>
      </c>
      <c r="E13" s="17">
        <v>68700</v>
      </c>
      <c r="F13" s="20" t="s">
        <v>565</v>
      </c>
      <c r="G13" s="17">
        <v>63200</v>
      </c>
      <c r="H13" s="17">
        <v>55300</v>
      </c>
      <c r="I13" s="20" t="s">
        <v>564</v>
      </c>
      <c r="J13" s="17">
        <v>452700</v>
      </c>
      <c r="K13" s="17">
        <v>212500</v>
      </c>
      <c r="L13" s="20" t="s">
        <v>589</v>
      </c>
      <c r="M13" s="17">
        <v>262900</v>
      </c>
      <c r="N13" s="17">
        <v>44500</v>
      </c>
      <c r="O13" s="20" t="s">
        <v>586</v>
      </c>
    </row>
    <row r="14" spans="2:15" x14ac:dyDescent="0.25">
      <c r="B14" s="16" t="s">
        <v>347</v>
      </c>
      <c r="C14" s="17">
        <v>953</v>
      </c>
      <c r="D14" s="17">
        <v>93000</v>
      </c>
      <c r="E14" s="17">
        <v>74400</v>
      </c>
      <c r="F14" s="20" t="s">
        <v>563</v>
      </c>
      <c r="G14" s="17">
        <v>73500</v>
      </c>
      <c r="H14" s="17">
        <v>59300</v>
      </c>
      <c r="I14" s="20" t="s">
        <v>562</v>
      </c>
      <c r="J14" s="17">
        <v>679600</v>
      </c>
      <c r="K14" s="17">
        <v>326100</v>
      </c>
      <c r="L14" s="20" t="s">
        <v>590</v>
      </c>
      <c r="M14" s="17">
        <v>392900</v>
      </c>
      <c r="N14" s="17">
        <v>47200</v>
      </c>
      <c r="O14" s="20" t="s">
        <v>610</v>
      </c>
    </row>
    <row r="15" spans="2:15" x14ac:dyDescent="0.25">
      <c r="B15" s="16" t="s">
        <v>348</v>
      </c>
      <c r="C15" s="17">
        <v>3619</v>
      </c>
      <c r="D15" s="17">
        <v>97000</v>
      </c>
      <c r="E15" s="17">
        <v>76900</v>
      </c>
      <c r="F15" s="20" t="s">
        <v>562</v>
      </c>
      <c r="G15" s="17">
        <v>77200</v>
      </c>
      <c r="H15" s="17">
        <v>61700</v>
      </c>
      <c r="I15" s="20" t="s">
        <v>566</v>
      </c>
      <c r="J15" s="17">
        <v>675000</v>
      </c>
      <c r="K15" s="17">
        <v>303900</v>
      </c>
      <c r="L15" s="20" t="s">
        <v>588</v>
      </c>
      <c r="M15" s="17">
        <v>444300</v>
      </c>
      <c r="N15" s="17">
        <v>77300</v>
      </c>
      <c r="O15" s="20" t="s">
        <v>600</v>
      </c>
    </row>
    <row r="16" spans="2:15" x14ac:dyDescent="0.25">
      <c r="B16" s="16" t="s">
        <v>349</v>
      </c>
      <c r="C16" s="17">
        <v>2240</v>
      </c>
      <c r="D16" s="17">
        <v>84500</v>
      </c>
      <c r="E16" s="17">
        <v>71200</v>
      </c>
      <c r="F16" s="20" t="s">
        <v>564</v>
      </c>
      <c r="G16" s="17">
        <v>67200</v>
      </c>
      <c r="H16" s="17">
        <v>58500</v>
      </c>
      <c r="I16" s="20" t="s">
        <v>568</v>
      </c>
      <c r="J16" s="17">
        <v>519400</v>
      </c>
      <c r="K16" s="17">
        <v>368400</v>
      </c>
      <c r="L16" s="20" t="s">
        <v>591</v>
      </c>
      <c r="M16" s="17">
        <v>292100</v>
      </c>
      <c r="N16" s="17">
        <v>66300</v>
      </c>
      <c r="O16" s="20" t="s">
        <v>603</v>
      </c>
    </row>
    <row r="17" spans="2:15" x14ac:dyDescent="0.25">
      <c r="B17" s="16" t="s">
        <v>350</v>
      </c>
      <c r="C17" s="17">
        <v>4713</v>
      </c>
      <c r="D17" s="17">
        <v>74700</v>
      </c>
      <c r="E17" s="17">
        <v>65200</v>
      </c>
      <c r="F17" s="20" t="s">
        <v>565</v>
      </c>
      <c r="G17" s="17">
        <v>60400</v>
      </c>
      <c r="H17" s="17">
        <v>53800</v>
      </c>
      <c r="I17" s="20" t="s">
        <v>564</v>
      </c>
      <c r="J17" s="17">
        <v>380700</v>
      </c>
      <c r="K17" s="17">
        <v>97200</v>
      </c>
      <c r="L17" s="20" t="s">
        <v>592</v>
      </c>
      <c r="M17" s="17">
        <v>229700</v>
      </c>
      <c r="N17" s="17">
        <v>35900</v>
      </c>
      <c r="O17" s="20" t="s">
        <v>586</v>
      </c>
    </row>
    <row r="18" spans="2:15" x14ac:dyDescent="0.25">
      <c r="B18" s="16" t="s">
        <v>351</v>
      </c>
      <c r="C18" s="17">
        <v>5774</v>
      </c>
      <c r="D18" s="17">
        <v>77300</v>
      </c>
      <c r="E18" s="17">
        <v>64300</v>
      </c>
      <c r="F18" s="20" t="s">
        <v>563</v>
      </c>
      <c r="G18" s="17">
        <v>62300</v>
      </c>
      <c r="H18" s="17">
        <v>52500</v>
      </c>
      <c r="I18" s="20" t="s">
        <v>562</v>
      </c>
      <c r="J18" s="17">
        <v>382300</v>
      </c>
      <c r="K18" s="17">
        <v>65400</v>
      </c>
      <c r="L18" s="20" t="s">
        <v>585</v>
      </c>
      <c r="M18" s="17">
        <v>242900</v>
      </c>
      <c r="N18" s="17">
        <v>31400</v>
      </c>
      <c r="O18" s="20" t="s">
        <v>597</v>
      </c>
    </row>
    <row r="19" spans="2:15" x14ac:dyDescent="0.25">
      <c r="B19" s="16" t="s">
        <v>352</v>
      </c>
      <c r="C19" s="17">
        <v>2424</v>
      </c>
      <c r="D19" s="17">
        <v>83600</v>
      </c>
      <c r="E19" s="17">
        <v>69000</v>
      </c>
      <c r="F19" s="20" t="s">
        <v>561</v>
      </c>
      <c r="G19" s="17">
        <v>66600</v>
      </c>
      <c r="H19" s="17">
        <v>55600</v>
      </c>
      <c r="I19" s="20" t="s">
        <v>563</v>
      </c>
      <c r="J19" s="17">
        <v>490400</v>
      </c>
      <c r="K19" s="17">
        <v>140100</v>
      </c>
      <c r="L19" s="20" t="s">
        <v>592</v>
      </c>
      <c r="M19" s="17">
        <v>302300</v>
      </c>
      <c r="N19" s="17">
        <v>45700</v>
      </c>
      <c r="O19" s="20" t="s">
        <v>600</v>
      </c>
    </row>
    <row r="20" spans="2:15" x14ac:dyDescent="0.25">
      <c r="B20" s="24" t="s">
        <v>353</v>
      </c>
      <c r="C20" s="25">
        <v>82128</v>
      </c>
      <c r="D20" s="25">
        <v>90400</v>
      </c>
      <c r="E20" s="25">
        <v>72300</v>
      </c>
      <c r="F20" s="26" t="s">
        <v>562</v>
      </c>
      <c r="G20" s="25">
        <v>72700</v>
      </c>
      <c r="H20" s="25">
        <v>58800</v>
      </c>
      <c r="I20" s="26" t="s">
        <v>566</v>
      </c>
      <c r="J20" s="25">
        <v>536100</v>
      </c>
      <c r="K20" s="25">
        <v>120500</v>
      </c>
      <c r="L20" s="26" t="s">
        <v>593</v>
      </c>
      <c r="M20" s="25">
        <v>343200</v>
      </c>
      <c r="N20" s="25">
        <v>47000</v>
      </c>
      <c r="O20" s="26" t="s">
        <v>612</v>
      </c>
    </row>
    <row r="21" spans="2:15" x14ac:dyDescent="0.25">
      <c r="B21" s="16" t="s">
        <v>354</v>
      </c>
      <c r="C21" s="17">
        <v>12028</v>
      </c>
      <c r="D21" s="17">
        <v>94500</v>
      </c>
      <c r="E21" s="17">
        <v>74400</v>
      </c>
      <c r="F21" s="20" t="s">
        <v>566</v>
      </c>
      <c r="G21" s="17">
        <v>76400</v>
      </c>
      <c r="H21" s="17">
        <v>60700</v>
      </c>
      <c r="I21" s="20" t="s">
        <v>572</v>
      </c>
      <c r="J21" s="17">
        <v>573000</v>
      </c>
      <c r="K21" s="17">
        <v>102200</v>
      </c>
      <c r="L21" s="20" t="s">
        <v>586</v>
      </c>
      <c r="M21" s="17">
        <v>408600</v>
      </c>
      <c r="N21" s="17">
        <v>56900</v>
      </c>
      <c r="O21" s="20" t="s">
        <v>610</v>
      </c>
    </row>
    <row r="22" spans="2:15" x14ac:dyDescent="0.25">
      <c r="B22" s="16" t="s">
        <v>355</v>
      </c>
      <c r="C22" s="17">
        <v>919</v>
      </c>
      <c r="D22" s="17">
        <v>110100</v>
      </c>
      <c r="E22" s="17">
        <v>86800</v>
      </c>
      <c r="F22" s="20" t="s">
        <v>566</v>
      </c>
      <c r="G22" s="17">
        <v>87800</v>
      </c>
      <c r="H22" s="17">
        <v>70500</v>
      </c>
      <c r="I22" s="20" t="s">
        <v>572</v>
      </c>
      <c r="J22" s="17">
        <v>884600</v>
      </c>
      <c r="K22" s="17">
        <v>397500</v>
      </c>
      <c r="L22" s="20" t="s">
        <v>592</v>
      </c>
      <c r="M22" s="17">
        <v>560600</v>
      </c>
      <c r="N22" s="17">
        <v>105000</v>
      </c>
      <c r="O22" s="20" t="s">
        <v>597</v>
      </c>
    </row>
    <row r="23" spans="2:15" x14ac:dyDescent="0.25">
      <c r="B23" s="16" t="s">
        <v>356</v>
      </c>
      <c r="C23" s="17">
        <v>1615</v>
      </c>
      <c r="D23" s="17">
        <v>119100</v>
      </c>
      <c r="E23" s="17">
        <v>90500</v>
      </c>
      <c r="F23" s="20" t="s">
        <v>562</v>
      </c>
      <c r="G23" s="17">
        <v>96600</v>
      </c>
      <c r="H23" s="17">
        <v>72300</v>
      </c>
      <c r="I23" s="20" t="s">
        <v>572</v>
      </c>
      <c r="J23" s="17">
        <v>1078700</v>
      </c>
      <c r="K23" s="17">
        <v>475200</v>
      </c>
      <c r="L23" s="20" t="s">
        <v>584</v>
      </c>
      <c r="M23" s="17">
        <v>697000</v>
      </c>
      <c r="N23" s="17">
        <v>109000</v>
      </c>
      <c r="O23" s="20" t="s">
        <v>612</v>
      </c>
    </row>
    <row r="24" spans="2:15" x14ac:dyDescent="0.25">
      <c r="B24" s="16" t="s">
        <v>357</v>
      </c>
      <c r="C24" s="17">
        <v>1681</v>
      </c>
      <c r="D24" s="17">
        <v>100600</v>
      </c>
      <c r="E24" s="17">
        <v>80600</v>
      </c>
      <c r="F24" s="20" t="s">
        <v>563</v>
      </c>
      <c r="G24" s="17">
        <v>80400</v>
      </c>
      <c r="H24" s="17">
        <v>65400</v>
      </c>
      <c r="I24" s="20" t="s">
        <v>562</v>
      </c>
      <c r="J24" s="17">
        <v>631800</v>
      </c>
      <c r="K24" s="17">
        <v>278800</v>
      </c>
      <c r="L24" s="20" t="s">
        <v>588</v>
      </c>
      <c r="M24" s="17">
        <v>350400</v>
      </c>
      <c r="N24" s="17">
        <v>68400</v>
      </c>
      <c r="O24" s="20" t="s">
        <v>598</v>
      </c>
    </row>
    <row r="25" spans="2:15" x14ac:dyDescent="0.25">
      <c r="B25" s="16" t="s">
        <v>358</v>
      </c>
      <c r="C25" s="17">
        <v>2763</v>
      </c>
      <c r="D25" s="17">
        <v>92100</v>
      </c>
      <c r="E25" s="17">
        <v>75900</v>
      </c>
      <c r="F25" s="20" t="s">
        <v>563</v>
      </c>
      <c r="G25" s="17">
        <v>73300</v>
      </c>
      <c r="H25" s="17">
        <v>60500</v>
      </c>
      <c r="I25" s="20" t="s">
        <v>562</v>
      </c>
      <c r="J25" s="17">
        <v>551600</v>
      </c>
      <c r="K25" s="17">
        <v>288300</v>
      </c>
      <c r="L25" s="20" t="s">
        <v>589</v>
      </c>
      <c r="M25" s="17">
        <v>320400</v>
      </c>
      <c r="N25" s="17">
        <v>59300</v>
      </c>
      <c r="O25" s="20" t="s">
        <v>598</v>
      </c>
    </row>
    <row r="26" spans="2:15" x14ac:dyDescent="0.25">
      <c r="B26" s="16" t="s">
        <v>359</v>
      </c>
      <c r="C26" s="17">
        <v>1989</v>
      </c>
      <c r="D26" s="17">
        <v>125700</v>
      </c>
      <c r="E26" s="17">
        <v>92600</v>
      </c>
      <c r="F26" s="20" t="s">
        <v>567</v>
      </c>
      <c r="G26" s="17">
        <v>100900</v>
      </c>
      <c r="H26" s="17">
        <v>75400</v>
      </c>
      <c r="I26" s="20" t="s">
        <v>574</v>
      </c>
      <c r="J26" s="17">
        <v>980400</v>
      </c>
      <c r="K26" s="17">
        <v>335800</v>
      </c>
      <c r="L26" s="20" t="s">
        <v>585</v>
      </c>
      <c r="M26" s="17">
        <v>657800</v>
      </c>
      <c r="N26" s="17">
        <v>102600</v>
      </c>
      <c r="O26" s="20" t="s">
        <v>612</v>
      </c>
    </row>
    <row r="27" spans="2:15" x14ac:dyDescent="0.25">
      <c r="B27" s="16" t="s">
        <v>360</v>
      </c>
      <c r="C27" s="17">
        <v>3123</v>
      </c>
      <c r="D27" s="17">
        <v>82100</v>
      </c>
      <c r="E27" s="17">
        <v>68400</v>
      </c>
      <c r="F27" s="20" t="s">
        <v>568</v>
      </c>
      <c r="G27" s="17">
        <v>65700</v>
      </c>
      <c r="H27" s="17">
        <v>55800</v>
      </c>
      <c r="I27" s="20" t="s">
        <v>561</v>
      </c>
      <c r="J27" s="17">
        <v>457500</v>
      </c>
      <c r="K27" s="17">
        <v>131900</v>
      </c>
      <c r="L27" s="20" t="s">
        <v>590</v>
      </c>
      <c r="M27" s="17">
        <v>287300</v>
      </c>
      <c r="N27" s="17">
        <v>51500</v>
      </c>
      <c r="O27" s="20" t="s">
        <v>598</v>
      </c>
    </row>
    <row r="28" spans="2:15" x14ac:dyDescent="0.25">
      <c r="B28" s="16" t="s">
        <v>361</v>
      </c>
      <c r="C28" s="17">
        <v>610</v>
      </c>
      <c r="D28" s="17">
        <v>94900</v>
      </c>
      <c r="E28" s="17">
        <v>82200</v>
      </c>
      <c r="F28" s="20" t="s">
        <v>568</v>
      </c>
      <c r="G28" s="17">
        <v>74600</v>
      </c>
      <c r="H28" s="17">
        <v>63900</v>
      </c>
      <c r="I28" s="20" t="s">
        <v>563</v>
      </c>
      <c r="J28" s="17">
        <v>518700</v>
      </c>
      <c r="K28" s="17">
        <v>308300</v>
      </c>
      <c r="L28" s="20" t="s">
        <v>582</v>
      </c>
      <c r="M28" s="17">
        <v>260700</v>
      </c>
      <c r="N28" s="17">
        <v>58200</v>
      </c>
      <c r="O28" s="20" t="s">
        <v>603</v>
      </c>
    </row>
    <row r="29" spans="2:15" x14ac:dyDescent="0.25">
      <c r="B29" s="16" t="s">
        <v>362</v>
      </c>
      <c r="C29" s="17">
        <v>3118</v>
      </c>
      <c r="D29" s="17">
        <v>88100</v>
      </c>
      <c r="E29" s="17">
        <v>74000</v>
      </c>
      <c r="F29" s="20" t="s">
        <v>568</v>
      </c>
      <c r="G29" s="17">
        <v>70100</v>
      </c>
      <c r="H29" s="17">
        <v>59400</v>
      </c>
      <c r="I29" s="20" t="s">
        <v>563</v>
      </c>
      <c r="J29" s="17">
        <v>485800</v>
      </c>
      <c r="K29" s="17">
        <v>189200</v>
      </c>
      <c r="L29" s="20" t="s">
        <v>588</v>
      </c>
      <c r="M29" s="17">
        <v>272600</v>
      </c>
      <c r="N29" s="17">
        <v>43200</v>
      </c>
      <c r="O29" s="20" t="s">
        <v>586</v>
      </c>
    </row>
    <row r="30" spans="2:15" x14ac:dyDescent="0.25">
      <c r="B30" s="16" t="s">
        <v>363</v>
      </c>
      <c r="C30" s="17">
        <v>1076</v>
      </c>
      <c r="D30" s="17">
        <v>95000</v>
      </c>
      <c r="E30" s="17">
        <v>79700</v>
      </c>
      <c r="F30" s="20" t="s">
        <v>563</v>
      </c>
      <c r="G30" s="17">
        <v>76200</v>
      </c>
      <c r="H30" s="17">
        <v>65700</v>
      </c>
      <c r="I30" s="20" t="s">
        <v>562</v>
      </c>
      <c r="J30" s="17">
        <v>543800</v>
      </c>
      <c r="K30" s="17">
        <v>324600</v>
      </c>
      <c r="L30" s="20" t="s">
        <v>594</v>
      </c>
      <c r="M30" s="17">
        <v>282800</v>
      </c>
      <c r="N30" s="17">
        <v>40900</v>
      </c>
      <c r="O30" s="20" t="s">
        <v>586</v>
      </c>
    </row>
    <row r="31" spans="2:15" x14ac:dyDescent="0.25">
      <c r="B31" s="16" t="s">
        <v>364</v>
      </c>
      <c r="C31" s="17">
        <v>1045</v>
      </c>
      <c r="D31" s="17">
        <v>93300</v>
      </c>
      <c r="E31" s="17">
        <v>74300</v>
      </c>
      <c r="F31" s="20" t="s">
        <v>563</v>
      </c>
      <c r="G31" s="17">
        <v>73600</v>
      </c>
      <c r="H31" s="17">
        <v>59200</v>
      </c>
      <c r="I31" s="20" t="s">
        <v>566</v>
      </c>
      <c r="J31" s="17">
        <v>510200</v>
      </c>
      <c r="K31" s="17">
        <v>283800</v>
      </c>
      <c r="L31" s="20" t="s">
        <v>595</v>
      </c>
      <c r="M31" s="17">
        <v>260500</v>
      </c>
      <c r="N31" s="17">
        <v>44700</v>
      </c>
      <c r="O31" s="20" t="s">
        <v>586</v>
      </c>
    </row>
    <row r="32" spans="2:15" x14ac:dyDescent="0.25">
      <c r="B32" s="16" t="s">
        <v>365</v>
      </c>
      <c r="C32" s="17">
        <v>1127</v>
      </c>
      <c r="D32" s="17">
        <v>87700</v>
      </c>
      <c r="E32" s="17">
        <v>75000</v>
      </c>
      <c r="F32" s="20" t="s">
        <v>568</v>
      </c>
      <c r="G32" s="17">
        <v>68900</v>
      </c>
      <c r="H32" s="17">
        <v>60000</v>
      </c>
      <c r="I32" s="20" t="s">
        <v>563</v>
      </c>
      <c r="J32" s="17">
        <v>512000</v>
      </c>
      <c r="K32" s="17">
        <v>183700</v>
      </c>
      <c r="L32" s="20" t="s">
        <v>592</v>
      </c>
      <c r="M32" s="17">
        <v>294400</v>
      </c>
      <c r="N32" s="17">
        <v>30800</v>
      </c>
      <c r="O32" s="20" t="s">
        <v>613</v>
      </c>
    </row>
    <row r="33" spans="2:15" x14ac:dyDescent="0.25">
      <c r="B33" s="16" t="s">
        <v>366</v>
      </c>
      <c r="C33" s="17">
        <v>3171</v>
      </c>
      <c r="D33" s="17">
        <v>84400</v>
      </c>
      <c r="E33" s="17">
        <v>70700</v>
      </c>
      <c r="F33" s="20" t="s">
        <v>568</v>
      </c>
      <c r="G33" s="17">
        <v>67700</v>
      </c>
      <c r="H33" s="17">
        <v>58100</v>
      </c>
      <c r="I33" s="20" t="s">
        <v>561</v>
      </c>
      <c r="J33" s="17">
        <v>393500</v>
      </c>
      <c r="K33" s="17">
        <v>84700</v>
      </c>
      <c r="L33" s="20" t="s">
        <v>584</v>
      </c>
      <c r="M33" s="17">
        <v>217300</v>
      </c>
      <c r="N33" s="17">
        <v>28800</v>
      </c>
      <c r="O33" s="20" t="s">
        <v>597</v>
      </c>
    </row>
    <row r="34" spans="2:15" x14ac:dyDescent="0.25">
      <c r="B34" s="16" t="s">
        <v>367</v>
      </c>
      <c r="C34" s="17">
        <v>4779</v>
      </c>
      <c r="D34" s="17">
        <v>72100</v>
      </c>
      <c r="E34" s="17">
        <v>61400</v>
      </c>
      <c r="F34" s="20" t="s">
        <v>564</v>
      </c>
      <c r="G34" s="17">
        <v>58600</v>
      </c>
      <c r="H34" s="17">
        <v>50100</v>
      </c>
      <c r="I34" s="20" t="s">
        <v>561</v>
      </c>
      <c r="J34" s="17">
        <v>265700</v>
      </c>
      <c r="K34" s="17">
        <v>34600</v>
      </c>
      <c r="L34" s="20" t="s">
        <v>586</v>
      </c>
      <c r="M34" s="17">
        <v>171600</v>
      </c>
      <c r="N34" s="17">
        <v>18100</v>
      </c>
      <c r="O34" s="20" t="s">
        <v>613</v>
      </c>
    </row>
    <row r="35" spans="2:15" x14ac:dyDescent="0.25">
      <c r="B35" s="16" t="s">
        <v>368</v>
      </c>
      <c r="C35" s="17">
        <v>2395</v>
      </c>
      <c r="D35" s="17">
        <v>100600</v>
      </c>
      <c r="E35" s="17">
        <v>82300</v>
      </c>
      <c r="F35" s="20" t="s">
        <v>568</v>
      </c>
      <c r="G35" s="17">
        <v>79900</v>
      </c>
      <c r="H35" s="17">
        <v>67300</v>
      </c>
      <c r="I35" s="20" t="s">
        <v>561</v>
      </c>
      <c r="J35" s="17">
        <v>605200</v>
      </c>
      <c r="K35" s="17">
        <v>294400</v>
      </c>
      <c r="L35" s="20" t="s">
        <v>596</v>
      </c>
      <c r="M35" s="17">
        <v>378000</v>
      </c>
      <c r="N35" s="17">
        <v>78500</v>
      </c>
      <c r="O35" s="20" t="s">
        <v>598</v>
      </c>
    </row>
    <row r="36" spans="2:15" x14ac:dyDescent="0.25">
      <c r="B36" s="16" t="s">
        <v>369</v>
      </c>
      <c r="C36" s="17">
        <v>2327</v>
      </c>
      <c r="D36" s="17">
        <v>106900</v>
      </c>
      <c r="E36" s="17">
        <v>80400</v>
      </c>
      <c r="F36" s="20" t="s">
        <v>569</v>
      </c>
      <c r="G36" s="17">
        <v>85000</v>
      </c>
      <c r="H36" s="17">
        <v>65300</v>
      </c>
      <c r="I36" s="20" t="s">
        <v>567</v>
      </c>
      <c r="J36" s="17">
        <v>888400</v>
      </c>
      <c r="K36" s="17">
        <v>436400</v>
      </c>
      <c r="L36" s="20" t="s">
        <v>588</v>
      </c>
      <c r="M36" s="17">
        <v>590700</v>
      </c>
      <c r="N36" s="17">
        <v>92800</v>
      </c>
      <c r="O36" s="20" t="s">
        <v>597</v>
      </c>
    </row>
    <row r="37" spans="2:15" x14ac:dyDescent="0.25">
      <c r="B37" s="16" t="s">
        <v>370</v>
      </c>
      <c r="C37" s="17">
        <v>4804</v>
      </c>
      <c r="D37" s="17">
        <v>90700</v>
      </c>
      <c r="E37" s="17">
        <v>72400</v>
      </c>
      <c r="F37" s="20" t="s">
        <v>562</v>
      </c>
      <c r="G37" s="17">
        <v>73400</v>
      </c>
      <c r="H37" s="17">
        <v>59000</v>
      </c>
      <c r="I37" s="20" t="s">
        <v>566</v>
      </c>
      <c r="J37" s="17">
        <v>569000</v>
      </c>
      <c r="K37" s="17">
        <v>159700</v>
      </c>
      <c r="L37" s="20" t="s">
        <v>590</v>
      </c>
      <c r="M37" s="17">
        <v>385800</v>
      </c>
      <c r="N37" s="17">
        <v>65900</v>
      </c>
      <c r="O37" s="20" t="s">
        <v>586</v>
      </c>
    </row>
    <row r="38" spans="2:15" x14ac:dyDescent="0.25">
      <c r="B38" s="16" t="s">
        <v>371</v>
      </c>
      <c r="C38" s="17">
        <v>1132</v>
      </c>
      <c r="D38" s="17">
        <v>117700</v>
      </c>
      <c r="E38" s="17">
        <v>79500</v>
      </c>
      <c r="F38" s="20" t="s">
        <v>570</v>
      </c>
      <c r="G38" s="17">
        <v>94200</v>
      </c>
      <c r="H38" s="17">
        <v>61900</v>
      </c>
      <c r="I38" s="20" t="s">
        <v>579</v>
      </c>
      <c r="J38" s="17">
        <v>893300</v>
      </c>
      <c r="K38" s="17">
        <v>416600</v>
      </c>
      <c r="L38" s="20" t="s">
        <v>590</v>
      </c>
      <c r="M38" s="17">
        <v>516000</v>
      </c>
      <c r="N38" s="17">
        <v>70800</v>
      </c>
      <c r="O38" s="20" t="s">
        <v>612</v>
      </c>
    </row>
    <row r="39" spans="2:15" x14ac:dyDescent="0.25">
      <c r="B39" s="16" t="s">
        <v>372</v>
      </c>
      <c r="C39" s="17">
        <v>6169</v>
      </c>
      <c r="D39" s="17">
        <v>71400</v>
      </c>
      <c r="E39" s="17">
        <v>62400</v>
      </c>
      <c r="F39" s="20" t="s">
        <v>565</v>
      </c>
      <c r="G39" s="17">
        <v>58200</v>
      </c>
      <c r="H39" s="17">
        <v>51300</v>
      </c>
      <c r="I39" s="20" t="s">
        <v>568</v>
      </c>
      <c r="J39" s="17">
        <v>235500</v>
      </c>
      <c r="K39" s="17">
        <v>22600</v>
      </c>
      <c r="L39" s="20" t="s">
        <v>597</v>
      </c>
      <c r="M39" s="17">
        <v>142200</v>
      </c>
      <c r="N39" s="17">
        <v>10300</v>
      </c>
      <c r="O39" s="20" t="s">
        <v>614</v>
      </c>
    </row>
    <row r="40" spans="2:15" x14ac:dyDescent="0.25">
      <c r="B40" s="16" t="s">
        <v>373</v>
      </c>
      <c r="C40" s="17">
        <v>1210</v>
      </c>
      <c r="D40" s="17">
        <v>87300</v>
      </c>
      <c r="E40" s="17">
        <v>74000</v>
      </c>
      <c r="F40" s="20" t="s">
        <v>571</v>
      </c>
      <c r="G40" s="17">
        <v>69100</v>
      </c>
      <c r="H40" s="17">
        <v>59300</v>
      </c>
      <c r="I40" s="20" t="s">
        <v>565</v>
      </c>
      <c r="J40" s="17">
        <v>477100</v>
      </c>
      <c r="K40" s="17">
        <v>123900</v>
      </c>
      <c r="L40" s="20" t="s">
        <v>592</v>
      </c>
      <c r="M40" s="17">
        <v>268800</v>
      </c>
      <c r="N40" s="17">
        <v>35300</v>
      </c>
      <c r="O40" s="20" t="s">
        <v>597</v>
      </c>
    </row>
    <row r="41" spans="2:15" x14ac:dyDescent="0.25">
      <c r="B41" s="16" t="s">
        <v>374</v>
      </c>
      <c r="C41" s="17">
        <v>1693</v>
      </c>
      <c r="D41" s="17">
        <v>76000</v>
      </c>
      <c r="E41" s="17">
        <v>62800</v>
      </c>
      <c r="F41" s="20" t="s">
        <v>561</v>
      </c>
      <c r="G41" s="17">
        <v>61600</v>
      </c>
      <c r="H41" s="17">
        <v>51500</v>
      </c>
      <c r="I41" s="20" t="s">
        <v>563</v>
      </c>
      <c r="J41" s="17">
        <v>324800</v>
      </c>
      <c r="K41" s="17">
        <v>53000</v>
      </c>
      <c r="L41" s="20" t="s">
        <v>593</v>
      </c>
      <c r="M41" s="17">
        <v>198400</v>
      </c>
      <c r="N41" s="17">
        <v>27900</v>
      </c>
      <c r="O41" s="20" t="s">
        <v>600</v>
      </c>
    </row>
    <row r="42" spans="2:15" x14ac:dyDescent="0.25">
      <c r="B42" s="16" t="s">
        <v>375</v>
      </c>
      <c r="C42" s="17">
        <v>3987</v>
      </c>
      <c r="D42" s="17">
        <v>85600</v>
      </c>
      <c r="E42" s="17">
        <v>70000</v>
      </c>
      <c r="F42" s="20" t="s">
        <v>561</v>
      </c>
      <c r="G42" s="17">
        <v>68600</v>
      </c>
      <c r="H42" s="17">
        <v>56500</v>
      </c>
      <c r="I42" s="20" t="s">
        <v>562</v>
      </c>
      <c r="J42" s="17">
        <v>535100</v>
      </c>
      <c r="K42" s="17">
        <v>144200</v>
      </c>
      <c r="L42" s="20" t="s">
        <v>584</v>
      </c>
      <c r="M42" s="17">
        <v>348100</v>
      </c>
      <c r="N42" s="17">
        <v>50700</v>
      </c>
      <c r="O42" s="20" t="s">
        <v>612</v>
      </c>
    </row>
    <row r="43" spans="2:15" x14ac:dyDescent="0.25">
      <c r="B43" s="16" t="s">
        <v>376</v>
      </c>
      <c r="C43" s="17">
        <v>12293</v>
      </c>
      <c r="D43" s="17">
        <v>87600</v>
      </c>
      <c r="E43" s="17">
        <v>69000</v>
      </c>
      <c r="F43" s="20" t="s">
        <v>562</v>
      </c>
      <c r="G43" s="17">
        <v>70800</v>
      </c>
      <c r="H43" s="17">
        <v>56700</v>
      </c>
      <c r="I43" s="20" t="s">
        <v>572</v>
      </c>
      <c r="J43" s="17">
        <v>519600</v>
      </c>
      <c r="K43" s="17">
        <v>94400</v>
      </c>
      <c r="L43" s="20" t="s">
        <v>598</v>
      </c>
      <c r="M43" s="17">
        <v>358200</v>
      </c>
      <c r="N43" s="17">
        <v>50100</v>
      </c>
      <c r="O43" s="20" t="s">
        <v>613</v>
      </c>
    </row>
    <row r="44" spans="2:15" x14ac:dyDescent="0.25">
      <c r="B44" s="16" t="s">
        <v>377</v>
      </c>
      <c r="C44" s="17">
        <v>890</v>
      </c>
      <c r="D44" s="17">
        <v>88000</v>
      </c>
      <c r="E44" s="17">
        <v>75300</v>
      </c>
      <c r="F44" s="20" t="s">
        <v>564</v>
      </c>
      <c r="G44" s="17">
        <v>69300</v>
      </c>
      <c r="H44" s="17">
        <v>59600</v>
      </c>
      <c r="I44" s="20" t="s">
        <v>568</v>
      </c>
      <c r="J44" s="17">
        <v>541300</v>
      </c>
      <c r="K44" s="17">
        <v>319800</v>
      </c>
      <c r="L44" s="20" t="s">
        <v>595</v>
      </c>
      <c r="M44" s="17">
        <v>285400</v>
      </c>
      <c r="N44" s="17">
        <v>47100</v>
      </c>
      <c r="O44" s="20" t="s">
        <v>586</v>
      </c>
    </row>
    <row r="45" spans="2:15" x14ac:dyDescent="0.25">
      <c r="B45" s="16" t="s">
        <v>378</v>
      </c>
      <c r="C45" s="17">
        <v>2652</v>
      </c>
      <c r="D45" s="17">
        <v>86300</v>
      </c>
      <c r="E45" s="17">
        <v>73700</v>
      </c>
      <c r="F45" s="20" t="s">
        <v>565</v>
      </c>
      <c r="G45" s="17">
        <v>69000</v>
      </c>
      <c r="H45" s="17">
        <v>59900</v>
      </c>
      <c r="I45" s="20" t="s">
        <v>564</v>
      </c>
      <c r="J45" s="17">
        <v>469700</v>
      </c>
      <c r="K45" s="17">
        <v>130700</v>
      </c>
      <c r="L45" s="20" t="s">
        <v>592</v>
      </c>
      <c r="M45" s="17">
        <v>281500</v>
      </c>
      <c r="N45" s="17">
        <v>43700</v>
      </c>
      <c r="O45" s="20" t="s">
        <v>600</v>
      </c>
    </row>
    <row r="46" spans="2:15" x14ac:dyDescent="0.25">
      <c r="B46" s="16" t="s">
        <v>379</v>
      </c>
      <c r="C46" s="17">
        <v>3532</v>
      </c>
      <c r="D46" s="17">
        <v>102800</v>
      </c>
      <c r="E46" s="17">
        <v>82000</v>
      </c>
      <c r="F46" s="20" t="s">
        <v>563</v>
      </c>
      <c r="G46" s="17">
        <v>81700</v>
      </c>
      <c r="H46" s="17">
        <v>66500</v>
      </c>
      <c r="I46" s="20" t="s">
        <v>562</v>
      </c>
      <c r="J46" s="17">
        <v>703900</v>
      </c>
      <c r="K46" s="17">
        <v>385800</v>
      </c>
      <c r="L46" s="20" t="s">
        <v>596</v>
      </c>
      <c r="M46" s="17">
        <v>418400</v>
      </c>
      <c r="N46" s="17">
        <v>80900</v>
      </c>
      <c r="O46" s="20" t="s">
        <v>598</v>
      </c>
    </row>
    <row r="47" spans="2:15" x14ac:dyDescent="0.25">
      <c r="B47" s="24" t="s">
        <v>380</v>
      </c>
      <c r="C47" s="25">
        <v>44307</v>
      </c>
      <c r="D47" s="25">
        <v>90900</v>
      </c>
      <c r="E47" s="25">
        <v>71900</v>
      </c>
      <c r="F47" s="26" t="s">
        <v>562</v>
      </c>
      <c r="G47" s="25">
        <v>72600</v>
      </c>
      <c r="H47" s="25">
        <v>58000</v>
      </c>
      <c r="I47" s="26" t="s">
        <v>566</v>
      </c>
      <c r="J47" s="25">
        <v>584500</v>
      </c>
      <c r="K47" s="25">
        <v>146000</v>
      </c>
      <c r="L47" s="26" t="s">
        <v>593</v>
      </c>
      <c r="M47" s="25">
        <v>359300</v>
      </c>
      <c r="N47" s="25">
        <v>43200</v>
      </c>
      <c r="O47" s="26" t="s">
        <v>613</v>
      </c>
    </row>
    <row r="48" spans="2:15" x14ac:dyDescent="0.25">
      <c r="B48" s="16" t="s">
        <v>381</v>
      </c>
      <c r="C48" s="17">
        <v>1049</v>
      </c>
      <c r="D48" s="17">
        <v>115800</v>
      </c>
      <c r="E48" s="17">
        <v>90000</v>
      </c>
      <c r="F48" s="20" t="s">
        <v>566</v>
      </c>
      <c r="G48" s="17">
        <v>91300</v>
      </c>
      <c r="H48" s="17">
        <v>70500</v>
      </c>
      <c r="I48" s="20" t="s">
        <v>572</v>
      </c>
      <c r="J48" s="17">
        <v>941600</v>
      </c>
      <c r="K48" s="17">
        <v>405400</v>
      </c>
      <c r="L48" s="20" t="s">
        <v>592</v>
      </c>
      <c r="M48" s="17">
        <v>570000</v>
      </c>
      <c r="N48" s="17">
        <v>94300</v>
      </c>
      <c r="O48" s="20" t="s">
        <v>600</v>
      </c>
    </row>
    <row r="49" spans="2:15" x14ac:dyDescent="0.25">
      <c r="B49" s="16" t="s">
        <v>382</v>
      </c>
      <c r="C49" s="17">
        <v>2761</v>
      </c>
      <c r="D49" s="17">
        <v>93100</v>
      </c>
      <c r="E49" s="17">
        <v>74300</v>
      </c>
      <c r="F49" s="20" t="s">
        <v>563</v>
      </c>
      <c r="G49" s="17">
        <v>75500</v>
      </c>
      <c r="H49" s="17">
        <v>61300</v>
      </c>
      <c r="I49" s="20" t="s">
        <v>562</v>
      </c>
      <c r="J49" s="17">
        <v>633200</v>
      </c>
      <c r="K49" s="17">
        <v>117500</v>
      </c>
      <c r="L49" s="20" t="s">
        <v>599</v>
      </c>
      <c r="M49" s="17">
        <v>421800</v>
      </c>
      <c r="N49" s="17">
        <v>52900</v>
      </c>
      <c r="O49" s="20" t="s">
        <v>613</v>
      </c>
    </row>
    <row r="50" spans="2:15" x14ac:dyDescent="0.25">
      <c r="B50" s="16" t="s">
        <v>383</v>
      </c>
      <c r="C50" s="17">
        <v>5014</v>
      </c>
      <c r="D50" s="17">
        <v>84000</v>
      </c>
      <c r="E50" s="17">
        <v>67400</v>
      </c>
      <c r="F50" s="20" t="s">
        <v>562</v>
      </c>
      <c r="G50" s="17">
        <v>67200</v>
      </c>
      <c r="H50" s="17">
        <v>54600</v>
      </c>
      <c r="I50" s="20" t="s">
        <v>566</v>
      </c>
      <c r="J50" s="17">
        <v>500300</v>
      </c>
      <c r="K50" s="17">
        <v>70600</v>
      </c>
      <c r="L50" s="20" t="s">
        <v>600</v>
      </c>
      <c r="M50" s="17">
        <v>318800</v>
      </c>
      <c r="N50" s="17">
        <v>36100</v>
      </c>
      <c r="O50" s="20" t="s">
        <v>615</v>
      </c>
    </row>
    <row r="51" spans="2:15" x14ac:dyDescent="0.25">
      <c r="B51" s="16" t="s">
        <v>384</v>
      </c>
      <c r="C51" s="17">
        <v>604</v>
      </c>
      <c r="D51" s="17">
        <v>92000</v>
      </c>
      <c r="E51" s="17">
        <v>76900</v>
      </c>
      <c r="F51" s="20" t="s">
        <v>568</v>
      </c>
      <c r="G51" s="17">
        <v>72800</v>
      </c>
      <c r="H51" s="17">
        <v>60000</v>
      </c>
      <c r="I51" s="20" t="s">
        <v>561</v>
      </c>
      <c r="J51" s="17">
        <v>534700</v>
      </c>
      <c r="K51" s="17">
        <v>382700</v>
      </c>
      <c r="L51" s="20" t="s">
        <v>591</v>
      </c>
      <c r="M51" s="17">
        <v>256300</v>
      </c>
      <c r="N51" s="17">
        <v>40000</v>
      </c>
      <c r="O51" s="20" t="s">
        <v>600</v>
      </c>
    </row>
    <row r="52" spans="2:15" x14ac:dyDescent="0.25">
      <c r="B52" s="16" t="s">
        <v>385</v>
      </c>
      <c r="C52" s="17">
        <v>2168</v>
      </c>
      <c r="D52" s="17">
        <v>79100</v>
      </c>
      <c r="E52" s="17">
        <v>67000</v>
      </c>
      <c r="F52" s="20" t="s">
        <v>565</v>
      </c>
      <c r="G52" s="17">
        <v>62900</v>
      </c>
      <c r="H52" s="17">
        <v>54000</v>
      </c>
      <c r="I52" s="20" t="s">
        <v>564</v>
      </c>
      <c r="J52" s="17">
        <v>401400</v>
      </c>
      <c r="K52" s="17">
        <v>88400</v>
      </c>
      <c r="L52" s="20" t="s">
        <v>584</v>
      </c>
      <c r="M52" s="17">
        <v>238800</v>
      </c>
      <c r="N52" s="17">
        <v>27400</v>
      </c>
      <c r="O52" s="20" t="s">
        <v>612</v>
      </c>
    </row>
    <row r="53" spans="2:15" x14ac:dyDescent="0.25">
      <c r="B53" s="16" t="s">
        <v>386</v>
      </c>
      <c r="C53" s="17">
        <v>581</v>
      </c>
      <c r="D53" s="17">
        <v>96600</v>
      </c>
      <c r="E53" s="17">
        <v>78100</v>
      </c>
      <c r="F53" s="20" t="s">
        <v>563</v>
      </c>
      <c r="G53" s="17">
        <v>75400</v>
      </c>
      <c r="H53" s="17">
        <v>63300</v>
      </c>
      <c r="I53" s="20" t="s">
        <v>563</v>
      </c>
      <c r="J53" s="17">
        <v>581700</v>
      </c>
      <c r="K53" s="17">
        <v>373700</v>
      </c>
      <c r="L53" s="20" t="s">
        <v>591</v>
      </c>
      <c r="M53" s="17">
        <v>283200</v>
      </c>
      <c r="N53" s="17">
        <v>44400</v>
      </c>
      <c r="O53" s="20" t="s">
        <v>598</v>
      </c>
    </row>
    <row r="54" spans="2:15" x14ac:dyDescent="0.25">
      <c r="B54" s="16" t="s">
        <v>387</v>
      </c>
      <c r="C54" s="17">
        <v>919</v>
      </c>
      <c r="D54" s="17">
        <v>86100</v>
      </c>
      <c r="E54" s="17">
        <v>74300</v>
      </c>
      <c r="F54" s="20" t="s">
        <v>571</v>
      </c>
      <c r="G54" s="17">
        <v>67600</v>
      </c>
      <c r="H54" s="17">
        <v>59200</v>
      </c>
      <c r="I54" s="20" t="s">
        <v>564</v>
      </c>
      <c r="J54" s="17">
        <v>525800</v>
      </c>
      <c r="K54" s="17">
        <v>252700</v>
      </c>
      <c r="L54" s="20" t="s">
        <v>601</v>
      </c>
      <c r="M54" s="17">
        <v>315800</v>
      </c>
      <c r="N54" s="17">
        <v>40000</v>
      </c>
      <c r="O54" s="20" t="s">
        <v>612</v>
      </c>
    </row>
    <row r="55" spans="2:15" x14ac:dyDescent="0.25">
      <c r="B55" s="16" t="s">
        <v>388</v>
      </c>
      <c r="C55" s="17">
        <v>1400</v>
      </c>
      <c r="D55" s="17">
        <v>93600</v>
      </c>
      <c r="E55" s="17">
        <v>76500</v>
      </c>
      <c r="F55" s="20" t="s">
        <v>561</v>
      </c>
      <c r="G55" s="17">
        <v>73800</v>
      </c>
      <c r="H55" s="17">
        <v>61800</v>
      </c>
      <c r="I55" s="20" t="s">
        <v>563</v>
      </c>
      <c r="J55" s="17">
        <v>610200</v>
      </c>
      <c r="K55" s="17">
        <v>371100</v>
      </c>
      <c r="L55" s="20" t="s">
        <v>594</v>
      </c>
      <c r="M55" s="17">
        <v>360300</v>
      </c>
      <c r="N55" s="17">
        <v>61600</v>
      </c>
      <c r="O55" s="20" t="s">
        <v>586</v>
      </c>
    </row>
    <row r="56" spans="2:15" x14ac:dyDescent="0.25">
      <c r="B56" s="16" t="s">
        <v>389</v>
      </c>
      <c r="C56" s="17">
        <v>361</v>
      </c>
      <c r="D56" s="17">
        <v>104300</v>
      </c>
      <c r="E56" s="17">
        <v>87900</v>
      </c>
      <c r="F56" s="20" t="s">
        <v>568</v>
      </c>
      <c r="G56" s="17">
        <v>83600</v>
      </c>
      <c r="H56" s="17">
        <v>67900</v>
      </c>
      <c r="I56" s="20" t="s">
        <v>563</v>
      </c>
      <c r="J56" s="17">
        <v>692800</v>
      </c>
      <c r="K56" s="17">
        <v>275600</v>
      </c>
      <c r="L56" s="20" t="s">
        <v>601</v>
      </c>
      <c r="M56" s="17">
        <v>381400</v>
      </c>
      <c r="N56" s="17">
        <v>64200</v>
      </c>
      <c r="O56" s="20" t="s">
        <v>586</v>
      </c>
    </row>
    <row r="57" spans="2:15" x14ac:dyDescent="0.25">
      <c r="B57" s="16" t="s">
        <v>390</v>
      </c>
      <c r="C57" s="17">
        <v>1199</v>
      </c>
      <c r="D57" s="17">
        <v>109300</v>
      </c>
      <c r="E57" s="17">
        <v>83200</v>
      </c>
      <c r="F57" s="20" t="s">
        <v>572</v>
      </c>
      <c r="G57" s="17">
        <v>87200</v>
      </c>
      <c r="H57" s="17">
        <v>66300</v>
      </c>
      <c r="I57" s="20" t="s">
        <v>569</v>
      </c>
      <c r="J57" s="17">
        <v>621600</v>
      </c>
      <c r="K57" s="17">
        <v>341200</v>
      </c>
      <c r="L57" s="20" t="s">
        <v>594</v>
      </c>
      <c r="M57" s="17">
        <v>318800</v>
      </c>
      <c r="N57" s="17">
        <v>52200</v>
      </c>
      <c r="O57" s="20" t="s">
        <v>599</v>
      </c>
    </row>
    <row r="58" spans="2:15" x14ac:dyDescent="0.25">
      <c r="B58" s="16" t="s">
        <v>391</v>
      </c>
      <c r="C58" s="17">
        <v>1602</v>
      </c>
      <c r="D58" s="17">
        <v>87500</v>
      </c>
      <c r="E58" s="17">
        <v>73200</v>
      </c>
      <c r="F58" s="20" t="s">
        <v>564</v>
      </c>
      <c r="G58" s="17">
        <v>69200</v>
      </c>
      <c r="H58" s="17">
        <v>58700</v>
      </c>
      <c r="I58" s="20" t="s">
        <v>568</v>
      </c>
      <c r="J58" s="17">
        <v>479100</v>
      </c>
      <c r="K58" s="17">
        <v>195900</v>
      </c>
      <c r="L58" s="20" t="s">
        <v>596</v>
      </c>
      <c r="M58" s="17">
        <v>264400</v>
      </c>
      <c r="N58" s="17">
        <v>36200</v>
      </c>
      <c r="O58" s="20" t="s">
        <v>600</v>
      </c>
    </row>
    <row r="59" spans="2:15" x14ac:dyDescent="0.25">
      <c r="B59" s="16" t="s">
        <v>392</v>
      </c>
      <c r="C59" s="17">
        <v>1209</v>
      </c>
      <c r="D59" s="17">
        <v>118800</v>
      </c>
      <c r="E59" s="17">
        <v>89200</v>
      </c>
      <c r="F59" s="20" t="s">
        <v>569</v>
      </c>
      <c r="G59" s="17">
        <v>94300</v>
      </c>
      <c r="H59" s="17">
        <v>71700</v>
      </c>
      <c r="I59" s="20" t="s">
        <v>567</v>
      </c>
      <c r="J59" s="17">
        <v>1135800</v>
      </c>
      <c r="K59" s="17">
        <v>370900</v>
      </c>
      <c r="L59" s="20" t="s">
        <v>599</v>
      </c>
      <c r="M59" s="17">
        <v>769900</v>
      </c>
      <c r="N59" s="17">
        <v>101400</v>
      </c>
      <c r="O59" s="20" t="s">
        <v>614</v>
      </c>
    </row>
    <row r="60" spans="2:15" x14ac:dyDescent="0.25">
      <c r="B60" s="16" t="s">
        <v>393</v>
      </c>
      <c r="C60" s="17">
        <v>1419</v>
      </c>
      <c r="D60" s="17">
        <v>151600</v>
      </c>
      <c r="E60" s="17">
        <v>91100</v>
      </c>
      <c r="F60" s="20" t="s">
        <v>573</v>
      </c>
      <c r="G60" s="17">
        <v>122400</v>
      </c>
      <c r="H60" s="17">
        <v>71600</v>
      </c>
      <c r="I60" s="20" t="s">
        <v>580</v>
      </c>
      <c r="J60" s="17">
        <v>1576000</v>
      </c>
      <c r="K60" s="17">
        <v>516100</v>
      </c>
      <c r="L60" s="20" t="s">
        <v>599</v>
      </c>
      <c r="M60" s="17">
        <v>1087500</v>
      </c>
      <c r="N60" s="17">
        <v>146000</v>
      </c>
      <c r="O60" s="20" t="s">
        <v>610</v>
      </c>
    </row>
    <row r="61" spans="2:15" x14ac:dyDescent="0.25">
      <c r="B61" s="16" t="s">
        <v>394</v>
      </c>
      <c r="C61" s="17">
        <v>2478</v>
      </c>
      <c r="D61" s="17">
        <v>91900</v>
      </c>
      <c r="E61" s="17">
        <v>73400</v>
      </c>
      <c r="F61" s="20" t="s">
        <v>563</v>
      </c>
      <c r="G61" s="17">
        <v>73600</v>
      </c>
      <c r="H61" s="17">
        <v>59400</v>
      </c>
      <c r="I61" s="20" t="s">
        <v>562</v>
      </c>
      <c r="J61" s="17">
        <v>535800</v>
      </c>
      <c r="K61" s="17">
        <v>103100</v>
      </c>
      <c r="L61" s="20" t="s">
        <v>593</v>
      </c>
      <c r="M61" s="17">
        <v>331300</v>
      </c>
      <c r="N61" s="17">
        <v>38500</v>
      </c>
      <c r="O61" s="20" t="s">
        <v>613</v>
      </c>
    </row>
    <row r="62" spans="2:15" x14ac:dyDescent="0.25">
      <c r="B62" s="16" t="s">
        <v>395</v>
      </c>
      <c r="C62" s="17">
        <v>1672</v>
      </c>
      <c r="D62" s="17">
        <v>86000</v>
      </c>
      <c r="E62" s="17">
        <v>71700</v>
      </c>
      <c r="F62" s="20" t="s">
        <v>564</v>
      </c>
      <c r="G62" s="17">
        <v>67100</v>
      </c>
      <c r="H62" s="17">
        <v>56400</v>
      </c>
      <c r="I62" s="20" t="s">
        <v>561</v>
      </c>
      <c r="J62" s="17">
        <v>505300</v>
      </c>
      <c r="K62" s="17">
        <v>253200</v>
      </c>
      <c r="L62" s="20" t="s">
        <v>595</v>
      </c>
      <c r="M62" s="17">
        <v>271500</v>
      </c>
      <c r="N62" s="17">
        <v>54400</v>
      </c>
      <c r="O62" s="20" t="s">
        <v>598</v>
      </c>
    </row>
    <row r="63" spans="2:15" x14ac:dyDescent="0.25">
      <c r="B63" s="16" t="s">
        <v>396</v>
      </c>
      <c r="C63" s="17">
        <v>777</v>
      </c>
      <c r="D63" s="17">
        <v>86500</v>
      </c>
      <c r="E63" s="17">
        <v>73000</v>
      </c>
      <c r="F63" s="20" t="s">
        <v>568</v>
      </c>
      <c r="G63" s="17">
        <v>68400</v>
      </c>
      <c r="H63" s="17">
        <v>58800</v>
      </c>
      <c r="I63" s="20" t="s">
        <v>561</v>
      </c>
      <c r="J63" s="17">
        <v>503800</v>
      </c>
      <c r="K63" s="17">
        <v>336800</v>
      </c>
      <c r="L63" s="20" t="s">
        <v>602</v>
      </c>
      <c r="M63" s="17">
        <v>265000</v>
      </c>
      <c r="N63" s="17">
        <v>40000</v>
      </c>
      <c r="O63" s="20" t="s">
        <v>586</v>
      </c>
    </row>
    <row r="64" spans="2:15" x14ac:dyDescent="0.25">
      <c r="B64" s="16" t="s">
        <v>397</v>
      </c>
      <c r="C64" s="17">
        <v>291</v>
      </c>
      <c r="D64" s="17">
        <v>83100</v>
      </c>
      <c r="E64" s="17">
        <v>71000</v>
      </c>
      <c r="F64" s="20" t="s">
        <v>565</v>
      </c>
      <c r="G64" s="17">
        <v>64700</v>
      </c>
      <c r="H64" s="17">
        <v>56200</v>
      </c>
      <c r="I64" s="20" t="s">
        <v>568</v>
      </c>
      <c r="J64" s="17">
        <v>445600</v>
      </c>
      <c r="K64" s="17">
        <v>326500</v>
      </c>
      <c r="L64" s="20" t="s">
        <v>587</v>
      </c>
      <c r="M64" s="17">
        <v>222500</v>
      </c>
      <c r="N64" s="17">
        <v>51900</v>
      </c>
      <c r="O64" s="20" t="s">
        <v>599</v>
      </c>
    </row>
    <row r="65" spans="2:15" x14ac:dyDescent="0.25">
      <c r="B65" s="16" t="s">
        <v>398</v>
      </c>
      <c r="C65" s="17">
        <v>886</v>
      </c>
      <c r="D65" s="17">
        <v>99600</v>
      </c>
      <c r="E65" s="17">
        <v>81300</v>
      </c>
      <c r="F65" s="20" t="s">
        <v>568</v>
      </c>
      <c r="G65" s="17">
        <v>78000</v>
      </c>
      <c r="H65" s="17">
        <v>64600</v>
      </c>
      <c r="I65" s="20" t="s">
        <v>561</v>
      </c>
      <c r="J65" s="17">
        <v>669700</v>
      </c>
      <c r="K65" s="17">
        <v>277800</v>
      </c>
      <c r="L65" s="20" t="s">
        <v>588</v>
      </c>
      <c r="M65" s="17">
        <v>398100</v>
      </c>
      <c r="N65" s="17">
        <v>64300</v>
      </c>
      <c r="O65" s="20" t="s">
        <v>597</v>
      </c>
    </row>
    <row r="66" spans="2:15" x14ac:dyDescent="0.25">
      <c r="B66" s="16" t="s">
        <v>399</v>
      </c>
      <c r="C66" s="17">
        <v>4112</v>
      </c>
      <c r="D66" s="17">
        <v>79700</v>
      </c>
      <c r="E66" s="17">
        <v>69100</v>
      </c>
      <c r="F66" s="20" t="s">
        <v>571</v>
      </c>
      <c r="G66" s="17">
        <v>63700</v>
      </c>
      <c r="H66" s="17">
        <v>55800</v>
      </c>
      <c r="I66" s="20" t="s">
        <v>565</v>
      </c>
      <c r="J66" s="17">
        <v>391300</v>
      </c>
      <c r="K66" s="17">
        <v>103000</v>
      </c>
      <c r="L66" s="20" t="s">
        <v>590</v>
      </c>
      <c r="M66" s="17">
        <v>217500</v>
      </c>
      <c r="N66" s="17">
        <v>27500</v>
      </c>
      <c r="O66" s="20" t="s">
        <v>612</v>
      </c>
    </row>
    <row r="67" spans="2:15" x14ac:dyDescent="0.25">
      <c r="B67" s="16" t="s">
        <v>400</v>
      </c>
      <c r="C67" s="17">
        <v>2176</v>
      </c>
      <c r="D67" s="17">
        <v>112900</v>
      </c>
      <c r="E67" s="17">
        <v>79900</v>
      </c>
      <c r="F67" s="20" t="s">
        <v>574</v>
      </c>
      <c r="G67" s="17">
        <v>92900</v>
      </c>
      <c r="H67" s="17">
        <v>65500</v>
      </c>
      <c r="I67" s="20" t="s">
        <v>581</v>
      </c>
      <c r="J67" s="17">
        <v>961100</v>
      </c>
      <c r="K67" s="17">
        <v>239200</v>
      </c>
      <c r="L67" s="20" t="s">
        <v>599</v>
      </c>
      <c r="M67" s="17">
        <v>672200</v>
      </c>
      <c r="N67" s="17">
        <v>97500</v>
      </c>
      <c r="O67" s="20" t="s">
        <v>613</v>
      </c>
    </row>
    <row r="68" spans="2:15" x14ac:dyDescent="0.25">
      <c r="B68" s="16" t="s">
        <v>401</v>
      </c>
      <c r="C68" s="17">
        <v>9060</v>
      </c>
      <c r="D68" s="17">
        <v>76800</v>
      </c>
      <c r="E68" s="17">
        <v>63000</v>
      </c>
      <c r="F68" s="20" t="s">
        <v>561</v>
      </c>
      <c r="G68" s="17">
        <v>61300</v>
      </c>
      <c r="H68" s="17">
        <v>51500</v>
      </c>
      <c r="I68" s="20" t="s">
        <v>562</v>
      </c>
      <c r="J68" s="17">
        <v>425000</v>
      </c>
      <c r="K68" s="17">
        <v>77100</v>
      </c>
      <c r="L68" s="20" t="s">
        <v>593</v>
      </c>
      <c r="M68" s="17">
        <v>251900</v>
      </c>
      <c r="N68" s="17">
        <v>27400</v>
      </c>
      <c r="O68" s="20" t="s">
        <v>613</v>
      </c>
    </row>
    <row r="69" spans="2:15" x14ac:dyDescent="0.25">
      <c r="B69" s="16" t="s">
        <v>402</v>
      </c>
      <c r="C69" s="17">
        <v>2569</v>
      </c>
      <c r="D69" s="17">
        <v>96700</v>
      </c>
      <c r="E69" s="17">
        <v>77000</v>
      </c>
      <c r="F69" s="20" t="s">
        <v>563</v>
      </c>
      <c r="G69" s="17">
        <v>77600</v>
      </c>
      <c r="H69" s="17">
        <v>62400</v>
      </c>
      <c r="I69" s="20" t="s">
        <v>566</v>
      </c>
      <c r="J69" s="17">
        <v>611700</v>
      </c>
      <c r="K69" s="17">
        <v>186100</v>
      </c>
      <c r="L69" s="20" t="s">
        <v>590</v>
      </c>
      <c r="M69" s="17">
        <v>379300</v>
      </c>
      <c r="N69" s="17">
        <v>54600</v>
      </c>
      <c r="O69" s="20" t="s">
        <v>597</v>
      </c>
    </row>
    <row r="70" spans="2:15" x14ac:dyDescent="0.25">
      <c r="B70" s="24" t="s">
        <v>403</v>
      </c>
      <c r="C70" s="25">
        <v>29492</v>
      </c>
      <c r="D70" s="25">
        <v>84600</v>
      </c>
      <c r="E70" s="25">
        <v>70500</v>
      </c>
      <c r="F70" s="26" t="s">
        <v>568</v>
      </c>
      <c r="G70" s="25">
        <v>67400</v>
      </c>
      <c r="H70" s="25">
        <v>57200</v>
      </c>
      <c r="I70" s="26" t="s">
        <v>563</v>
      </c>
      <c r="J70" s="25">
        <v>507900</v>
      </c>
      <c r="K70" s="25">
        <v>165900</v>
      </c>
      <c r="L70" s="26" t="s">
        <v>592</v>
      </c>
      <c r="M70" s="25">
        <v>320700</v>
      </c>
      <c r="N70" s="25">
        <v>49100</v>
      </c>
      <c r="O70" s="26" t="s">
        <v>600</v>
      </c>
    </row>
    <row r="71" spans="2:15" x14ac:dyDescent="0.25">
      <c r="B71" s="16" t="s">
        <v>404</v>
      </c>
      <c r="C71" s="17">
        <v>967</v>
      </c>
      <c r="D71" s="17">
        <v>100100</v>
      </c>
      <c r="E71" s="17">
        <v>79300</v>
      </c>
      <c r="F71" s="20" t="s">
        <v>563</v>
      </c>
      <c r="G71" s="17">
        <v>80500</v>
      </c>
      <c r="H71" s="17">
        <v>65000</v>
      </c>
      <c r="I71" s="20" t="s">
        <v>566</v>
      </c>
      <c r="J71" s="17">
        <v>735700</v>
      </c>
      <c r="K71" s="17">
        <v>394400</v>
      </c>
      <c r="L71" s="20" t="s">
        <v>601</v>
      </c>
      <c r="M71" s="17">
        <v>503000</v>
      </c>
      <c r="N71" s="17">
        <v>86300</v>
      </c>
      <c r="O71" s="20" t="s">
        <v>597</v>
      </c>
    </row>
    <row r="72" spans="2:15" x14ac:dyDescent="0.25">
      <c r="B72" s="16" t="s">
        <v>405</v>
      </c>
      <c r="C72" s="17">
        <v>2265</v>
      </c>
      <c r="D72" s="17">
        <v>79800</v>
      </c>
      <c r="E72" s="17">
        <v>69500</v>
      </c>
      <c r="F72" s="20" t="s">
        <v>565</v>
      </c>
      <c r="G72" s="17">
        <v>63800</v>
      </c>
      <c r="H72" s="17">
        <v>56100</v>
      </c>
      <c r="I72" s="20" t="s">
        <v>564</v>
      </c>
      <c r="J72" s="17">
        <v>348400</v>
      </c>
      <c r="K72" s="17">
        <v>92400</v>
      </c>
      <c r="L72" s="20" t="s">
        <v>592</v>
      </c>
      <c r="M72" s="17">
        <v>185100</v>
      </c>
      <c r="N72" s="17">
        <v>16800</v>
      </c>
      <c r="O72" s="20" t="s">
        <v>613</v>
      </c>
    </row>
    <row r="73" spans="2:15" x14ac:dyDescent="0.25">
      <c r="B73" s="16" t="s">
        <v>406</v>
      </c>
      <c r="C73" s="17">
        <v>450</v>
      </c>
      <c r="D73" s="17">
        <v>91700</v>
      </c>
      <c r="E73" s="17">
        <v>74500</v>
      </c>
      <c r="F73" s="20" t="s">
        <v>568</v>
      </c>
      <c r="G73" s="17">
        <v>71300</v>
      </c>
      <c r="H73" s="17">
        <v>58600</v>
      </c>
      <c r="I73" s="20" t="s">
        <v>563</v>
      </c>
      <c r="J73" s="17">
        <v>503600</v>
      </c>
      <c r="K73" s="17">
        <v>317600</v>
      </c>
      <c r="L73" s="20" t="s">
        <v>582</v>
      </c>
      <c r="M73" s="17">
        <v>250500</v>
      </c>
      <c r="N73" s="17">
        <v>35400</v>
      </c>
      <c r="O73" s="20" t="s">
        <v>600</v>
      </c>
    </row>
    <row r="74" spans="2:15" x14ac:dyDescent="0.25">
      <c r="B74" s="16" t="s">
        <v>407</v>
      </c>
      <c r="C74" s="17">
        <v>953</v>
      </c>
      <c r="D74" s="17">
        <v>89000</v>
      </c>
      <c r="E74" s="17">
        <v>75300</v>
      </c>
      <c r="F74" s="20" t="s">
        <v>564</v>
      </c>
      <c r="G74" s="17">
        <v>70400</v>
      </c>
      <c r="H74" s="17">
        <v>59700</v>
      </c>
      <c r="I74" s="20" t="s">
        <v>568</v>
      </c>
      <c r="J74" s="17">
        <v>677100</v>
      </c>
      <c r="K74" s="17">
        <v>368600</v>
      </c>
      <c r="L74" s="20" t="s">
        <v>589</v>
      </c>
      <c r="M74" s="17">
        <v>419400</v>
      </c>
      <c r="N74" s="17">
        <v>87400</v>
      </c>
      <c r="O74" s="20" t="s">
        <v>598</v>
      </c>
    </row>
    <row r="75" spans="2:15" x14ac:dyDescent="0.25">
      <c r="B75" s="16" t="s">
        <v>408</v>
      </c>
      <c r="C75" s="17">
        <v>487</v>
      </c>
      <c r="D75" s="17">
        <v>83300</v>
      </c>
      <c r="E75" s="17">
        <v>70600</v>
      </c>
      <c r="F75" s="20" t="s">
        <v>565</v>
      </c>
      <c r="G75" s="17">
        <v>64900</v>
      </c>
      <c r="H75" s="17">
        <v>55400</v>
      </c>
      <c r="I75" s="20" t="s">
        <v>564</v>
      </c>
      <c r="J75" s="17">
        <v>478400</v>
      </c>
      <c r="K75" s="17">
        <v>257600</v>
      </c>
      <c r="L75" s="20" t="s">
        <v>594</v>
      </c>
      <c r="M75" s="17">
        <v>225200</v>
      </c>
      <c r="N75" s="17">
        <v>55200</v>
      </c>
      <c r="O75" s="20" t="s">
        <v>593</v>
      </c>
    </row>
    <row r="76" spans="2:15" x14ac:dyDescent="0.25">
      <c r="B76" s="16" t="s">
        <v>409</v>
      </c>
      <c r="C76" s="17">
        <v>7493</v>
      </c>
      <c r="D76" s="17">
        <v>81800</v>
      </c>
      <c r="E76" s="17">
        <v>66700</v>
      </c>
      <c r="F76" s="20" t="s">
        <v>563</v>
      </c>
      <c r="G76" s="17">
        <v>66000</v>
      </c>
      <c r="H76" s="17">
        <v>55000</v>
      </c>
      <c r="I76" s="20" t="s">
        <v>562</v>
      </c>
      <c r="J76" s="17">
        <v>488000</v>
      </c>
      <c r="K76" s="17">
        <v>96300</v>
      </c>
      <c r="L76" s="20" t="s">
        <v>603</v>
      </c>
      <c r="M76" s="17">
        <v>340500</v>
      </c>
      <c r="N76" s="17">
        <v>45700</v>
      </c>
      <c r="O76" s="20" t="s">
        <v>612</v>
      </c>
    </row>
    <row r="77" spans="2:15" x14ac:dyDescent="0.25">
      <c r="B77" s="16" t="s">
        <v>410</v>
      </c>
      <c r="C77" s="17">
        <v>326</v>
      </c>
      <c r="D77" s="17">
        <v>96100</v>
      </c>
      <c r="E77" s="17">
        <v>78400</v>
      </c>
      <c r="F77" s="20" t="s">
        <v>563</v>
      </c>
      <c r="G77" s="17">
        <v>74000</v>
      </c>
      <c r="H77" s="17">
        <v>61800</v>
      </c>
      <c r="I77" s="20" t="s">
        <v>562</v>
      </c>
      <c r="J77" s="17">
        <v>575200</v>
      </c>
      <c r="K77" s="17">
        <v>426700</v>
      </c>
      <c r="L77" s="20" t="s">
        <v>604</v>
      </c>
      <c r="M77" s="17">
        <v>284900</v>
      </c>
      <c r="N77" s="17">
        <v>67800</v>
      </c>
      <c r="O77" s="20" t="s">
        <v>584</v>
      </c>
    </row>
    <row r="78" spans="2:15" x14ac:dyDescent="0.25">
      <c r="B78" s="16" t="s">
        <v>411</v>
      </c>
      <c r="C78" s="17">
        <v>170</v>
      </c>
      <c r="D78" s="17">
        <v>85500</v>
      </c>
      <c r="E78" s="17">
        <v>86000</v>
      </c>
      <c r="F78" s="20" t="s">
        <v>564</v>
      </c>
      <c r="G78" s="17">
        <v>65500</v>
      </c>
      <c r="H78" s="17">
        <v>64300</v>
      </c>
      <c r="I78" s="20" t="s">
        <v>561</v>
      </c>
      <c r="J78" s="17">
        <v>660900</v>
      </c>
      <c r="K78" s="17">
        <v>480100</v>
      </c>
      <c r="L78" s="20" t="s">
        <v>604</v>
      </c>
      <c r="M78" s="17">
        <v>333400</v>
      </c>
      <c r="N78" s="17">
        <v>65800</v>
      </c>
      <c r="O78" s="20" t="s">
        <v>599</v>
      </c>
    </row>
    <row r="79" spans="2:15" x14ac:dyDescent="0.25">
      <c r="B79" s="16" t="s">
        <v>412</v>
      </c>
      <c r="C79" s="17">
        <v>259</v>
      </c>
      <c r="D79" s="17">
        <v>114900</v>
      </c>
      <c r="E79" s="17">
        <v>90000</v>
      </c>
      <c r="F79" s="20" t="s">
        <v>567</v>
      </c>
      <c r="G79" s="17">
        <v>86400</v>
      </c>
      <c r="H79" s="17">
        <v>65600</v>
      </c>
      <c r="I79" s="20" t="s">
        <v>574</v>
      </c>
      <c r="J79" s="17">
        <v>952400</v>
      </c>
      <c r="K79" s="17">
        <v>480800</v>
      </c>
      <c r="L79" s="20" t="s">
        <v>588</v>
      </c>
      <c r="M79" s="17">
        <v>581200</v>
      </c>
      <c r="N79" s="17">
        <v>98200</v>
      </c>
      <c r="O79" s="20" t="s">
        <v>586</v>
      </c>
    </row>
    <row r="80" spans="2:15" x14ac:dyDescent="0.25">
      <c r="B80" s="16" t="s">
        <v>413</v>
      </c>
      <c r="C80" s="17">
        <v>2125</v>
      </c>
      <c r="D80" s="17">
        <v>89200</v>
      </c>
      <c r="E80" s="17">
        <v>73900</v>
      </c>
      <c r="F80" s="20" t="s">
        <v>564</v>
      </c>
      <c r="G80" s="17">
        <v>70500</v>
      </c>
      <c r="H80" s="17">
        <v>59300</v>
      </c>
      <c r="I80" s="20" t="s">
        <v>568</v>
      </c>
      <c r="J80" s="17">
        <v>517900</v>
      </c>
      <c r="K80" s="17">
        <v>188300</v>
      </c>
      <c r="L80" s="20" t="s">
        <v>592</v>
      </c>
      <c r="M80" s="17">
        <v>315100</v>
      </c>
      <c r="N80" s="17">
        <v>48200</v>
      </c>
      <c r="O80" s="20" t="s">
        <v>597</v>
      </c>
    </row>
    <row r="81" spans="2:15" x14ac:dyDescent="0.25">
      <c r="B81" s="16" t="s">
        <v>414</v>
      </c>
      <c r="C81" s="17">
        <v>1877</v>
      </c>
      <c r="D81" s="17">
        <v>83800</v>
      </c>
      <c r="E81" s="17">
        <v>70900</v>
      </c>
      <c r="F81" s="20" t="s">
        <v>564</v>
      </c>
      <c r="G81" s="17">
        <v>66800</v>
      </c>
      <c r="H81" s="17">
        <v>58000</v>
      </c>
      <c r="I81" s="20" t="s">
        <v>568</v>
      </c>
      <c r="J81" s="17">
        <v>502100</v>
      </c>
      <c r="K81" s="17">
        <v>202700</v>
      </c>
      <c r="L81" s="20" t="s">
        <v>601</v>
      </c>
      <c r="M81" s="17">
        <v>306900</v>
      </c>
      <c r="N81" s="17">
        <v>52700</v>
      </c>
      <c r="O81" s="20" t="s">
        <v>598</v>
      </c>
    </row>
    <row r="82" spans="2:15" x14ac:dyDescent="0.25">
      <c r="B82" s="16" t="s">
        <v>415</v>
      </c>
      <c r="C82" s="17">
        <v>182</v>
      </c>
      <c r="D82" s="17">
        <v>90100</v>
      </c>
      <c r="E82" s="17">
        <v>68300</v>
      </c>
      <c r="F82" s="20" t="s">
        <v>566</v>
      </c>
      <c r="G82" s="17">
        <v>71300</v>
      </c>
      <c r="H82" s="17">
        <v>55500</v>
      </c>
      <c r="I82" s="20" t="s">
        <v>569</v>
      </c>
      <c r="J82" s="17">
        <v>706000</v>
      </c>
      <c r="K82" s="17">
        <v>345300</v>
      </c>
      <c r="L82" s="20" t="s">
        <v>592</v>
      </c>
      <c r="M82" s="17">
        <v>506200</v>
      </c>
      <c r="N82" s="17">
        <v>72900</v>
      </c>
      <c r="O82" s="20" t="s">
        <v>610</v>
      </c>
    </row>
    <row r="83" spans="2:15" x14ac:dyDescent="0.25">
      <c r="B83" s="16" t="s">
        <v>416</v>
      </c>
      <c r="C83" s="17">
        <v>216</v>
      </c>
      <c r="D83" s="17">
        <v>85300</v>
      </c>
      <c r="E83" s="17">
        <v>74800</v>
      </c>
      <c r="F83" s="20" t="s">
        <v>575</v>
      </c>
      <c r="G83" s="17">
        <v>66700</v>
      </c>
      <c r="H83" s="17">
        <v>57700</v>
      </c>
      <c r="I83" s="20" t="s">
        <v>565</v>
      </c>
      <c r="J83" s="17">
        <v>617800</v>
      </c>
      <c r="K83" s="17">
        <v>524700</v>
      </c>
      <c r="L83" s="20" t="s">
        <v>605</v>
      </c>
      <c r="M83" s="17">
        <v>344600</v>
      </c>
      <c r="N83" s="17">
        <v>123500</v>
      </c>
      <c r="O83" s="20" t="s">
        <v>596</v>
      </c>
    </row>
    <row r="84" spans="2:15" x14ac:dyDescent="0.25">
      <c r="B84" s="16" t="s">
        <v>417</v>
      </c>
      <c r="C84" s="17">
        <v>603</v>
      </c>
      <c r="D84" s="17">
        <v>85600</v>
      </c>
      <c r="E84" s="17">
        <v>74100</v>
      </c>
      <c r="F84" s="20" t="s">
        <v>576</v>
      </c>
      <c r="G84" s="17">
        <v>67900</v>
      </c>
      <c r="H84" s="17">
        <v>59300</v>
      </c>
      <c r="I84" s="20" t="s">
        <v>575</v>
      </c>
      <c r="J84" s="17">
        <v>421600</v>
      </c>
      <c r="K84" s="17">
        <v>177300</v>
      </c>
      <c r="L84" s="20" t="s">
        <v>589</v>
      </c>
      <c r="M84" s="17">
        <v>239600</v>
      </c>
      <c r="N84" s="17">
        <v>45000</v>
      </c>
      <c r="O84" s="20" t="s">
        <v>598</v>
      </c>
    </row>
    <row r="85" spans="2:15" x14ac:dyDescent="0.25">
      <c r="B85" s="16" t="s">
        <v>418</v>
      </c>
      <c r="C85" s="17">
        <v>710</v>
      </c>
      <c r="D85" s="17">
        <v>91500</v>
      </c>
      <c r="E85" s="17">
        <v>77000</v>
      </c>
      <c r="F85" s="20" t="s">
        <v>577</v>
      </c>
      <c r="G85" s="17">
        <v>72800</v>
      </c>
      <c r="H85" s="17">
        <v>63700</v>
      </c>
      <c r="I85" s="20" t="s">
        <v>571</v>
      </c>
      <c r="J85" s="17">
        <v>615900</v>
      </c>
      <c r="K85" s="17">
        <v>374700</v>
      </c>
      <c r="L85" s="20" t="s">
        <v>582</v>
      </c>
      <c r="M85" s="17">
        <v>369100</v>
      </c>
      <c r="N85" s="17">
        <v>81200</v>
      </c>
      <c r="O85" s="20" t="s">
        <v>593</v>
      </c>
    </row>
    <row r="86" spans="2:15" x14ac:dyDescent="0.25">
      <c r="B86" s="16" t="s">
        <v>419</v>
      </c>
      <c r="C86" s="17">
        <v>813</v>
      </c>
      <c r="D86" s="17">
        <v>82400</v>
      </c>
      <c r="E86" s="17">
        <v>70600</v>
      </c>
      <c r="F86" s="20" t="s">
        <v>565</v>
      </c>
      <c r="G86" s="17">
        <v>66600</v>
      </c>
      <c r="H86" s="17">
        <v>57500</v>
      </c>
      <c r="I86" s="20" t="s">
        <v>568</v>
      </c>
      <c r="J86" s="17">
        <v>593500</v>
      </c>
      <c r="K86" s="17">
        <v>240500</v>
      </c>
      <c r="L86" s="20" t="s">
        <v>588</v>
      </c>
      <c r="M86" s="17">
        <v>401300</v>
      </c>
      <c r="N86" s="17">
        <v>61700</v>
      </c>
      <c r="O86" s="20" t="s">
        <v>600</v>
      </c>
    </row>
    <row r="87" spans="2:15" x14ac:dyDescent="0.25">
      <c r="B87" s="16" t="s">
        <v>420</v>
      </c>
      <c r="C87" s="17">
        <v>467</v>
      </c>
      <c r="D87" s="17">
        <v>91400</v>
      </c>
      <c r="E87" s="17">
        <v>78600</v>
      </c>
      <c r="F87" s="20" t="s">
        <v>568</v>
      </c>
      <c r="G87" s="17">
        <v>71600</v>
      </c>
      <c r="H87" s="17">
        <v>62600</v>
      </c>
      <c r="I87" s="20" t="s">
        <v>561</v>
      </c>
      <c r="J87" s="17">
        <v>588000</v>
      </c>
      <c r="K87" s="17">
        <v>473600</v>
      </c>
      <c r="L87" s="20" t="s">
        <v>606</v>
      </c>
      <c r="M87" s="17">
        <v>325300</v>
      </c>
      <c r="N87" s="17">
        <v>88100</v>
      </c>
      <c r="O87" s="20" t="s">
        <v>584</v>
      </c>
    </row>
    <row r="88" spans="2:15" x14ac:dyDescent="0.25">
      <c r="B88" s="16" t="s">
        <v>421</v>
      </c>
      <c r="C88" s="17">
        <v>1330</v>
      </c>
      <c r="D88" s="17">
        <v>86200</v>
      </c>
      <c r="E88" s="17">
        <v>69500</v>
      </c>
      <c r="F88" s="20" t="s">
        <v>563</v>
      </c>
      <c r="G88" s="17">
        <v>67400</v>
      </c>
      <c r="H88" s="17">
        <v>55900</v>
      </c>
      <c r="I88" s="20" t="s">
        <v>562</v>
      </c>
      <c r="J88" s="17">
        <v>641000</v>
      </c>
      <c r="K88" s="17">
        <v>302700</v>
      </c>
      <c r="L88" s="20" t="s">
        <v>601</v>
      </c>
      <c r="M88" s="17">
        <v>425000</v>
      </c>
      <c r="N88" s="17">
        <v>69400</v>
      </c>
      <c r="O88" s="20" t="s">
        <v>600</v>
      </c>
    </row>
    <row r="89" spans="2:15" x14ac:dyDescent="0.25">
      <c r="B89" s="16" t="s">
        <v>422</v>
      </c>
      <c r="C89" s="17">
        <v>464</v>
      </c>
      <c r="D89" s="17">
        <v>85100</v>
      </c>
      <c r="E89" s="17">
        <v>73200</v>
      </c>
      <c r="F89" s="20" t="s">
        <v>575</v>
      </c>
      <c r="G89" s="17">
        <v>67000</v>
      </c>
      <c r="H89" s="17">
        <v>59500</v>
      </c>
      <c r="I89" s="20" t="s">
        <v>571</v>
      </c>
      <c r="J89" s="17">
        <v>609000</v>
      </c>
      <c r="K89" s="17">
        <v>448900</v>
      </c>
      <c r="L89" s="20" t="s">
        <v>578</v>
      </c>
      <c r="M89" s="17">
        <v>378200</v>
      </c>
      <c r="N89" s="17">
        <v>107300</v>
      </c>
      <c r="O89" s="20" t="s">
        <v>590</v>
      </c>
    </row>
    <row r="90" spans="2:15" x14ac:dyDescent="0.25">
      <c r="B90" s="16" t="s">
        <v>423</v>
      </c>
      <c r="C90" s="17">
        <v>899</v>
      </c>
      <c r="D90" s="17">
        <v>79900</v>
      </c>
      <c r="E90" s="17">
        <v>66800</v>
      </c>
      <c r="F90" s="20" t="s">
        <v>568</v>
      </c>
      <c r="G90" s="17">
        <v>63800</v>
      </c>
      <c r="H90" s="17">
        <v>54100</v>
      </c>
      <c r="I90" s="20" t="s">
        <v>563</v>
      </c>
      <c r="J90" s="17">
        <v>439000</v>
      </c>
      <c r="K90" s="17">
        <v>133700</v>
      </c>
      <c r="L90" s="20" t="s">
        <v>592</v>
      </c>
      <c r="M90" s="17">
        <v>261500</v>
      </c>
      <c r="N90" s="17">
        <v>38200</v>
      </c>
      <c r="O90" s="20" t="s">
        <v>597</v>
      </c>
    </row>
    <row r="91" spans="2:15" x14ac:dyDescent="0.25">
      <c r="B91" s="16" t="s">
        <v>424</v>
      </c>
      <c r="C91" s="17">
        <v>1185</v>
      </c>
      <c r="D91" s="17">
        <v>84200</v>
      </c>
      <c r="E91" s="17">
        <v>74600</v>
      </c>
      <c r="F91" s="20" t="s">
        <v>571</v>
      </c>
      <c r="G91" s="17">
        <v>67800</v>
      </c>
      <c r="H91" s="17">
        <v>61200</v>
      </c>
      <c r="I91" s="20" t="s">
        <v>565</v>
      </c>
      <c r="J91" s="17">
        <v>485000</v>
      </c>
      <c r="K91" s="17">
        <v>248400</v>
      </c>
      <c r="L91" s="20" t="s">
        <v>595</v>
      </c>
      <c r="M91" s="17">
        <v>282200</v>
      </c>
      <c r="N91" s="17">
        <v>54500</v>
      </c>
      <c r="O91" s="20" t="s">
        <v>603</v>
      </c>
    </row>
    <row r="92" spans="2:15" x14ac:dyDescent="0.25">
      <c r="B92" s="16" t="s">
        <v>425</v>
      </c>
      <c r="C92" s="17">
        <v>895</v>
      </c>
      <c r="D92" s="17">
        <v>87000</v>
      </c>
      <c r="E92" s="17">
        <v>75900</v>
      </c>
      <c r="F92" s="20" t="s">
        <v>564</v>
      </c>
      <c r="G92" s="17">
        <v>68200</v>
      </c>
      <c r="H92" s="17">
        <v>61100</v>
      </c>
      <c r="I92" s="20" t="s">
        <v>568</v>
      </c>
      <c r="J92" s="17">
        <v>558500</v>
      </c>
      <c r="K92" s="17">
        <v>363500</v>
      </c>
      <c r="L92" s="20" t="s">
        <v>594</v>
      </c>
      <c r="M92" s="17">
        <v>299600</v>
      </c>
      <c r="N92" s="17">
        <v>55500</v>
      </c>
      <c r="O92" s="20" t="s">
        <v>599</v>
      </c>
    </row>
    <row r="93" spans="2:15" x14ac:dyDescent="0.25">
      <c r="B93" s="16" t="s">
        <v>426</v>
      </c>
      <c r="C93" s="17">
        <v>4356</v>
      </c>
      <c r="D93" s="17">
        <v>80700</v>
      </c>
      <c r="E93" s="17">
        <v>66100</v>
      </c>
      <c r="F93" s="20" t="s">
        <v>562</v>
      </c>
      <c r="G93" s="17">
        <v>64600</v>
      </c>
      <c r="H93" s="17">
        <v>53700</v>
      </c>
      <c r="I93" s="20" t="s">
        <v>566</v>
      </c>
      <c r="J93" s="17">
        <v>416100</v>
      </c>
      <c r="K93" s="17">
        <v>81700</v>
      </c>
      <c r="L93" s="20" t="s">
        <v>593</v>
      </c>
      <c r="M93" s="17">
        <v>276100</v>
      </c>
      <c r="N93" s="17">
        <v>43200</v>
      </c>
      <c r="O93" s="20" t="s">
        <v>597</v>
      </c>
    </row>
    <row r="94" spans="2:15" x14ac:dyDescent="0.25">
      <c r="B94" s="24" t="s">
        <v>427</v>
      </c>
      <c r="C94" s="25">
        <v>24090</v>
      </c>
      <c r="D94" s="25">
        <v>75400</v>
      </c>
      <c r="E94" s="25">
        <v>63900</v>
      </c>
      <c r="F94" s="26" t="s">
        <v>564</v>
      </c>
      <c r="G94" s="25">
        <v>59500</v>
      </c>
      <c r="H94" s="25">
        <v>51000</v>
      </c>
      <c r="I94" s="26" t="s">
        <v>568</v>
      </c>
      <c r="J94" s="25">
        <v>449500</v>
      </c>
      <c r="K94" s="25">
        <v>158000</v>
      </c>
      <c r="L94" s="26" t="s">
        <v>592</v>
      </c>
      <c r="M94" s="25">
        <v>268500</v>
      </c>
      <c r="N94" s="25">
        <v>35900</v>
      </c>
      <c r="O94" s="26" t="s">
        <v>597</v>
      </c>
    </row>
    <row r="95" spans="2:15" x14ac:dyDescent="0.25">
      <c r="B95" s="16" t="s">
        <v>428</v>
      </c>
      <c r="C95" s="17">
        <v>2010</v>
      </c>
      <c r="D95" s="17">
        <v>90600</v>
      </c>
      <c r="E95" s="17">
        <v>70000</v>
      </c>
      <c r="F95" s="20" t="s">
        <v>562</v>
      </c>
      <c r="G95" s="17">
        <v>70900</v>
      </c>
      <c r="H95" s="17">
        <v>55700</v>
      </c>
      <c r="I95" s="20" t="s">
        <v>572</v>
      </c>
      <c r="J95" s="17">
        <v>642100</v>
      </c>
      <c r="K95" s="17">
        <v>304800</v>
      </c>
      <c r="L95" s="20" t="s">
        <v>588</v>
      </c>
      <c r="M95" s="17">
        <v>377700</v>
      </c>
      <c r="N95" s="17">
        <v>49800</v>
      </c>
      <c r="O95" s="20" t="s">
        <v>612</v>
      </c>
    </row>
    <row r="96" spans="2:15" x14ac:dyDescent="0.25">
      <c r="B96" s="16" t="s">
        <v>429</v>
      </c>
      <c r="C96" s="17">
        <v>735</v>
      </c>
      <c r="D96" s="17">
        <v>89300</v>
      </c>
      <c r="E96" s="17">
        <v>75700</v>
      </c>
      <c r="F96" s="20" t="s">
        <v>565</v>
      </c>
      <c r="G96" s="17">
        <v>70600</v>
      </c>
      <c r="H96" s="17">
        <v>61200</v>
      </c>
      <c r="I96" s="20" t="s">
        <v>564</v>
      </c>
      <c r="J96" s="17">
        <v>737600</v>
      </c>
      <c r="K96" s="17">
        <v>356000</v>
      </c>
      <c r="L96" s="20" t="s">
        <v>601</v>
      </c>
      <c r="M96" s="17">
        <v>486700</v>
      </c>
      <c r="N96" s="17">
        <v>91800</v>
      </c>
      <c r="O96" s="20" t="s">
        <v>586</v>
      </c>
    </row>
    <row r="97" spans="2:15" x14ac:dyDescent="0.25">
      <c r="B97" s="16" t="s">
        <v>430</v>
      </c>
      <c r="C97" s="17">
        <v>564</v>
      </c>
      <c r="D97" s="17">
        <v>70200</v>
      </c>
      <c r="E97" s="17">
        <v>61500</v>
      </c>
      <c r="F97" s="20" t="s">
        <v>571</v>
      </c>
      <c r="G97" s="17">
        <v>55300</v>
      </c>
      <c r="H97" s="17">
        <v>49300</v>
      </c>
      <c r="I97" s="20" t="s">
        <v>564</v>
      </c>
      <c r="J97" s="17">
        <v>379700</v>
      </c>
      <c r="K97" s="17">
        <v>144100</v>
      </c>
      <c r="L97" s="20" t="s">
        <v>592</v>
      </c>
      <c r="M97" s="17">
        <v>222400</v>
      </c>
      <c r="N97" s="17">
        <v>22700</v>
      </c>
      <c r="O97" s="20" t="s">
        <v>614</v>
      </c>
    </row>
    <row r="98" spans="2:15" x14ac:dyDescent="0.25">
      <c r="B98" s="16" t="s">
        <v>431</v>
      </c>
      <c r="C98" s="17">
        <v>686</v>
      </c>
      <c r="D98" s="17">
        <v>85300</v>
      </c>
      <c r="E98" s="17">
        <v>75000</v>
      </c>
      <c r="F98" s="20" t="s">
        <v>571</v>
      </c>
      <c r="G98" s="17">
        <v>66500</v>
      </c>
      <c r="H98" s="17">
        <v>58900</v>
      </c>
      <c r="I98" s="20" t="s">
        <v>564</v>
      </c>
      <c r="J98" s="17">
        <v>612300</v>
      </c>
      <c r="K98" s="17">
        <v>370700</v>
      </c>
      <c r="L98" s="20" t="s">
        <v>595</v>
      </c>
      <c r="M98" s="17">
        <v>378500</v>
      </c>
      <c r="N98" s="17">
        <v>70500</v>
      </c>
      <c r="O98" s="20" t="s">
        <v>586</v>
      </c>
    </row>
    <row r="99" spans="2:15" x14ac:dyDescent="0.25">
      <c r="B99" s="16" t="s">
        <v>432</v>
      </c>
      <c r="C99" s="17">
        <v>1247</v>
      </c>
      <c r="D99" s="17">
        <v>73700</v>
      </c>
      <c r="E99" s="17">
        <v>62200</v>
      </c>
      <c r="F99" s="20" t="s">
        <v>565</v>
      </c>
      <c r="G99" s="17">
        <v>58400</v>
      </c>
      <c r="H99" s="17">
        <v>49800</v>
      </c>
      <c r="I99" s="20" t="s">
        <v>564</v>
      </c>
      <c r="J99" s="17">
        <v>453400</v>
      </c>
      <c r="K99" s="17">
        <v>239400</v>
      </c>
      <c r="L99" s="20" t="s">
        <v>589</v>
      </c>
      <c r="M99" s="17">
        <v>267600</v>
      </c>
      <c r="N99" s="17">
        <v>39700</v>
      </c>
      <c r="O99" s="20" t="s">
        <v>586</v>
      </c>
    </row>
    <row r="100" spans="2:15" x14ac:dyDescent="0.25">
      <c r="B100" s="16" t="s">
        <v>433</v>
      </c>
      <c r="C100" s="17">
        <v>898</v>
      </c>
      <c r="D100" s="17">
        <v>77000</v>
      </c>
      <c r="E100" s="17">
        <v>66000</v>
      </c>
      <c r="F100" s="20" t="s">
        <v>576</v>
      </c>
      <c r="G100" s="17">
        <v>60700</v>
      </c>
      <c r="H100" s="17">
        <v>52700</v>
      </c>
      <c r="I100" s="20" t="s">
        <v>577</v>
      </c>
      <c r="J100" s="17">
        <v>409400</v>
      </c>
      <c r="K100" s="17">
        <v>89600</v>
      </c>
      <c r="L100" s="20" t="s">
        <v>585</v>
      </c>
      <c r="M100" s="17">
        <v>248300</v>
      </c>
      <c r="N100" s="17">
        <v>32100</v>
      </c>
      <c r="O100" s="20" t="s">
        <v>613</v>
      </c>
    </row>
    <row r="101" spans="2:15" x14ac:dyDescent="0.25">
      <c r="B101" s="16" t="s">
        <v>434</v>
      </c>
      <c r="C101" s="17">
        <v>275</v>
      </c>
      <c r="D101" s="17">
        <v>84200</v>
      </c>
      <c r="E101" s="17">
        <v>70200</v>
      </c>
      <c r="F101" s="20" t="s">
        <v>571</v>
      </c>
      <c r="G101" s="17">
        <v>65700</v>
      </c>
      <c r="H101" s="17">
        <v>54400</v>
      </c>
      <c r="I101" s="20" t="s">
        <v>571</v>
      </c>
      <c r="J101" s="17">
        <v>536700</v>
      </c>
      <c r="K101" s="17">
        <v>378700</v>
      </c>
      <c r="L101" s="20" t="s">
        <v>582</v>
      </c>
      <c r="M101" s="17">
        <v>286000</v>
      </c>
      <c r="N101" s="17">
        <v>44600</v>
      </c>
      <c r="O101" s="20" t="s">
        <v>586</v>
      </c>
    </row>
    <row r="102" spans="2:15" x14ac:dyDescent="0.25">
      <c r="B102" s="16" t="s">
        <v>435</v>
      </c>
      <c r="C102" s="17">
        <v>442</v>
      </c>
      <c r="D102" s="17">
        <v>79900</v>
      </c>
      <c r="E102" s="17">
        <v>70800</v>
      </c>
      <c r="F102" s="20" t="s">
        <v>565</v>
      </c>
      <c r="G102" s="17">
        <v>62200</v>
      </c>
      <c r="H102" s="17">
        <v>54500</v>
      </c>
      <c r="I102" s="20" t="s">
        <v>568</v>
      </c>
      <c r="J102" s="17">
        <v>533800</v>
      </c>
      <c r="K102" s="17">
        <v>358800</v>
      </c>
      <c r="L102" s="20" t="s">
        <v>578</v>
      </c>
      <c r="M102" s="17">
        <v>300100</v>
      </c>
      <c r="N102" s="17">
        <v>79500</v>
      </c>
      <c r="O102" s="20" t="s">
        <v>590</v>
      </c>
    </row>
    <row r="103" spans="2:15" x14ac:dyDescent="0.25">
      <c r="B103" s="16" t="s">
        <v>436</v>
      </c>
      <c r="C103" s="17">
        <v>3506</v>
      </c>
      <c r="D103" s="17">
        <v>70800</v>
      </c>
      <c r="E103" s="17">
        <v>60500</v>
      </c>
      <c r="F103" s="20" t="s">
        <v>564</v>
      </c>
      <c r="G103" s="17">
        <v>56100</v>
      </c>
      <c r="H103" s="17">
        <v>48300</v>
      </c>
      <c r="I103" s="20" t="s">
        <v>568</v>
      </c>
      <c r="J103" s="17">
        <v>393600</v>
      </c>
      <c r="K103" s="17">
        <v>73700</v>
      </c>
      <c r="L103" s="20" t="s">
        <v>593</v>
      </c>
      <c r="M103" s="17">
        <v>240200</v>
      </c>
      <c r="N103" s="17">
        <v>22600</v>
      </c>
      <c r="O103" s="20" t="s">
        <v>610</v>
      </c>
    </row>
    <row r="104" spans="2:15" x14ac:dyDescent="0.25">
      <c r="B104" s="16" t="s">
        <v>437</v>
      </c>
      <c r="C104" s="17">
        <v>1486</v>
      </c>
      <c r="D104" s="17">
        <v>74400</v>
      </c>
      <c r="E104" s="17">
        <v>65500</v>
      </c>
      <c r="F104" s="20" t="s">
        <v>571</v>
      </c>
      <c r="G104" s="17">
        <v>58400</v>
      </c>
      <c r="H104" s="17">
        <v>52400</v>
      </c>
      <c r="I104" s="20" t="s">
        <v>565</v>
      </c>
      <c r="J104" s="17">
        <v>457900</v>
      </c>
      <c r="K104" s="17">
        <v>269300</v>
      </c>
      <c r="L104" s="20" t="s">
        <v>589</v>
      </c>
      <c r="M104" s="17">
        <v>274700</v>
      </c>
      <c r="N104" s="17">
        <v>52200</v>
      </c>
      <c r="O104" s="20" t="s">
        <v>600</v>
      </c>
    </row>
    <row r="105" spans="2:15" x14ac:dyDescent="0.25">
      <c r="B105" s="16" t="s">
        <v>438</v>
      </c>
      <c r="C105" s="17">
        <v>4850</v>
      </c>
      <c r="D105" s="17">
        <v>67200</v>
      </c>
      <c r="E105" s="17">
        <v>57800</v>
      </c>
      <c r="F105" s="20" t="s">
        <v>565</v>
      </c>
      <c r="G105" s="17">
        <v>53500</v>
      </c>
      <c r="H105" s="17">
        <v>46600</v>
      </c>
      <c r="I105" s="20" t="s">
        <v>568</v>
      </c>
      <c r="J105" s="17">
        <v>361500</v>
      </c>
      <c r="K105" s="17">
        <v>62600</v>
      </c>
      <c r="L105" s="20" t="s">
        <v>593</v>
      </c>
      <c r="M105" s="17">
        <v>222000</v>
      </c>
      <c r="N105" s="17">
        <v>21400</v>
      </c>
      <c r="O105" s="20" t="s">
        <v>613</v>
      </c>
    </row>
    <row r="106" spans="2:15" x14ac:dyDescent="0.25">
      <c r="B106" s="16" t="s">
        <v>439</v>
      </c>
      <c r="C106" s="17">
        <v>497</v>
      </c>
      <c r="D106" s="17">
        <v>77200</v>
      </c>
      <c r="E106" s="17">
        <v>64100</v>
      </c>
      <c r="F106" s="20" t="s">
        <v>561</v>
      </c>
      <c r="G106" s="17">
        <v>60000</v>
      </c>
      <c r="H106" s="17">
        <v>50500</v>
      </c>
      <c r="I106" s="20" t="s">
        <v>566</v>
      </c>
      <c r="J106" s="17">
        <v>437300</v>
      </c>
      <c r="K106" s="17">
        <v>265700</v>
      </c>
      <c r="L106" s="20" t="s">
        <v>602</v>
      </c>
      <c r="M106" s="17">
        <v>231900</v>
      </c>
      <c r="N106" s="17">
        <v>37800</v>
      </c>
      <c r="O106" s="20" t="s">
        <v>586</v>
      </c>
    </row>
    <row r="107" spans="2:15" x14ac:dyDescent="0.25">
      <c r="B107" s="16" t="s">
        <v>440</v>
      </c>
      <c r="C107" s="17">
        <v>675</v>
      </c>
      <c r="D107" s="17">
        <v>73000</v>
      </c>
      <c r="E107" s="17">
        <v>61900</v>
      </c>
      <c r="F107" s="20" t="s">
        <v>577</v>
      </c>
      <c r="G107" s="17">
        <v>55800</v>
      </c>
      <c r="H107" s="17">
        <v>47900</v>
      </c>
      <c r="I107" s="20" t="s">
        <v>565</v>
      </c>
      <c r="J107" s="17">
        <v>435600</v>
      </c>
      <c r="K107" s="17">
        <v>278700</v>
      </c>
      <c r="L107" s="20" t="s">
        <v>591</v>
      </c>
      <c r="M107" s="17">
        <v>226900</v>
      </c>
      <c r="N107" s="17">
        <v>50400</v>
      </c>
      <c r="O107" s="20" t="s">
        <v>593</v>
      </c>
    </row>
    <row r="108" spans="2:15" x14ac:dyDescent="0.25">
      <c r="B108" s="16" t="s">
        <v>441</v>
      </c>
      <c r="C108" s="17">
        <v>2674</v>
      </c>
      <c r="D108" s="17">
        <v>81200</v>
      </c>
      <c r="E108" s="17">
        <v>67200</v>
      </c>
      <c r="F108" s="20" t="s">
        <v>564</v>
      </c>
      <c r="G108" s="17">
        <v>63800</v>
      </c>
      <c r="H108" s="17">
        <v>53900</v>
      </c>
      <c r="I108" s="20" t="s">
        <v>568</v>
      </c>
      <c r="J108" s="17">
        <v>472300</v>
      </c>
      <c r="K108" s="17">
        <v>144900</v>
      </c>
      <c r="L108" s="20" t="s">
        <v>592</v>
      </c>
      <c r="M108" s="17">
        <v>287900</v>
      </c>
      <c r="N108" s="17">
        <v>50900</v>
      </c>
      <c r="O108" s="20" t="s">
        <v>600</v>
      </c>
    </row>
    <row r="109" spans="2:15" x14ac:dyDescent="0.25">
      <c r="B109" s="16" t="s">
        <v>442</v>
      </c>
      <c r="C109" s="17">
        <v>945</v>
      </c>
      <c r="D109" s="17">
        <v>74600</v>
      </c>
      <c r="E109" s="17">
        <v>64000</v>
      </c>
      <c r="F109" s="20" t="s">
        <v>577</v>
      </c>
      <c r="G109" s="17">
        <v>59000</v>
      </c>
      <c r="H109" s="17">
        <v>51400</v>
      </c>
      <c r="I109" s="20" t="s">
        <v>571</v>
      </c>
      <c r="J109" s="17">
        <v>383100</v>
      </c>
      <c r="K109" s="17">
        <v>161300</v>
      </c>
      <c r="L109" s="20" t="s">
        <v>596</v>
      </c>
      <c r="M109" s="17">
        <v>203800</v>
      </c>
      <c r="N109" s="17">
        <v>32700</v>
      </c>
      <c r="O109" s="20" t="s">
        <v>586</v>
      </c>
    </row>
    <row r="110" spans="2:15" x14ac:dyDescent="0.25">
      <c r="B110" s="16" t="s">
        <v>443</v>
      </c>
      <c r="C110" s="17">
        <v>1836</v>
      </c>
      <c r="D110" s="17">
        <v>72000</v>
      </c>
      <c r="E110" s="17">
        <v>63600</v>
      </c>
      <c r="F110" s="20" t="s">
        <v>571</v>
      </c>
      <c r="G110" s="17">
        <v>57500</v>
      </c>
      <c r="H110" s="17">
        <v>51200</v>
      </c>
      <c r="I110" s="20" t="s">
        <v>565</v>
      </c>
      <c r="J110" s="17">
        <v>377700</v>
      </c>
      <c r="K110" s="17">
        <v>131000</v>
      </c>
      <c r="L110" s="20" t="s">
        <v>601</v>
      </c>
      <c r="M110" s="17">
        <v>221400</v>
      </c>
      <c r="N110" s="17">
        <v>32400</v>
      </c>
      <c r="O110" s="20" t="s">
        <v>600</v>
      </c>
    </row>
    <row r="111" spans="2:15" x14ac:dyDescent="0.25">
      <c r="B111" s="16" t="s">
        <v>444</v>
      </c>
      <c r="C111" s="17">
        <v>764</v>
      </c>
      <c r="D111" s="17">
        <v>76900</v>
      </c>
      <c r="E111" s="17">
        <v>67800</v>
      </c>
      <c r="F111" s="20" t="s">
        <v>571</v>
      </c>
      <c r="G111" s="17">
        <v>59600</v>
      </c>
      <c r="H111" s="17">
        <v>53000</v>
      </c>
      <c r="I111" s="20" t="s">
        <v>565</v>
      </c>
      <c r="J111" s="17">
        <v>527400</v>
      </c>
      <c r="K111" s="17">
        <v>352700</v>
      </c>
      <c r="L111" s="20" t="s">
        <v>602</v>
      </c>
      <c r="M111" s="17">
        <v>305200</v>
      </c>
      <c r="N111" s="17">
        <v>64900</v>
      </c>
      <c r="O111" s="20" t="s">
        <v>598</v>
      </c>
    </row>
    <row r="112" spans="2:15" x14ac:dyDescent="0.25">
      <c r="B112" s="24" t="s">
        <v>445</v>
      </c>
      <c r="C112" s="25">
        <v>18723</v>
      </c>
      <c r="D112" s="25">
        <v>87200</v>
      </c>
      <c r="E112" s="25">
        <v>72900</v>
      </c>
      <c r="F112" s="26" t="s">
        <v>564</v>
      </c>
      <c r="G112" s="25">
        <v>68800</v>
      </c>
      <c r="H112" s="25">
        <v>58400</v>
      </c>
      <c r="I112" s="26" t="s">
        <v>561</v>
      </c>
      <c r="J112" s="25">
        <v>517200</v>
      </c>
      <c r="K112" s="25">
        <v>278800</v>
      </c>
      <c r="L112" s="26" t="s">
        <v>595</v>
      </c>
      <c r="M112" s="25">
        <v>297200</v>
      </c>
      <c r="N112" s="25">
        <v>55000</v>
      </c>
      <c r="O112" s="26" t="s">
        <v>598</v>
      </c>
    </row>
    <row r="113" spans="2:15" x14ac:dyDescent="0.25">
      <c r="B113" s="16" t="s">
        <v>446</v>
      </c>
      <c r="C113" s="17">
        <v>1294</v>
      </c>
      <c r="D113" s="17">
        <v>85400</v>
      </c>
      <c r="E113" s="17">
        <v>73200</v>
      </c>
      <c r="F113" s="20" t="s">
        <v>571</v>
      </c>
      <c r="G113" s="17">
        <v>66600</v>
      </c>
      <c r="H113" s="17">
        <v>58700</v>
      </c>
      <c r="I113" s="20" t="s">
        <v>565</v>
      </c>
      <c r="J113" s="17">
        <v>475100</v>
      </c>
      <c r="K113" s="17">
        <v>238100</v>
      </c>
      <c r="L113" s="20" t="s">
        <v>595</v>
      </c>
      <c r="M113" s="17">
        <v>261000</v>
      </c>
      <c r="N113" s="17">
        <v>47200</v>
      </c>
      <c r="O113" s="20" t="s">
        <v>586</v>
      </c>
    </row>
    <row r="114" spans="2:15" x14ac:dyDescent="0.25">
      <c r="B114" s="16" t="s">
        <v>447</v>
      </c>
      <c r="C114" s="17">
        <v>3191</v>
      </c>
      <c r="D114" s="17">
        <v>88600</v>
      </c>
      <c r="E114" s="17">
        <v>70100</v>
      </c>
      <c r="F114" s="20" t="s">
        <v>561</v>
      </c>
      <c r="G114" s="17">
        <v>71100</v>
      </c>
      <c r="H114" s="17">
        <v>57700</v>
      </c>
      <c r="I114" s="20" t="s">
        <v>563</v>
      </c>
      <c r="J114" s="17">
        <v>510600</v>
      </c>
      <c r="K114" s="17">
        <v>123000</v>
      </c>
      <c r="L114" s="20" t="s">
        <v>585</v>
      </c>
      <c r="M114" s="17">
        <v>319400</v>
      </c>
      <c r="N114" s="17">
        <v>51800</v>
      </c>
      <c r="O114" s="20" t="s">
        <v>600</v>
      </c>
    </row>
    <row r="115" spans="2:15" x14ac:dyDescent="0.25">
      <c r="B115" s="16" t="s">
        <v>448</v>
      </c>
      <c r="C115" s="17">
        <v>606</v>
      </c>
      <c r="D115" s="17">
        <v>85500</v>
      </c>
      <c r="E115" s="17">
        <v>74400</v>
      </c>
      <c r="F115" s="20" t="s">
        <v>561</v>
      </c>
      <c r="G115" s="17">
        <v>66900</v>
      </c>
      <c r="H115" s="17">
        <v>58800</v>
      </c>
      <c r="I115" s="20" t="s">
        <v>563</v>
      </c>
      <c r="J115" s="17">
        <v>594700</v>
      </c>
      <c r="K115" s="17">
        <v>382300</v>
      </c>
      <c r="L115" s="20" t="s">
        <v>594</v>
      </c>
      <c r="M115" s="17">
        <v>349100</v>
      </c>
      <c r="N115" s="17">
        <v>76000</v>
      </c>
      <c r="O115" s="20" t="s">
        <v>599</v>
      </c>
    </row>
    <row r="116" spans="2:15" x14ac:dyDescent="0.25">
      <c r="B116" s="16" t="s">
        <v>449</v>
      </c>
      <c r="C116" s="17">
        <v>2171</v>
      </c>
      <c r="D116" s="17">
        <v>93500</v>
      </c>
      <c r="E116" s="17">
        <v>74500</v>
      </c>
      <c r="F116" s="20" t="s">
        <v>562</v>
      </c>
      <c r="G116" s="17">
        <v>73800</v>
      </c>
      <c r="H116" s="17">
        <v>59000</v>
      </c>
      <c r="I116" s="20" t="s">
        <v>566</v>
      </c>
      <c r="J116" s="17">
        <v>599900</v>
      </c>
      <c r="K116" s="17">
        <v>325200</v>
      </c>
      <c r="L116" s="20" t="s">
        <v>595</v>
      </c>
      <c r="M116" s="17">
        <v>363100</v>
      </c>
      <c r="N116" s="17">
        <v>70200</v>
      </c>
      <c r="O116" s="20" t="s">
        <v>599</v>
      </c>
    </row>
    <row r="117" spans="2:15" x14ac:dyDescent="0.25">
      <c r="B117" s="16" t="s">
        <v>450</v>
      </c>
      <c r="C117" s="17">
        <v>894</v>
      </c>
      <c r="D117" s="17">
        <v>91200</v>
      </c>
      <c r="E117" s="17">
        <v>75500</v>
      </c>
      <c r="F117" s="20" t="s">
        <v>564</v>
      </c>
      <c r="G117" s="17">
        <v>71700</v>
      </c>
      <c r="H117" s="17">
        <v>60000</v>
      </c>
      <c r="I117" s="20" t="s">
        <v>568</v>
      </c>
      <c r="J117" s="17">
        <v>580300</v>
      </c>
      <c r="K117" s="17">
        <v>386400</v>
      </c>
      <c r="L117" s="20" t="s">
        <v>582</v>
      </c>
      <c r="M117" s="17">
        <v>312200</v>
      </c>
      <c r="N117" s="17">
        <v>71800</v>
      </c>
      <c r="O117" s="20" t="s">
        <v>585</v>
      </c>
    </row>
    <row r="118" spans="2:15" x14ac:dyDescent="0.25">
      <c r="B118" s="16" t="s">
        <v>451</v>
      </c>
      <c r="C118" s="17">
        <v>547</v>
      </c>
      <c r="D118" s="17">
        <v>78900</v>
      </c>
      <c r="E118" s="17">
        <v>69000</v>
      </c>
      <c r="F118" s="20" t="s">
        <v>577</v>
      </c>
      <c r="G118" s="17">
        <v>61200</v>
      </c>
      <c r="H118" s="17">
        <v>55500</v>
      </c>
      <c r="I118" s="20" t="s">
        <v>571</v>
      </c>
      <c r="J118" s="17">
        <v>409900</v>
      </c>
      <c r="K118" s="17">
        <v>255000</v>
      </c>
      <c r="L118" s="20" t="s">
        <v>582</v>
      </c>
      <c r="M118" s="17">
        <v>197900</v>
      </c>
      <c r="N118" s="17">
        <v>21100</v>
      </c>
      <c r="O118" s="20" t="s">
        <v>586</v>
      </c>
    </row>
    <row r="119" spans="2:15" x14ac:dyDescent="0.25">
      <c r="B119" s="16" t="s">
        <v>452</v>
      </c>
      <c r="C119" s="17">
        <v>1593</v>
      </c>
      <c r="D119" s="17">
        <v>87700</v>
      </c>
      <c r="E119" s="17">
        <v>76700</v>
      </c>
      <c r="F119" s="20" t="s">
        <v>565</v>
      </c>
      <c r="G119" s="17">
        <v>68900</v>
      </c>
      <c r="H119" s="17">
        <v>61200</v>
      </c>
      <c r="I119" s="20" t="s">
        <v>564</v>
      </c>
      <c r="J119" s="17">
        <v>561500</v>
      </c>
      <c r="K119" s="17">
        <v>347800</v>
      </c>
      <c r="L119" s="20" t="s">
        <v>594</v>
      </c>
      <c r="M119" s="17">
        <v>331500</v>
      </c>
      <c r="N119" s="17">
        <v>62200</v>
      </c>
      <c r="O119" s="20" t="s">
        <v>598</v>
      </c>
    </row>
    <row r="120" spans="2:15" x14ac:dyDescent="0.25">
      <c r="B120" s="16" t="s">
        <v>453</v>
      </c>
      <c r="C120" s="17">
        <v>1946</v>
      </c>
      <c r="D120" s="17">
        <v>84900</v>
      </c>
      <c r="E120" s="17">
        <v>73800</v>
      </c>
      <c r="F120" s="20" t="s">
        <v>564</v>
      </c>
      <c r="G120" s="17">
        <v>68100</v>
      </c>
      <c r="H120" s="17">
        <v>58600</v>
      </c>
      <c r="I120" s="20" t="s">
        <v>561</v>
      </c>
      <c r="J120" s="17">
        <v>477700</v>
      </c>
      <c r="K120" s="17">
        <v>253200</v>
      </c>
      <c r="L120" s="20" t="s">
        <v>595</v>
      </c>
      <c r="M120" s="17">
        <v>294000</v>
      </c>
      <c r="N120" s="17">
        <v>58300</v>
      </c>
      <c r="O120" s="20" t="s">
        <v>603</v>
      </c>
    </row>
    <row r="121" spans="2:15" x14ac:dyDescent="0.25">
      <c r="B121" s="16" t="s">
        <v>454</v>
      </c>
      <c r="C121" s="17">
        <v>1175</v>
      </c>
      <c r="D121" s="17">
        <v>86100</v>
      </c>
      <c r="E121" s="17">
        <v>73600</v>
      </c>
      <c r="F121" s="20" t="s">
        <v>571</v>
      </c>
      <c r="G121" s="17">
        <v>67800</v>
      </c>
      <c r="H121" s="17">
        <v>59700</v>
      </c>
      <c r="I121" s="20" t="s">
        <v>564</v>
      </c>
      <c r="J121" s="17">
        <v>577700</v>
      </c>
      <c r="K121" s="17">
        <v>391500</v>
      </c>
      <c r="L121" s="20" t="s">
        <v>582</v>
      </c>
      <c r="M121" s="17">
        <v>338900</v>
      </c>
      <c r="N121" s="17">
        <v>72900</v>
      </c>
      <c r="O121" s="20" t="s">
        <v>599</v>
      </c>
    </row>
    <row r="122" spans="2:15" x14ac:dyDescent="0.25">
      <c r="B122" s="16" t="s">
        <v>455</v>
      </c>
      <c r="C122" s="17">
        <v>556</v>
      </c>
      <c r="D122" s="17">
        <v>84600</v>
      </c>
      <c r="E122" s="17">
        <v>69400</v>
      </c>
      <c r="F122" s="20" t="s">
        <v>564</v>
      </c>
      <c r="G122" s="17">
        <v>67100</v>
      </c>
      <c r="H122" s="17">
        <v>55200</v>
      </c>
      <c r="I122" s="20" t="s">
        <v>563</v>
      </c>
      <c r="J122" s="17">
        <v>443800</v>
      </c>
      <c r="K122" s="17">
        <v>203500</v>
      </c>
      <c r="L122" s="20" t="s">
        <v>589</v>
      </c>
      <c r="M122" s="17">
        <v>267700</v>
      </c>
      <c r="N122" s="17">
        <v>40000</v>
      </c>
      <c r="O122" s="20" t="s">
        <v>600</v>
      </c>
    </row>
    <row r="123" spans="2:15" x14ac:dyDescent="0.25">
      <c r="B123" s="16" t="s">
        <v>456</v>
      </c>
      <c r="C123" s="17">
        <v>292</v>
      </c>
      <c r="D123" s="17">
        <v>92500</v>
      </c>
      <c r="E123" s="17">
        <v>77500</v>
      </c>
      <c r="F123" s="20" t="s">
        <v>561</v>
      </c>
      <c r="G123" s="17">
        <v>72400</v>
      </c>
      <c r="H123" s="17">
        <v>61500</v>
      </c>
      <c r="I123" s="20" t="s">
        <v>563</v>
      </c>
      <c r="J123" s="17">
        <v>596700</v>
      </c>
      <c r="K123" s="17">
        <v>462400</v>
      </c>
      <c r="L123" s="20" t="s">
        <v>607</v>
      </c>
      <c r="M123" s="17">
        <v>310400</v>
      </c>
      <c r="N123" s="17">
        <v>100600</v>
      </c>
      <c r="O123" s="20" t="s">
        <v>592</v>
      </c>
    </row>
    <row r="124" spans="2:15" x14ac:dyDescent="0.25">
      <c r="B124" s="16" t="s">
        <v>457</v>
      </c>
      <c r="C124" s="17">
        <v>584</v>
      </c>
      <c r="D124" s="17">
        <v>90000</v>
      </c>
      <c r="E124" s="17">
        <v>77200</v>
      </c>
      <c r="F124" s="20" t="s">
        <v>564</v>
      </c>
      <c r="G124" s="17">
        <v>69900</v>
      </c>
      <c r="H124" s="17">
        <v>60500</v>
      </c>
      <c r="I124" s="20" t="s">
        <v>568</v>
      </c>
      <c r="J124" s="17">
        <v>528300</v>
      </c>
      <c r="K124" s="17">
        <v>426100</v>
      </c>
      <c r="L124" s="20" t="s">
        <v>604</v>
      </c>
      <c r="M124" s="17">
        <v>278500</v>
      </c>
      <c r="N124" s="17">
        <v>59700</v>
      </c>
      <c r="O124" s="20" t="s">
        <v>593</v>
      </c>
    </row>
    <row r="125" spans="2:15" x14ac:dyDescent="0.25">
      <c r="B125" s="16" t="s">
        <v>458</v>
      </c>
      <c r="C125" s="17">
        <v>380</v>
      </c>
      <c r="D125" s="17">
        <v>82000</v>
      </c>
      <c r="E125" s="17">
        <v>72300</v>
      </c>
      <c r="F125" s="20" t="s">
        <v>571</v>
      </c>
      <c r="G125" s="17">
        <v>65000</v>
      </c>
      <c r="H125" s="17">
        <v>56400</v>
      </c>
      <c r="I125" s="20" t="s">
        <v>564</v>
      </c>
      <c r="J125" s="17">
        <v>480500</v>
      </c>
      <c r="K125" s="17">
        <v>332800</v>
      </c>
      <c r="L125" s="20" t="s">
        <v>591</v>
      </c>
      <c r="M125" s="17">
        <v>261000</v>
      </c>
      <c r="N125" s="17">
        <v>60100</v>
      </c>
      <c r="O125" s="20" t="s">
        <v>603</v>
      </c>
    </row>
    <row r="126" spans="2:15" x14ac:dyDescent="0.25">
      <c r="B126" s="16" t="s">
        <v>459</v>
      </c>
      <c r="C126" s="17">
        <v>930</v>
      </c>
      <c r="D126" s="17">
        <v>88300</v>
      </c>
      <c r="E126" s="17">
        <v>74600</v>
      </c>
      <c r="F126" s="20" t="s">
        <v>565</v>
      </c>
      <c r="G126" s="17">
        <v>69500</v>
      </c>
      <c r="H126" s="17">
        <v>60300</v>
      </c>
      <c r="I126" s="20" t="s">
        <v>564</v>
      </c>
      <c r="J126" s="17">
        <v>421700</v>
      </c>
      <c r="K126" s="17">
        <v>219600</v>
      </c>
      <c r="L126" s="20" t="s">
        <v>595</v>
      </c>
      <c r="M126" s="17">
        <v>205800</v>
      </c>
      <c r="N126" s="17">
        <v>31700</v>
      </c>
      <c r="O126" s="20" t="s">
        <v>600</v>
      </c>
    </row>
    <row r="127" spans="2:15" x14ac:dyDescent="0.25">
      <c r="B127" s="16" t="s">
        <v>460</v>
      </c>
      <c r="C127" s="17">
        <v>538</v>
      </c>
      <c r="D127" s="17">
        <v>83200</v>
      </c>
      <c r="E127" s="17">
        <v>69400</v>
      </c>
      <c r="F127" s="20" t="s">
        <v>561</v>
      </c>
      <c r="G127" s="17">
        <v>64700</v>
      </c>
      <c r="H127" s="17">
        <v>53600</v>
      </c>
      <c r="I127" s="20" t="s">
        <v>563</v>
      </c>
      <c r="J127" s="17">
        <v>424000</v>
      </c>
      <c r="K127" s="17">
        <v>249100</v>
      </c>
      <c r="L127" s="20" t="s">
        <v>602</v>
      </c>
      <c r="M127" s="17">
        <v>190600</v>
      </c>
      <c r="N127" s="17">
        <v>30600</v>
      </c>
      <c r="O127" s="20" t="s">
        <v>598</v>
      </c>
    </row>
    <row r="128" spans="2:15" x14ac:dyDescent="0.25">
      <c r="B128" s="16" t="s">
        <v>461</v>
      </c>
      <c r="C128" s="17">
        <v>776</v>
      </c>
      <c r="D128" s="17">
        <v>84200</v>
      </c>
      <c r="E128" s="17">
        <v>70000</v>
      </c>
      <c r="F128" s="20" t="s">
        <v>565</v>
      </c>
      <c r="G128" s="17">
        <v>65600</v>
      </c>
      <c r="H128" s="17">
        <v>55100</v>
      </c>
      <c r="I128" s="20" t="s">
        <v>564</v>
      </c>
      <c r="J128" s="17">
        <v>510100</v>
      </c>
      <c r="K128" s="17">
        <v>264900</v>
      </c>
      <c r="L128" s="20" t="s">
        <v>595</v>
      </c>
      <c r="M128" s="17">
        <v>270400</v>
      </c>
      <c r="N128" s="17">
        <v>57400</v>
      </c>
      <c r="O128" s="20" t="s">
        <v>599</v>
      </c>
    </row>
    <row r="129" spans="2:15" x14ac:dyDescent="0.25">
      <c r="B129" s="16" t="s">
        <v>462</v>
      </c>
      <c r="C129" s="17">
        <v>598</v>
      </c>
      <c r="D129" s="17">
        <v>80200</v>
      </c>
      <c r="E129" s="17">
        <v>68400</v>
      </c>
      <c r="F129" s="20" t="s">
        <v>565</v>
      </c>
      <c r="G129" s="17">
        <v>62600</v>
      </c>
      <c r="H129" s="17">
        <v>54300</v>
      </c>
      <c r="I129" s="20" t="s">
        <v>564</v>
      </c>
      <c r="J129" s="17">
        <v>494600</v>
      </c>
      <c r="K129" s="17">
        <v>283700</v>
      </c>
      <c r="L129" s="20" t="s">
        <v>602</v>
      </c>
      <c r="M129" s="17">
        <v>275500</v>
      </c>
      <c r="N129" s="17">
        <v>64300</v>
      </c>
      <c r="O129" s="20" t="s">
        <v>585</v>
      </c>
    </row>
    <row r="130" spans="2:15" x14ac:dyDescent="0.25">
      <c r="B130" s="16" t="s">
        <v>463</v>
      </c>
      <c r="C130" s="17">
        <v>652</v>
      </c>
      <c r="D130" s="17">
        <v>85600</v>
      </c>
      <c r="E130" s="17">
        <v>74500</v>
      </c>
      <c r="F130" s="20" t="s">
        <v>571</v>
      </c>
      <c r="G130" s="17">
        <v>65700</v>
      </c>
      <c r="H130" s="17">
        <v>57300</v>
      </c>
      <c r="I130" s="20" t="s">
        <v>565</v>
      </c>
      <c r="J130" s="17">
        <v>471000</v>
      </c>
      <c r="K130" s="17">
        <v>313400</v>
      </c>
      <c r="L130" s="20" t="s">
        <v>582</v>
      </c>
      <c r="M130" s="17">
        <v>233000</v>
      </c>
      <c r="N130" s="17">
        <v>44500</v>
      </c>
      <c r="O130" s="20" t="s">
        <v>599</v>
      </c>
    </row>
    <row r="131" spans="2:15" x14ac:dyDescent="0.25">
      <c r="B131" s="24" t="s">
        <v>464</v>
      </c>
      <c r="C131" s="25">
        <v>37371</v>
      </c>
      <c r="D131" s="25">
        <v>87200</v>
      </c>
      <c r="E131" s="25">
        <v>71100</v>
      </c>
      <c r="F131" s="26" t="s">
        <v>568</v>
      </c>
      <c r="G131" s="25">
        <v>69200</v>
      </c>
      <c r="H131" s="25">
        <v>57400</v>
      </c>
      <c r="I131" s="26" t="s">
        <v>563</v>
      </c>
      <c r="J131" s="25">
        <v>554100</v>
      </c>
      <c r="K131" s="25">
        <v>150900</v>
      </c>
      <c r="L131" s="26" t="s">
        <v>585</v>
      </c>
      <c r="M131" s="25">
        <v>352500</v>
      </c>
      <c r="N131" s="25">
        <v>45600</v>
      </c>
      <c r="O131" s="26" t="s">
        <v>610</v>
      </c>
    </row>
    <row r="132" spans="2:15" x14ac:dyDescent="0.25">
      <c r="B132" s="16" t="s">
        <v>465</v>
      </c>
      <c r="C132" s="17">
        <v>404</v>
      </c>
      <c r="D132" s="17">
        <v>90300</v>
      </c>
      <c r="E132" s="17">
        <v>76400</v>
      </c>
      <c r="F132" s="20" t="s">
        <v>565</v>
      </c>
      <c r="G132" s="17">
        <v>70700</v>
      </c>
      <c r="H132" s="17">
        <v>61800</v>
      </c>
      <c r="I132" s="20" t="s">
        <v>564</v>
      </c>
      <c r="J132" s="17">
        <v>526900</v>
      </c>
      <c r="K132" s="17">
        <v>380700</v>
      </c>
      <c r="L132" s="20" t="s">
        <v>587</v>
      </c>
      <c r="M132" s="17">
        <v>284600</v>
      </c>
      <c r="N132" s="17">
        <v>65100</v>
      </c>
      <c r="O132" s="20" t="s">
        <v>585</v>
      </c>
    </row>
    <row r="133" spans="2:15" x14ac:dyDescent="0.25">
      <c r="B133" s="16" t="s">
        <v>466</v>
      </c>
      <c r="C133" s="17">
        <v>898</v>
      </c>
      <c r="D133" s="17">
        <v>83700</v>
      </c>
      <c r="E133" s="17">
        <v>69600</v>
      </c>
      <c r="F133" s="20" t="s">
        <v>568</v>
      </c>
      <c r="G133" s="17">
        <v>65400</v>
      </c>
      <c r="H133" s="17">
        <v>55900</v>
      </c>
      <c r="I133" s="20" t="s">
        <v>561</v>
      </c>
      <c r="J133" s="17">
        <v>573500</v>
      </c>
      <c r="K133" s="17">
        <v>306300</v>
      </c>
      <c r="L133" s="20" t="s">
        <v>595</v>
      </c>
      <c r="M133" s="17">
        <v>311400</v>
      </c>
      <c r="N133" s="17">
        <v>53500</v>
      </c>
      <c r="O133" s="20" t="s">
        <v>599</v>
      </c>
    </row>
    <row r="134" spans="2:15" x14ac:dyDescent="0.25">
      <c r="B134" s="16" t="s">
        <v>467</v>
      </c>
      <c r="C134" s="17">
        <v>493</v>
      </c>
      <c r="D134" s="17">
        <v>89400</v>
      </c>
      <c r="E134" s="17">
        <v>78900</v>
      </c>
      <c r="F134" s="20" t="s">
        <v>575</v>
      </c>
      <c r="G134" s="17">
        <v>70700</v>
      </c>
      <c r="H134" s="17">
        <v>61800</v>
      </c>
      <c r="I134" s="20" t="s">
        <v>571</v>
      </c>
      <c r="J134" s="17">
        <v>424500</v>
      </c>
      <c r="K134" s="17">
        <v>234700</v>
      </c>
      <c r="L134" s="20" t="s">
        <v>602</v>
      </c>
      <c r="M134" s="17">
        <v>201500</v>
      </c>
      <c r="N134" s="17">
        <v>34800</v>
      </c>
      <c r="O134" s="20" t="s">
        <v>586</v>
      </c>
    </row>
    <row r="135" spans="2:15" x14ac:dyDescent="0.25">
      <c r="B135" s="16" t="s">
        <v>468</v>
      </c>
      <c r="C135" s="17">
        <v>1260</v>
      </c>
      <c r="D135" s="17">
        <v>85400</v>
      </c>
      <c r="E135" s="17">
        <v>72700</v>
      </c>
      <c r="F135" s="20" t="s">
        <v>565</v>
      </c>
      <c r="G135" s="17">
        <v>66800</v>
      </c>
      <c r="H135" s="17">
        <v>57900</v>
      </c>
      <c r="I135" s="20" t="s">
        <v>564</v>
      </c>
      <c r="J135" s="17">
        <v>489500</v>
      </c>
      <c r="K135" s="17">
        <v>319800</v>
      </c>
      <c r="L135" s="20" t="s">
        <v>594</v>
      </c>
      <c r="M135" s="17">
        <v>265900</v>
      </c>
      <c r="N135" s="17">
        <v>49400</v>
      </c>
      <c r="O135" s="20" t="s">
        <v>600</v>
      </c>
    </row>
    <row r="136" spans="2:15" x14ac:dyDescent="0.25">
      <c r="B136" s="16" t="s">
        <v>469</v>
      </c>
      <c r="C136" s="17">
        <v>863</v>
      </c>
      <c r="D136" s="17">
        <v>85500</v>
      </c>
      <c r="E136" s="17">
        <v>72500</v>
      </c>
      <c r="F136" s="20" t="s">
        <v>571</v>
      </c>
      <c r="G136" s="17">
        <v>66600</v>
      </c>
      <c r="H136" s="17">
        <v>57800</v>
      </c>
      <c r="I136" s="20" t="s">
        <v>565</v>
      </c>
      <c r="J136" s="17">
        <v>520400</v>
      </c>
      <c r="K136" s="17">
        <v>288100</v>
      </c>
      <c r="L136" s="20" t="s">
        <v>594</v>
      </c>
      <c r="M136" s="17">
        <v>290000</v>
      </c>
      <c r="N136" s="17">
        <v>54700</v>
      </c>
      <c r="O136" s="20" t="s">
        <v>599</v>
      </c>
    </row>
    <row r="137" spans="2:15" x14ac:dyDescent="0.25">
      <c r="B137" s="16" t="s">
        <v>470</v>
      </c>
      <c r="C137" s="17">
        <v>1321</v>
      </c>
      <c r="D137" s="17">
        <v>77000</v>
      </c>
      <c r="E137" s="17">
        <v>64500</v>
      </c>
      <c r="F137" s="20" t="s">
        <v>568</v>
      </c>
      <c r="G137" s="17">
        <v>60100</v>
      </c>
      <c r="H137" s="17">
        <v>50700</v>
      </c>
      <c r="I137" s="20" t="s">
        <v>561</v>
      </c>
      <c r="J137" s="17">
        <v>436100</v>
      </c>
      <c r="K137" s="17">
        <v>123500</v>
      </c>
      <c r="L137" s="20" t="s">
        <v>588</v>
      </c>
      <c r="M137" s="17">
        <v>236500</v>
      </c>
      <c r="N137" s="17">
        <v>28500</v>
      </c>
      <c r="O137" s="20" t="s">
        <v>597</v>
      </c>
    </row>
    <row r="138" spans="2:15" x14ac:dyDescent="0.25">
      <c r="B138" s="16" t="s">
        <v>471</v>
      </c>
      <c r="C138" s="17">
        <v>579</v>
      </c>
      <c r="D138" s="17">
        <v>71900</v>
      </c>
      <c r="E138" s="17">
        <v>64800</v>
      </c>
      <c r="F138" s="20" t="s">
        <v>577</v>
      </c>
      <c r="G138" s="17">
        <v>56800</v>
      </c>
      <c r="H138" s="17">
        <v>51000</v>
      </c>
      <c r="I138" s="20" t="s">
        <v>565</v>
      </c>
      <c r="J138" s="17">
        <v>373900</v>
      </c>
      <c r="K138" s="17">
        <v>149300</v>
      </c>
      <c r="L138" s="20" t="s">
        <v>596</v>
      </c>
      <c r="M138" s="17">
        <v>199700</v>
      </c>
      <c r="N138" s="17">
        <v>32800</v>
      </c>
      <c r="O138" s="20" t="s">
        <v>600</v>
      </c>
    </row>
    <row r="139" spans="2:15" x14ac:dyDescent="0.25">
      <c r="B139" s="16" t="s">
        <v>472</v>
      </c>
      <c r="C139" s="17">
        <v>719</v>
      </c>
      <c r="D139" s="17">
        <v>78900</v>
      </c>
      <c r="E139" s="17">
        <v>69200</v>
      </c>
      <c r="F139" s="20" t="s">
        <v>576</v>
      </c>
      <c r="G139" s="17">
        <v>61200</v>
      </c>
      <c r="H139" s="17">
        <v>55800</v>
      </c>
      <c r="I139" s="20" t="s">
        <v>577</v>
      </c>
      <c r="J139" s="17">
        <v>386200</v>
      </c>
      <c r="K139" s="17">
        <v>112300</v>
      </c>
      <c r="L139" s="20" t="s">
        <v>589</v>
      </c>
      <c r="M139" s="17">
        <v>197500</v>
      </c>
      <c r="N139" s="17">
        <v>26600</v>
      </c>
      <c r="O139" s="20" t="s">
        <v>600</v>
      </c>
    </row>
    <row r="140" spans="2:15" x14ac:dyDescent="0.25">
      <c r="B140" s="16" t="s">
        <v>473</v>
      </c>
      <c r="C140" s="17">
        <v>801</v>
      </c>
      <c r="D140" s="17">
        <v>78100</v>
      </c>
      <c r="E140" s="17">
        <v>68400</v>
      </c>
      <c r="F140" s="20" t="s">
        <v>576</v>
      </c>
      <c r="G140" s="17">
        <v>62400</v>
      </c>
      <c r="H140" s="17">
        <v>54600</v>
      </c>
      <c r="I140" s="20" t="s">
        <v>577</v>
      </c>
      <c r="J140" s="17">
        <v>337100</v>
      </c>
      <c r="K140" s="17">
        <v>96900</v>
      </c>
      <c r="L140" s="20" t="s">
        <v>601</v>
      </c>
      <c r="M140" s="17">
        <v>174600</v>
      </c>
      <c r="N140" s="17">
        <v>26500</v>
      </c>
      <c r="O140" s="20" t="s">
        <v>600</v>
      </c>
    </row>
    <row r="141" spans="2:15" x14ac:dyDescent="0.25">
      <c r="B141" s="16" t="s">
        <v>474</v>
      </c>
      <c r="C141" s="17">
        <v>2333</v>
      </c>
      <c r="D141" s="17">
        <v>78300</v>
      </c>
      <c r="E141" s="17">
        <v>67600</v>
      </c>
      <c r="F141" s="20" t="s">
        <v>577</v>
      </c>
      <c r="G141" s="17">
        <v>62200</v>
      </c>
      <c r="H141" s="17">
        <v>54200</v>
      </c>
      <c r="I141" s="20" t="s">
        <v>571</v>
      </c>
      <c r="J141" s="17">
        <v>368100</v>
      </c>
      <c r="K141" s="17">
        <v>85000</v>
      </c>
      <c r="L141" s="20" t="s">
        <v>590</v>
      </c>
      <c r="M141" s="17">
        <v>205100</v>
      </c>
      <c r="N141" s="17">
        <v>30900</v>
      </c>
      <c r="O141" s="20" t="s">
        <v>597</v>
      </c>
    </row>
    <row r="142" spans="2:15" x14ac:dyDescent="0.25">
      <c r="B142" s="16" t="s">
        <v>475</v>
      </c>
      <c r="C142" s="17">
        <v>6610</v>
      </c>
      <c r="D142" s="17">
        <v>85300</v>
      </c>
      <c r="E142" s="17">
        <v>68100</v>
      </c>
      <c r="F142" s="20" t="s">
        <v>563</v>
      </c>
      <c r="G142" s="17">
        <v>68800</v>
      </c>
      <c r="H142" s="17">
        <v>55600</v>
      </c>
      <c r="I142" s="20" t="s">
        <v>566</v>
      </c>
      <c r="J142" s="17">
        <v>481400</v>
      </c>
      <c r="K142" s="17">
        <v>74500</v>
      </c>
      <c r="L142" s="20" t="s">
        <v>586</v>
      </c>
      <c r="M142" s="17">
        <v>338500</v>
      </c>
      <c r="N142" s="17">
        <v>42700</v>
      </c>
      <c r="O142" s="20" t="s">
        <v>610</v>
      </c>
    </row>
    <row r="143" spans="2:15" x14ac:dyDescent="0.25">
      <c r="B143" s="16" t="s">
        <v>476</v>
      </c>
      <c r="C143" s="17">
        <v>1829</v>
      </c>
      <c r="D143" s="17">
        <v>109200</v>
      </c>
      <c r="E143" s="17">
        <v>77900</v>
      </c>
      <c r="F143" s="20" t="s">
        <v>567</v>
      </c>
      <c r="G143" s="17">
        <v>86400</v>
      </c>
      <c r="H143" s="17">
        <v>61500</v>
      </c>
      <c r="I143" s="20" t="s">
        <v>574</v>
      </c>
      <c r="J143" s="17">
        <v>1707500</v>
      </c>
      <c r="K143" s="17">
        <v>339200</v>
      </c>
      <c r="L143" s="20" t="s">
        <v>608</v>
      </c>
      <c r="M143" s="17">
        <v>1369800</v>
      </c>
      <c r="N143" s="17">
        <v>72900</v>
      </c>
      <c r="O143" s="20" t="s">
        <v>616</v>
      </c>
    </row>
    <row r="144" spans="2:15" x14ac:dyDescent="0.25">
      <c r="B144" s="16" t="s">
        <v>477</v>
      </c>
      <c r="C144" s="17">
        <v>2527</v>
      </c>
      <c r="D144" s="17">
        <v>91300</v>
      </c>
      <c r="E144" s="17">
        <v>72200</v>
      </c>
      <c r="F144" s="20" t="s">
        <v>563</v>
      </c>
      <c r="G144" s="17">
        <v>72400</v>
      </c>
      <c r="H144" s="17">
        <v>57800</v>
      </c>
      <c r="I144" s="20" t="s">
        <v>562</v>
      </c>
      <c r="J144" s="17">
        <v>615200</v>
      </c>
      <c r="K144" s="17">
        <v>282600</v>
      </c>
      <c r="L144" s="20" t="s">
        <v>601</v>
      </c>
      <c r="M144" s="17">
        <v>375300</v>
      </c>
      <c r="N144" s="17">
        <v>62100</v>
      </c>
      <c r="O144" s="20" t="s">
        <v>586</v>
      </c>
    </row>
    <row r="145" spans="2:15" x14ac:dyDescent="0.25">
      <c r="B145" s="16" t="s">
        <v>478</v>
      </c>
      <c r="C145" s="17">
        <v>2537</v>
      </c>
      <c r="D145" s="17">
        <v>82500</v>
      </c>
      <c r="E145" s="17">
        <v>68800</v>
      </c>
      <c r="F145" s="20" t="s">
        <v>568</v>
      </c>
      <c r="G145" s="17">
        <v>64300</v>
      </c>
      <c r="H145" s="17">
        <v>55400</v>
      </c>
      <c r="I145" s="20" t="s">
        <v>561</v>
      </c>
      <c r="J145" s="17">
        <v>419500</v>
      </c>
      <c r="K145" s="17">
        <v>140000</v>
      </c>
      <c r="L145" s="20" t="s">
        <v>601</v>
      </c>
      <c r="M145" s="17">
        <v>237800</v>
      </c>
      <c r="N145" s="17">
        <v>30600</v>
      </c>
      <c r="O145" s="20" t="s">
        <v>597</v>
      </c>
    </row>
    <row r="146" spans="2:15" x14ac:dyDescent="0.25">
      <c r="B146" s="16" t="s">
        <v>479</v>
      </c>
      <c r="C146" s="17">
        <v>1653</v>
      </c>
      <c r="D146" s="17">
        <v>83600</v>
      </c>
      <c r="E146" s="17">
        <v>70600</v>
      </c>
      <c r="F146" s="20" t="s">
        <v>565</v>
      </c>
      <c r="G146" s="17">
        <v>65900</v>
      </c>
      <c r="H146" s="17">
        <v>56800</v>
      </c>
      <c r="I146" s="20" t="s">
        <v>564</v>
      </c>
      <c r="J146" s="17">
        <v>379200</v>
      </c>
      <c r="K146" s="17">
        <v>76800</v>
      </c>
      <c r="L146" s="20" t="s">
        <v>584</v>
      </c>
      <c r="M146" s="17">
        <v>203100</v>
      </c>
      <c r="N146" s="17">
        <v>23300</v>
      </c>
      <c r="O146" s="20" t="s">
        <v>613</v>
      </c>
    </row>
    <row r="147" spans="2:15" x14ac:dyDescent="0.25">
      <c r="B147" s="16" t="s">
        <v>480</v>
      </c>
      <c r="C147" s="17">
        <v>3144</v>
      </c>
      <c r="D147" s="17">
        <v>86700</v>
      </c>
      <c r="E147" s="17">
        <v>73900</v>
      </c>
      <c r="F147" s="20" t="s">
        <v>571</v>
      </c>
      <c r="G147" s="17">
        <v>68900</v>
      </c>
      <c r="H147" s="17">
        <v>59300</v>
      </c>
      <c r="I147" s="20" t="s">
        <v>564</v>
      </c>
      <c r="J147" s="17">
        <v>459300</v>
      </c>
      <c r="K147" s="17">
        <v>173000</v>
      </c>
      <c r="L147" s="20" t="s">
        <v>601</v>
      </c>
      <c r="M147" s="17">
        <v>264200</v>
      </c>
      <c r="N147" s="17">
        <v>45000</v>
      </c>
      <c r="O147" s="20" t="s">
        <v>600</v>
      </c>
    </row>
    <row r="148" spans="2:15" x14ac:dyDescent="0.25">
      <c r="B148" s="16" t="s">
        <v>481</v>
      </c>
      <c r="C148" s="17">
        <v>1671</v>
      </c>
      <c r="D148" s="17">
        <v>84600</v>
      </c>
      <c r="E148" s="17">
        <v>71300</v>
      </c>
      <c r="F148" s="20" t="s">
        <v>564</v>
      </c>
      <c r="G148" s="17">
        <v>66900</v>
      </c>
      <c r="H148" s="17">
        <v>58400</v>
      </c>
      <c r="I148" s="20" t="s">
        <v>568</v>
      </c>
      <c r="J148" s="17">
        <v>497700</v>
      </c>
      <c r="K148" s="17">
        <v>329200</v>
      </c>
      <c r="L148" s="20" t="s">
        <v>594</v>
      </c>
      <c r="M148" s="17">
        <v>275200</v>
      </c>
      <c r="N148" s="17">
        <v>54600</v>
      </c>
      <c r="O148" s="20" t="s">
        <v>599</v>
      </c>
    </row>
    <row r="149" spans="2:15" x14ac:dyDescent="0.25">
      <c r="B149" s="16" t="s">
        <v>482</v>
      </c>
      <c r="C149" s="17">
        <v>2418</v>
      </c>
      <c r="D149" s="17">
        <v>102700</v>
      </c>
      <c r="E149" s="17">
        <v>77400</v>
      </c>
      <c r="F149" s="20" t="s">
        <v>566</v>
      </c>
      <c r="G149" s="17">
        <v>81500</v>
      </c>
      <c r="H149" s="17">
        <v>62600</v>
      </c>
      <c r="I149" s="20" t="s">
        <v>572</v>
      </c>
      <c r="J149" s="17">
        <v>810400</v>
      </c>
      <c r="K149" s="17">
        <v>339600</v>
      </c>
      <c r="L149" s="20" t="s">
        <v>592</v>
      </c>
      <c r="M149" s="17">
        <v>515700</v>
      </c>
      <c r="N149" s="17">
        <v>91300</v>
      </c>
      <c r="O149" s="20" t="s">
        <v>600</v>
      </c>
    </row>
    <row r="150" spans="2:15" x14ac:dyDescent="0.25">
      <c r="B150" s="16" t="s">
        <v>483</v>
      </c>
      <c r="C150" s="17">
        <v>2895</v>
      </c>
      <c r="D150" s="17">
        <v>81100</v>
      </c>
      <c r="E150" s="17">
        <v>68700</v>
      </c>
      <c r="F150" s="20" t="s">
        <v>565</v>
      </c>
      <c r="G150" s="17">
        <v>64800</v>
      </c>
      <c r="H150" s="17">
        <v>56400</v>
      </c>
      <c r="I150" s="20" t="s">
        <v>568</v>
      </c>
      <c r="J150" s="17">
        <v>502500</v>
      </c>
      <c r="K150" s="17">
        <v>185400</v>
      </c>
      <c r="L150" s="20" t="s">
        <v>588</v>
      </c>
      <c r="M150" s="17">
        <v>311000</v>
      </c>
      <c r="N150" s="17">
        <v>57300</v>
      </c>
      <c r="O150" s="20" t="s">
        <v>586</v>
      </c>
    </row>
    <row r="151" spans="2:15" x14ac:dyDescent="0.25">
      <c r="B151" s="16" t="s">
        <v>484</v>
      </c>
      <c r="C151" s="17">
        <v>2416</v>
      </c>
      <c r="D151" s="17">
        <v>97800</v>
      </c>
      <c r="E151" s="17">
        <v>76600</v>
      </c>
      <c r="F151" s="20" t="s">
        <v>563</v>
      </c>
      <c r="G151" s="17">
        <v>79500</v>
      </c>
      <c r="H151" s="17">
        <v>62000</v>
      </c>
      <c r="I151" s="20" t="s">
        <v>566</v>
      </c>
      <c r="J151" s="17">
        <v>523200</v>
      </c>
      <c r="K151" s="17">
        <v>152300</v>
      </c>
      <c r="L151" s="20" t="s">
        <v>590</v>
      </c>
      <c r="M151" s="17">
        <v>346200</v>
      </c>
      <c r="N151" s="17">
        <v>54600</v>
      </c>
      <c r="O151" s="20" t="s">
        <v>597</v>
      </c>
    </row>
    <row r="152" spans="2:15" x14ac:dyDescent="0.25">
      <c r="B152" s="24" t="s">
        <v>485</v>
      </c>
      <c r="C152" s="25">
        <v>20519</v>
      </c>
      <c r="D152" s="25">
        <v>88000</v>
      </c>
      <c r="E152" s="25">
        <v>72300</v>
      </c>
      <c r="F152" s="26" t="s">
        <v>568</v>
      </c>
      <c r="G152" s="25">
        <v>69100</v>
      </c>
      <c r="H152" s="25">
        <v>57700</v>
      </c>
      <c r="I152" s="26" t="s">
        <v>563</v>
      </c>
      <c r="J152" s="25">
        <v>510200</v>
      </c>
      <c r="K152" s="25">
        <v>194300</v>
      </c>
      <c r="L152" s="26" t="s">
        <v>588</v>
      </c>
      <c r="M152" s="25">
        <v>283600</v>
      </c>
      <c r="N152" s="25">
        <v>46000</v>
      </c>
      <c r="O152" s="26" t="s">
        <v>600</v>
      </c>
    </row>
    <row r="153" spans="2:15" x14ac:dyDescent="0.25">
      <c r="B153" s="16" t="s">
        <v>486</v>
      </c>
      <c r="C153" s="17">
        <v>504</v>
      </c>
      <c r="D153" s="17">
        <v>88600</v>
      </c>
      <c r="E153" s="17">
        <v>72500</v>
      </c>
      <c r="F153" s="20" t="s">
        <v>564</v>
      </c>
      <c r="G153" s="17">
        <v>67500</v>
      </c>
      <c r="H153" s="17">
        <v>56400</v>
      </c>
      <c r="I153" s="20" t="s">
        <v>568</v>
      </c>
      <c r="J153" s="17">
        <v>528800</v>
      </c>
      <c r="K153" s="17">
        <v>331700</v>
      </c>
      <c r="L153" s="20" t="s">
        <v>594</v>
      </c>
      <c r="M153" s="17">
        <v>273200</v>
      </c>
      <c r="N153" s="17">
        <v>46800</v>
      </c>
      <c r="O153" s="20" t="s">
        <v>586</v>
      </c>
    </row>
    <row r="154" spans="2:15" x14ac:dyDescent="0.25">
      <c r="B154" s="16" t="s">
        <v>487</v>
      </c>
      <c r="C154" s="17">
        <v>831</v>
      </c>
      <c r="D154" s="17">
        <v>97000</v>
      </c>
      <c r="E154" s="17">
        <v>78700</v>
      </c>
      <c r="F154" s="20" t="s">
        <v>568</v>
      </c>
      <c r="G154" s="17">
        <v>75500</v>
      </c>
      <c r="H154" s="17">
        <v>61800</v>
      </c>
      <c r="I154" s="20" t="s">
        <v>561</v>
      </c>
      <c r="J154" s="17">
        <v>549400</v>
      </c>
      <c r="K154" s="17">
        <v>295200</v>
      </c>
      <c r="L154" s="20" t="s">
        <v>594</v>
      </c>
      <c r="M154" s="17">
        <v>264100</v>
      </c>
      <c r="N154" s="17">
        <v>51300</v>
      </c>
      <c r="O154" s="20" t="s">
        <v>598</v>
      </c>
    </row>
    <row r="155" spans="2:15" x14ac:dyDescent="0.25">
      <c r="B155" s="16" t="s">
        <v>488</v>
      </c>
      <c r="C155" s="17">
        <v>1090</v>
      </c>
      <c r="D155" s="17">
        <v>91500</v>
      </c>
      <c r="E155" s="17">
        <v>72300</v>
      </c>
      <c r="F155" s="20" t="s">
        <v>568</v>
      </c>
      <c r="G155" s="17">
        <v>70900</v>
      </c>
      <c r="H155" s="17">
        <v>57100</v>
      </c>
      <c r="I155" s="20" t="s">
        <v>563</v>
      </c>
      <c r="J155" s="17">
        <v>476900</v>
      </c>
      <c r="K155" s="17">
        <v>144000</v>
      </c>
      <c r="L155" s="20" t="s">
        <v>592</v>
      </c>
      <c r="M155" s="17">
        <v>248300</v>
      </c>
      <c r="N155" s="17">
        <v>35100</v>
      </c>
      <c r="O155" s="20" t="s">
        <v>612</v>
      </c>
    </row>
    <row r="156" spans="2:15" x14ac:dyDescent="0.25">
      <c r="B156" s="16" t="s">
        <v>489</v>
      </c>
      <c r="C156" s="17">
        <v>650</v>
      </c>
      <c r="D156" s="17">
        <v>88000</v>
      </c>
      <c r="E156" s="17">
        <v>72700</v>
      </c>
      <c r="F156" s="20" t="s">
        <v>564</v>
      </c>
      <c r="G156" s="17">
        <v>69700</v>
      </c>
      <c r="H156" s="17">
        <v>58900</v>
      </c>
      <c r="I156" s="20" t="s">
        <v>568</v>
      </c>
      <c r="J156" s="17">
        <v>623000</v>
      </c>
      <c r="K156" s="17">
        <v>255000</v>
      </c>
      <c r="L156" s="20" t="s">
        <v>590</v>
      </c>
      <c r="M156" s="17">
        <v>363700</v>
      </c>
      <c r="N156" s="17">
        <v>62300</v>
      </c>
      <c r="O156" s="20" t="s">
        <v>612</v>
      </c>
    </row>
    <row r="157" spans="2:15" x14ac:dyDescent="0.25">
      <c r="B157" s="16" t="s">
        <v>490</v>
      </c>
      <c r="C157" s="17">
        <v>331</v>
      </c>
      <c r="D157" s="17">
        <v>96200</v>
      </c>
      <c r="E157" s="17">
        <v>80200</v>
      </c>
      <c r="F157" s="20" t="s">
        <v>568</v>
      </c>
      <c r="G157" s="17">
        <v>74100</v>
      </c>
      <c r="H157" s="17">
        <v>63500</v>
      </c>
      <c r="I157" s="20" t="s">
        <v>561</v>
      </c>
      <c r="J157" s="17">
        <v>529400</v>
      </c>
      <c r="K157" s="17">
        <v>399300</v>
      </c>
      <c r="L157" s="20" t="s">
        <v>578</v>
      </c>
      <c r="M157" s="17">
        <v>253600</v>
      </c>
      <c r="N157" s="17">
        <v>50000</v>
      </c>
      <c r="O157" s="20" t="s">
        <v>585</v>
      </c>
    </row>
    <row r="158" spans="2:15" x14ac:dyDescent="0.25">
      <c r="B158" s="16" t="s">
        <v>491</v>
      </c>
      <c r="C158" s="17">
        <v>369</v>
      </c>
      <c r="D158" s="17">
        <v>93900</v>
      </c>
      <c r="E158" s="17">
        <v>74600</v>
      </c>
      <c r="F158" s="20" t="s">
        <v>561</v>
      </c>
      <c r="G158" s="17">
        <v>74000</v>
      </c>
      <c r="H158" s="17">
        <v>57800</v>
      </c>
      <c r="I158" s="20" t="s">
        <v>563</v>
      </c>
      <c r="J158" s="17">
        <v>629800</v>
      </c>
      <c r="K158" s="17">
        <v>184500</v>
      </c>
      <c r="L158" s="20" t="s">
        <v>584</v>
      </c>
      <c r="M158" s="17">
        <v>362000</v>
      </c>
      <c r="N158" s="17">
        <v>61000</v>
      </c>
      <c r="O158" s="20" t="s">
        <v>612</v>
      </c>
    </row>
    <row r="159" spans="2:15" x14ac:dyDescent="0.25">
      <c r="B159" s="16" t="s">
        <v>492</v>
      </c>
      <c r="C159" s="17">
        <v>1644</v>
      </c>
      <c r="D159" s="17">
        <v>81000</v>
      </c>
      <c r="E159" s="17">
        <v>69600</v>
      </c>
      <c r="F159" s="20" t="s">
        <v>571</v>
      </c>
      <c r="G159" s="17">
        <v>63800</v>
      </c>
      <c r="H159" s="17">
        <v>55800</v>
      </c>
      <c r="I159" s="20" t="s">
        <v>564</v>
      </c>
      <c r="J159" s="17">
        <v>454900</v>
      </c>
      <c r="K159" s="17">
        <v>145200</v>
      </c>
      <c r="L159" s="20" t="s">
        <v>588</v>
      </c>
      <c r="M159" s="17">
        <v>269600</v>
      </c>
      <c r="N159" s="17">
        <v>47600</v>
      </c>
      <c r="O159" s="20" t="s">
        <v>586</v>
      </c>
    </row>
    <row r="160" spans="2:15" x14ac:dyDescent="0.25">
      <c r="B160" s="16" t="s">
        <v>493</v>
      </c>
      <c r="C160" s="17">
        <v>617</v>
      </c>
      <c r="D160" s="17">
        <v>82200</v>
      </c>
      <c r="E160" s="17">
        <v>70300</v>
      </c>
      <c r="F160" s="20" t="s">
        <v>571</v>
      </c>
      <c r="G160" s="17">
        <v>64800</v>
      </c>
      <c r="H160" s="17">
        <v>57300</v>
      </c>
      <c r="I160" s="20" t="s">
        <v>564</v>
      </c>
      <c r="J160" s="17">
        <v>474700</v>
      </c>
      <c r="K160" s="17">
        <v>253400</v>
      </c>
      <c r="L160" s="20" t="s">
        <v>594</v>
      </c>
      <c r="M160" s="17">
        <v>260400</v>
      </c>
      <c r="N160" s="17">
        <v>53700</v>
      </c>
      <c r="O160" s="20" t="s">
        <v>593</v>
      </c>
    </row>
    <row r="161" spans="2:15" x14ac:dyDescent="0.25">
      <c r="B161" s="16" t="s">
        <v>494</v>
      </c>
      <c r="C161" s="17">
        <v>694</v>
      </c>
      <c r="D161" s="17">
        <v>88500</v>
      </c>
      <c r="E161" s="17">
        <v>73500</v>
      </c>
      <c r="F161" s="20" t="s">
        <v>561</v>
      </c>
      <c r="G161" s="17">
        <v>68100</v>
      </c>
      <c r="H161" s="17">
        <v>58400</v>
      </c>
      <c r="I161" s="20" t="s">
        <v>563</v>
      </c>
      <c r="J161" s="17">
        <v>535600</v>
      </c>
      <c r="K161" s="17">
        <v>361000</v>
      </c>
      <c r="L161" s="20" t="s">
        <v>591</v>
      </c>
      <c r="M161" s="17">
        <v>270000</v>
      </c>
      <c r="N161" s="17">
        <v>50900</v>
      </c>
      <c r="O161" s="20" t="s">
        <v>599</v>
      </c>
    </row>
    <row r="162" spans="2:15" x14ac:dyDescent="0.25">
      <c r="B162" s="16" t="s">
        <v>495</v>
      </c>
      <c r="C162" s="17">
        <v>740</v>
      </c>
      <c r="D162" s="17">
        <v>88400</v>
      </c>
      <c r="E162" s="17">
        <v>73700</v>
      </c>
      <c r="F162" s="20" t="s">
        <v>564</v>
      </c>
      <c r="G162" s="17">
        <v>69100</v>
      </c>
      <c r="H162" s="17">
        <v>57800</v>
      </c>
      <c r="I162" s="20" t="s">
        <v>561</v>
      </c>
      <c r="J162" s="17">
        <v>464500</v>
      </c>
      <c r="K162" s="17">
        <v>128200</v>
      </c>
      <c r="L162" s="20" t="s">
        <v>592</v>
      </c>
      <c r="M162" s="17">
        <v>268500</v>
      </c>
      <c r="N162" s="17">
        <v>50100</v>
      </c>
      <c r="O162" s="20" t="s">
        <v>600</v>
      </c>
    </row>
    <row r="163" spans="2:15" x14ac:dyDescent="0.25">
      <c r="B163" s="16" t="s">
        <v>496</v>
      </c>
      <c r="C163" s="17">
        <v>123</v>
      </c>
      <c r="D163" s="17">
        <v>148600</v>
      </c>
      <c r="E163" s="17">
        <v>78300</v>
      </c>
      <c r="F163" s="20" t="s">
        <v>578</v>
      </c>
      <c r="G163" s="17">
        <v>126300</v>
      </c>
      <c r="H163" s="17">
        <v>62100</v>
      </c>
      <c r="I163" s="20" t="s">
        <v>582</v>
      </c>
      <c r="J163" s="17">
        <v>1807100</v>
      </c>
      <c r="K163" s="17">
        <v>337400</v>
      </c>
      <c r="L163" s="20" t="s">
        <v>609</v>
      </c>
      <c r="M163" s="17">
        <v>1440600</v>
      </c>
      <c r="N163" s="17">
        <v>46800</v>
      </c>
      <c r="O163" s="20" t="s">
        <v>617</v>
      </c>
    </row>
    <row r="164" spans="2:15" x14ac:dyDescent="0.25">
      <c r="B164" s="16" t="s">
        <v>497</v>
      </c>
      <c r="C164" s="17">
        <v>199</v>
      </c>
      <c r="D164" s="17">
        <v>106700</v>
      </c>
      <c r="E164" s="17">
        <v>85500</v>
      </c>
      <c r="F164" s="20" t="s">
        <v>561</v>
      </c>
      <c r="G164" s="17">
        <v>83800</v>
      </c>
      <c r="H164" s="17">
        <v>66500</v>
      </c>
      <c r="I164" s="20" t="s">
        <v>563</v>
      </c>
      <c r="J164" s="17">
        <v>971300</v>
      </c>
      <c r="K164" s="17">
        <v>490000</v>
      </c>
      <c r="L164" s="20" t="s">
        <v>592</v>
      </c>
      <c r="M164" s="17">
        <v>578600</v>
      </c>
      <c r="N164" s="17">
        <v>66600</v>
      </c>
      <c r="O164" s="20" t="s">
        <v>615</v>
      </c>
    </row>
    <row r="165" spans="2:15" x14ac:dyDescent="0.25">
      <c r="B165" s="16" t="s">
        <v>498</v>
      </c>
      <c r="C165" s="17">
        <v>1962</v>
      </c>
      <c r="D165" s="17">
        <v>88900</v>
      </c>
      <c r="E165" s="17">
        <v>74800</v>
      </c>
      <c r="F165" s="20" t="s">
        <v>561</v>
      </c>
      <c r="G165" s="17">
        <v>69600</v>
      </c>
      <c r="H165" s="17">
        <v>58400</v>
      </c>
      <c r="I165" s="20" t="s">
        <v>563</v>
      </c>
      <c r="J165" s="17">
        <v>501300</v>
      </c>
      <c r="K165" s="17">
        <v>217900</v>
      </c>
      <c r="L165" s="20" t="s">
        <v>596</v>
      </c>
      <c r="M165" s="17">
        <v>268300</v>
      </c>
      <c r="N165" s="17">
        <v>34600</v>
      </c>
      <c r="O165" s="20" t="s">
        <v>600</v>
      </c>
    </row>
    <row r="166" spans="2:15" x14ac:dyDescent="0.25">
      <c r="B166" s="16" t="s">
        <v>499</v>
      </c>
      <c r="C166" s="17">
        <v>670</v>
      </c>
      <c r="D166" s="17">
        <v>84300</v>
      </c>
      <c r="E166" s="17">
        <v>70100</v>
      </c>
      <c r="F166" s="20" t="s">
        <v>564</v>
      </c>
      <c r="G166" s="17">
        <v>66100</v>
      </c>
      <c r="H166" s="17">
        <v>56800</v>
      </c>
      <c r="I166" s="20" t="s">
        <v>568</v>
      </c>
      <c r="J166" s="17">
        <v>465300</v>
      </c>
      <c r="K166" s="17">
        <v>156000</v>
      </c>
      <c r="L166" s="20" t="s">
        <v>596</v>
      </c>
      <c r="M166" s="17">
        <v>240000</v>
      </c>
      <c r="N166" s="17">
        <v>41200</v>
      </c>
      <c r="O166" s="20" t="s">
        <v>586</v>
      </c>
    </row>
    <row r="167" spans="2:15" x14ac:dyDescent="0.25">
      <c r="B167" s="16" t="s">
        <v>500</v>
      </c>
      <c r="C167" s="17">
        <v>4710</v>
      </c>
      <c r="D167" s="17">
        <v>84700</v>
      </c>
      <c r="E167" s="17">
        <v>68800</v>
      </c>
      <c r="F167" s="20" t="s">
        <v>568</v>
      </c>
      <c r="G167" s="17">
        <v>67200</v>
      </c>
      <c r="H167" s="17">
        <v>55500</v>
      </c>
      <c r="I167" s="20" t="s">
        <v>563</v>
      </c>
      <c r="J167" s="17">
        <v>477000</v>
      </c>
      <c r="K167" s="17">
        <v>124800</v>
      </c>
      <c r="L167" s="20" t="s">
        <v>590</v>
      </c>
      <c r="M167" s="17">
        <v>276500</v>
      </c>
      <c r="N167" s="17">
        <v>45900</v>
      </c>
      <c r="O167" s="20" t="s">
        <v>600</v>
      </c>
    </row>
    <row r="168" spans="2:15" x14ac:dyDescent="0.25">
      <c r="B168" s="16" t="s">
        <v>501</v>
      </c>
      <c r="C168" s="17">
        <v>806</v>
      </c>
      <c r="D168" s="17">
        <v>93900</v>
      </c>
      <c r="E168" s="17">
        <v>79300</v>
      </c>
      <c r="F168" s="20" t="s">
        <v>564</v>
      </c>
      <c r="G168" s="17">
        <v>72300</v>
      </c>
      <c r="H168" s="17">
        <v>62500</v>
      </c>
      <c r="I168" s="20" t="s">
        <v>568</v>
      </c>
      <c r="J168" s="17">
        <v>502200</v>
      </c>
      <c r="K168" s="17">
        <v>330000</v>
      </c>
      <c r="L168" s="20" t="s">
        <v>582</v>
      </c>
      <c r="M168" s="17">
        <v>247700</v>
      </c>
      <c r="N168" s="17">
        <v>57900</v>
      </c>
      <c r="O168" s="20" t="s">
        <v>599</v>
      </c>
    </row>
    <row r="169" spans="2:15" x14ac:dyDescent="0.25">
      <c r="B169" s="16" t="s">
        <v>502</v>
      </c>
      <c r="C169" s="17">
        <v>569</v>
      </c>
      <c r="D169" s="17">
        <v>88100</v>
      </c>
      <c r="E169" s="17">
        <v>71600</v>
      </c>
      <c r="F169" s="20" t="s">
        <v>566</v>
      </c>
      <c r="G169" s="17">
        <v>68200</v>
      </c>
      <c r="H169" s="17">
        <v>55000</v>
      </c>
      <c r="I169" s="20" t="s">
        <v>572</v>
      </c>
      <c r="J169" s="17">
        <v>553000</v>
      </c>
      <c r="K169" s="17">
        <v>238100</v>
      </c>
      <c r="L169" s="20" t="s">
        <v>588</v>
      </c>
      <c r="M169" s="17">
        <v>279000</v>
      </c>
      <c r="N169" s="17">
        <v>37900</v>
      </c>
      <c r="O169" s="20" t="s">
        <v>600</v>
      </c>
    </row>
    <row r="170" spans="2:15" x14ac:dyDescent="0.25">
      <c r="B170" s="16" t="s">
        <v>503</v>
      </c>
      <c r="C170" s="17">
        <v>2279</v>
      </c>
      <c r="D170" s="17">
        <v>89800</v>
      </c>
      <c r="E170" s="17">
        <v>73300</v>
      </c>
      <c r="F170" s="20" t="s">
        <v>561</v>
      </c>
      <c r="G170" s="17">
        <v>71200</v>
      </c>
      <c r="H170" s="17">
        <v>58900</v>
      </c>
      <c r="I170" s="20" t="s">
        <v>562</v>
      </c>
      <c r="J170" s="17">
        <v>505700</v>
      </c>
      <c r="K170" s="17">
        <v>175200</v>
      </c>
      <c r="L170" s="20" t="s">
        <v>601</v>
      </c>
      <c r="M170" s="17">
        <v>290300</v>
      </c>
      <c r="N170" s="17">
        <v>53500</v>
      </c>
      <c r="O170" s="20" t="s">
        <v>598</v>
      </c>
    </row>
    <row r="171" spans="2:15" x14ac:dyDescent="0.25">
      <c r="B171" s="16" t="s">
        <v>504</v>
      </c>
      <c r="C171" s="17">
        <v>1731</v>
      </c>
      <c r="D171" s="17">
        <v>84900</v>
      </c>
      <c r="E171" s="17">
        <v>73200</v>
      </c>
      <c r="F171" s="20" t="s">
        <v>565</v>
      </c>
      <c r="G171" s="17">
        <v>66500</v>
      </c>
      <c r="H171" s="17">
        <v>58300</v>
      </c>
      <c r="I171" s="20" t="s">
        <v>564</v>
      </c>
      <c r="J171" s="17">
        <v>478100</v>
      </c>
      <c r="K171" s="17">
        <v>232600</v>
      </c>
      <c r="L171" s="20" t="s">
        <v>596</v>
      </c>
      <c r="M171" s="17">
        <v>257600</v>
      </c>
      <c r="N171" s="17">
        <v>42000</v>
      </c>
      <c r="O171" s="20" t="s">
        <v>586</v>
      </c>
    </row>
    <row r="172" spans="2:15" x14ac:dyDescent="0.25">
      <c r="B172" s="24" t="s">
        <v>505</v>
      </c>
      <c r="C172" s="25">
        <v>27498</v>
      </c>
      <c r="D172" s="25">
        <v>91100</v>
      </c>
      <c r="E172" s="25">
        <v>74200</v>
      </c>
      <c r="F172" s="26" t="s">
        <v>563</v>
      </c>
      <c r="G172" s="25">
        <v>73100</v>
      </c>
      <c r="H172" s="25">
        <v>60300</v>
      </c>
      <c r="I172" s="26" t="s">
        <v>562</v>
      </c>
      <c r="J172" s="25">
        <v>572800</v>
      </c>
      <c r="K172" s="25">
        <v>165600</v>
      </c>
      <c r="L172" s="26" t="s">
        <v>593</v>
      </c>
      <c r="M172" s="25">
        <v>374900</v>
      </c>
      <c r="N172" s="25">
        <v>47500</v>
      </c>
      <c r="O172" s="26" t="s">
        <v>610</v>
      </c>
    </row>
    <row r="173" spans="2:15" x14ac:dyDescent="0.25">
      <c r="B173" s="16" t="s">
        <v>506</v>
      </c>
      <c r="C173" s="17">
        <v>447</v>
      </c>
      <c r="D173" s="17">
        <v>82200</v>
      </c>
      <c r="E173" s="17">
        <v>72100</v>
      </c>
      <c r="F173" s="20" t="s">
        <v>576</v>
      </c>
      <c r="G173" s="17">
        <v>63400</v>
      </c>
      <c r="H173" s="17">
        <v>58500</v>
      </c>
      <c r="I173" s="20" t="s">
        <v>577</v>
      </c>
      <c r="J173" s="17">
        <v>526600</v>
      </c>
      <c r="K173" s="17">
        <v>412200</v>
      </c>
      <c r="L173" s="20" t="s">
        <v>573</v>
      </c>
      <c r="M173" s="17">
        <v>298700</v>
      </c>
      <c r="N173" s="17">
        <v>84500</v>
      </c>
      <c r="O173" s="20" t="s">
        <v>601</v>
      </c>
    </row>
    <row r="174" spans="2:15" x14ac:dyDescent="0.25">
      <c r="B174" s="16" t="s">
        <v>507</v>
      </c>
      <c r="C174" s="17">
        <v>3194</v>
      </c>
      <c r="D174" s="17">
        <v>87700</v>
      </c>
      <c r="E174" s="17">
        <v>76400</v>
      </c>
      <c r="F174" s="20" t="s">
        <v>565</v>
      </c>
      <c r="G174" s="17">
        <v>72400</v>
      </c>
      <c r="H174" s="17">
        <v>63500</v>
      </c>
      <c r="I174" s="20" t="s">
        <v>564</v>
      </c>
      <c r="J174" s="17">
        <v>372600</v>
      </c>
      <c r="K174" s="17">
        <v>88900</v>
      </c>
      <c r="L174" s="20" t="s">
        <v>584</v>
      </c>
      <c r="M174" s="17">
        <v>244300</v>
      </c>
      <c r="N174" s="17">
        <v>41600</v>
      </c>
      <c r="O174" s="20" t="s">
        <v>600</v>
      </c>
    </row>
    <row r="175" spans="2:15" x14ac:dyDescent="0.25">
      <c r="B175" s="16" t="s">
        <v>508</v>
      </c>
      <c r="C175" s="17">
        <v>2141</v>
      </c>
      <c r="D175" s="17">
        <v>114700</v>
      </c>
      <c r="E175" s="17">
        <v>88700</v>
      </c>
      <c r="F175" s="20" t="s">
        <v>569</v>
      </c>
      <c r="G175" s="17">
        <v>90600</v>
      </c>
      <c r="H175" s="17">
        <v>69500</v>
      </c>
      <c r="I175" s="20" t="s">
        <v>567</v>
      </c>
      <c r="J175" s="17">
        <v>837900</v>
      </c>
      <c r="K175" s="17">
        <v>485700</v>
      </c>
      <c r="L175" s="20" t="s">
        <v>589</v>
      </c>
      <c r="M175" s="17">
        <v>509500</v>
      </c>
      <c r="N175" s="17">
        <v>89400</v>
      </c>
      <c r="O175" s="20" t="s">
        <v>586</v>
      </c>
    </row>
    <row r="176" spans="2:15" x14ac:dyDescent="0.25">
      <c r="B176" s="16" t="s">
        <v>509</v>
      </c>
      <c r="C176" s="17">
        <v>6183</v>
      </c>
      <c r="D176" s="17">
        <v>84600</v>
      </c>
      <c r="E176" s="17">
        <v>70500</v>
      </c>
      <c r="F176" s="20" t="s">
        <v>568</v>
      </c>
      <c r="G176" s="17">
        <v>67400</v>
      </c>
      <c r="H176" s="17">
        <v>57900</v>
      </c>
      <c r="I176" s="20" t="s">
        <v>561</v>
      </c>
      <c r="J176" s="17">
        <v>452800</v>
      </c>
      <c r="K176" s="17">
        <v>142500</v>
      </c>
      <c r="L176" s="20" t="s">
        <v>588</v>
      </c>
      <c r="M176" s="17">
        <v>259800</v>
      </c>
      <c r="N176" s="17">
        <v>40000</v>
      </c>
      <c r="O176" s="20" t="s">
        <v>600</v>
      </c>
    </row>
    <row r="177" spans="2:15" x14ac:dyDescent="0.25">
      <c r="B177" s="16" t="s">
        <v>510</v>
      </c>
      <c r="C177" s="17">
        <v>889</v>
      </c>
      <c r="D177" s="17">
        <v>82500</v>
      </c>
      <c r="E177" s="17">
        <v>69700</v>
      </c>
      <c r="F177" s="20" t="s">
        <v>568</v>
      </c>
      <c r="G177" s="17">
        <v>65600</v>
      </c>
      <c r="H177" s="17">
        <v>56300</v>
      </c>
      <c r="I177" s="20" t="s">
        <v>561</v>
      </c>
      <c r="J177" s="17">
        <v>400400</v>
      </c>
      <c r="K177" s="17">
        <v>157700</v>
      </c>
      <c r="L177" s="20" t="s">
        <v>596</v>
      </c>
      <c r="M177" s="17">
        <v>207500</v>
      </c>
      <c r="N177" s="17">
        <v>24000</v>
      </c>
      <c r="O177" s="20" t="s">
        <v>597</v>
      </c>
    </row>
    <row r="178" spans="2:15" x14ac:dyDescent="0.25">
      <c r="B178" s="16" t="s">
        <v>511</v>
      </c>
      <c r="C178" s="17">
        <v>614</v>
      </c>
      <c r="D178" s="17">
        <v>79800</v>
      </c>
      <c r="E178" s="17">
        <v>70800</v>
      </c>
      <c r="F178" s="20" t="s">
        <v>571</v>
      </c>
      <c r="G178" s="17">
        <v>61500</v>
      </c>
      <c r="H178" s="17">
        <v>55200</v>
      </c>
      <c r="I178" s="20" t="s">
        <v>564</v>
      </c>
      <c r="J178" s="17">
        <v>443700</v>
      </c>
      <c r="K178" s="17">
        <v>275000</v>
      </c>
      <c r="L178" s="20" t="s">
        <v>602</v>
      </c>
      <c r="M178" s="17">
        <v>222500</v>
      </c>
      <c r="N178" s="17">
        <v>36000</v>
      </c>
      <c r="O178" s="20" t="s">
        <v>599</v>
      </c>
    </row>
    <row r="179" spans="2:15" x14ac:dyDescent="0.25">
      <c r="B179" s="16" t="s">
        <v>512</v>
      </c>
      <c r="C179" s="17">
        <v>206</v>
      </c>
      <c r="D179" s="17">
        <v>127900</v>
      </c>
      <c r="E179" s="17">
        <v>92500</v>
      </c>
      <c r="F179" s="20" t="s">
        <v>574</v>
      </c>
      <c r="G179" s="17">
        <v>105000</v>
      </c>
      <c r="H179" s="17">
        <v>76300</v>
      </c>
      <c r="I179" s="20" t="s">
        <v>583</v>
      </c>
      <c r="J179" s="17">
        <v>1021100</v>
      </c>
      <c r="K179" s="17">
        <v>637000</v>
      </c>
      <c r="L179" s="20" t="s">
        <v>602</v>
      </c>
      <c r="M179" s="17">
        <v>655100</v>
      </c>
      <c r="N179" s="17">
        <v>145600</v>
      </c>
      <c r="O179" s="20" t="s">
        <v>599</v>
      </c>
    </row>
    <row r="180" spans="2:15" x14ac:dyDescent="0.25">
      <c r="B180" s="16" t="s">
        <v>513</v>
      </c>
      <c r="C180" s="17">
        <v>7907</v>
      </c>
      <c r="D180" s="17">
        <v>91600</v>
      </c>
      <c r="E180" s="17">
        <v>73300</v>
      </c>
      <c r="F180" s="20" t="s">
        <v>562</v>
      </c>
      <c r="G180" s="17">
        <v>74400</v>
      </c>
      <c r="H180" s="17">
        <v>59900</v>
      </c>
      <c r="I180" s="20" t="s">
        <v>566</v>
      </c>
      <c r="J180" s="17">
        <v>701800</v>
      </c>
      <c r="K180" s="17">
        <v>100000</v>
      </c>
      <c r="L180" s="20" t="s">
        <v>610</v>
      </c>
      <c r="M180" s="17">
        <v>545700</v>
      </c>
      <c r="N180" s="17">
        <v>45800</v>
      </c>
      <c r="O180" s="20" t="s">
        <v>618</v>
      </c>
    </row>
    <row r="181" spans="2:15" x14ac:dyDescent="0.25">
      <c r="B181" s="16" t="s">
        <v>514</v>
      </c>
      <c r="C181" s="17">
        <v>467</v>
      </c>
      <c r="D181" s="17">
        <v>88600</v>
      </c>
      <c r="E181" s="17">
        <v>76400</v>
      </c>
      <c r="F181" s="20" t="s">
        <v>575</v>
      </c>
      <c r="G181" s="17">
        <v>68100</v>
      </c>
      <c r="H181" s="17">
        <v>60500</v>
      </c>
      <c r="I181" s="20" t="s">
        <v>577</v>
      </c>
      <c r="J181" s="17">
        <v>536300</v>
      </c>
      <c r="K181" s="17">
        <v>340700</v>
      </c>
      <c r="L181" s="20" t="s">
        <v>587</v>
      </c>
      <c r="M181" s="17">
        <v>296000</v>
      </c>
      <c r="N181" s="17">
        <v>76300</v>
      </c>
      <c r="O181" s="20" t="s">
        <v>584</v>
      </c>
    </row>
    <row r="182" spans="2:15" x14ac:dyDescent="0.25">
      <c r="B182" s="16" t="s">
        <v>515</v>
      </c>
      <c r="C182" s="17">
        <v>1809</v>
      </c>
      <c r="D182" s="17">
        <v>85900</v>
      </c>
      <c r="E182" s="17">
        <v>72500</v>
      </c>
      <c r="F182" s="20" t="s">
        <v>568</v>
      </c>
      <c r="G182" s="17">
        <v>69400</v>
      </c>
      <c r="H182" s="17">
        <v>59800</v>
      </c>
      <c r="I182" s="20" t="s">
        <v>561</v>
      </c>
      <c r="J182" s="17">
        <v>428900</v>
      </c>
      <c r="K182" s="17">
        <v>124100</v>
      </c>
      <c r="L182" s="20" t="s">
        <v>584</v>
      </c>
      <c r="M182" s="17">
        <v>261100</v>
      </c>
      <c r="N182" s="17">
        <v>35800</v>
      </c>
      <c r="O182" s="20" t="s">
        <v>597</v>
      </c>
    </row>
    <row r="183" spans="2:15" x14ac:dyDescent="0.25">
      <c r="B183" s="16" t="s">
        <v>516</v>
      </c>
      <c r="C183" s="17">
        <v>1172</v>
      </c>
      <c r="D183" s="17">
        <v>105400</v>
      </c>
      <c r="E183" s="17">
        <v>81600</v>
      </c>
      <c r="F183" s="20" t="s">
        <v>566</v>
      </c>
      <c r="G183" s="17">
        <v>84400</v>
      </c>
      <c r="H183" s="17">
        <v>65500</v>
      </c>
      <c r="I183" s="20" t="s">
        <v>569</v>
      </c>
      <c r="J183" s="17">
        <v>670500</v>
      </c>
      <c r="K183" s="17">
        <v>389700</v>
      </c>
      <c r="L183" s="20" t="s">
        <v>595</v>
      </c>
      <c r="M183" s="17">
        <v>380300</v>
      </c>
      <c r="N183" s="17">
        <v>71700</v>
      </c>
      <c r="O183" s="20" t="s">
        <v>598</v>
      </c>
    </row>
    <row r="184" spans="2:15" x14ac:dyDescent="0.25">
      <c r="B184" s="16" t="s">
        <v>517</v>
      </c>
      <c r="C184" s="17">
        <v>599</v>
      </c>
      <c r="D184" s="17">
        <v>81400</v>
      </c>
      <c r="E184" s="17">
        <v>67500</v>
      </c>
      <c r="F184" s="20" t="s">
        <v>561</v>
      </c>
      <c r="G184" s="17">
        <v>62700</v>
      </c>
      <c r="H184" s="17">
        <v>52900</v>
      </c>
      <c r="I184" s="20" t="s">
        <v>563</v>
      </c>
      <c r="J184" s="17">
        <v>561400</v>
      </c>
      <c r="K184" s="17">
        <v>390000</v>
      </c>
      <c r="L184" s="20" t="s">
        <v>578</v>
      </c>
      <c r="M184" s="17">
        <v>318300</v>
      </c>
      <c r="N184" s="17">
        <v>82400</v>
      </c>
      <c r="O184" s="20" t="s">
        <v>590</v>
      </c>
    </row>
    <row r="185" spans="2:15" x14ac:dyDescent="0.25">
      <c r="B185" s="16" t="s">
        <v>518</v>
      </c>
      <c r="C185" s="17">
        <v>1366</v>
      </c>
      <c r="D185" s="17">
        <v>97000</v>
      </c>
      <c r="E185" s="17">
        <v>78800</v>
      </c>
      <c r="F185" s="20" t="s">
        <v>563</v>
      </c>
      <c r="G185" s="17">
        <v>76200</v>
      </c>
      <c r="H185" s="17">
        <v>62600</v>
      </c>
      <c r="I185" s="20" t="s">
        <v>566</v>
      </c>
      <c r="J185" s="17">
        <v>662400</v>
      </c>
      <c r="K185" s="17">
        <v>377000</v>
      </c>
      <c r="L185" s="20" t="s">
        <v>596</v>
      </c>
      <c r="M185" s="17">
        <v>378500</v>
      </c>
      <c r="N185" s="17">
        <v>44200</v>
      </c>
      <c r="O185" s="20" t="s">
        <v>612</v>
      </c>
    </row>
    <row r="186" spans="2:15" x14ac:dyDescent="0.25">
      <c r="B186" s="16" t="s">
        <v>519</v>
      </c>
      <c r="C186" s="17">
        <v>504</v>
      </c>
      <c r="D186" s="17">
        <v>90400</v>
      </c>
      <c r="E186" s="17">
        <v>76500</v>
      </c>
      <c r="F186" s="20" t="s">
        <v>563</v>
      </c>
      <c r="G186" s="17">
        <v>70700</v>
      </c>
      <c r="H186" s="17">
        <v>62100</v>
      </c>
      <c r="I186" s="20" t="s">
        <v>566</v>
      </c>
      <c r="J186" s="17">
        <v>579300</v>
      </c>
      <c r="K186" s="17">
        <v>407000</v>
      </c>
      <c r="L186" s="20" t="s">
        <v>591</v>
      </c>
      <c r="M186" s="17">
        <v>325400</v>
      </c>
      <c r="N186" s="17">
        <v>55000</v>
      </c>
      <c r="O186" s="20" t="s">
        <v>598</v>
      </c>
    </row>
    <row r="187" spans="2:15" x14ac:dyDescent="0.25">
      <c r="B187" s="24" t="s">
        <v>520</v>
      </c>
      <c r="C187" s="25">
        <v>41562</v>
      </c>
      <c r="D187" s="25">
        <v>78900</v>
      </c>
      <c r="E187" s="25">
        <v>66600</v>
      </c>
      <c r="F187" s="26" t="s">
        <v>565</v>
      </c>
      <c r="G187" s="25">
        <v>62700</v>
      </c>
      <c r="H187" s="25">
        <v>54100</v>
      </c>
      <c r="I187" s="26" t="s">
        <v>568</v>
      </c>
      <c r="J187" s="25">
        <v>424700</v>
      </c>
      <c r="K187" s="25">
        <v>114500</v>
      </c>
      <c r="L187" s="26" t="s">
        <v>584</v>
      </c>
      <c r="M187" s="25">
        <v>254500</v>
      </c>
      <c r="N187" s="25">
        <v>35100</v>
      </c>
      <c r="O187" s="26" t="s">
        <v>612</v>
      </c>
    </row>
    <row r="188" spans="2:15" x14ac:dyDescent="0.25">
      <c r="B188" s="16" t="s">
        <v>521</v>
      </c>
      <c r="C188" s="17">
        <v>4652</v>
      </c>
      <c r="D188" s="17">
        <v>72000</v>
      </c>
      <c r="E188" s="17">
        <v>63100</v>
      </c>
      <c r="F188" s="20" t="s">
        <v>571</v>
      </c>
      <c r="G188" s="17">
        <v>58100</v>
      </c>
      <c r="H188" s="17">
        <v>51600</v>
      </c>
      <c r="I188" s="20" t="s">
        <v>565</v>
      </c>
      <c r="J188" s="17">
        <v>268400</v>
      </c>
      <c r="K188" s="17">
        <v>42900</v>
      </c>
      <c r="L188" s="20" t="s">
        <v>593</v>
      </c>
      <c r="M188" s="17">
        <v>150200</v>
      </c>
      <c r="N188" s="17">
        <v>20000</v>
      </c>
      <c r="O188" s="20" t="s">
        <v>612</v>
      </c>
    </row>
    <row r="189" spans="2:15" x14ac:dyDescent="0.25">
      <c r="B189" s="16" t="s">
        <v>522</v>
      </c>
      <c r="C189" s="17">
        <v>458</v>
      </c>
      <c r="D189" s="17">
        <v>81400</v>
      </c>
      <c r="E189" s="17">
        <v>70500</v>
      </c>
      <c r="F189" s="20" t="s">
        <v>571</v>
      </c>
      <c r="G189" s="17">
        <v>64600</v>
      </c>
      <c r="H189" s="17">
        <v>57300</v>
      </c>
      <c r="I189" s="20" t="s">
        <v>565</v>
      </c>
      <c r="J189" s="17">
        <v>515500</v>
      </c>
      <c r="K189" s="17">
        <v>328000</v>
      </c>
      <c r="L189" s="20" t="s">
        <v>594</v>
      </c>
      <c r="M189" s="17">
        <v>295100</v>
      </c>
      <c r="N189" s="17">
        <v>53100</v>
      </c>
      <c r="O189" s="20" t="s">
        <v>586</v>
      </c>
    </row>
    <row r="190" spans="2:15" x14ac:dyDescent="0.25">
      <c r="B190" s="16" t="s">
        <v>523</v>
      </c>
      <c r="C190" s="17">
        <v>2314</v>
      </c>
      <c r="D190" s="17">
        <v>81100</v>
      </c>
      <c r="E190" s="17">
        <v>69200</v>
      </c>
      <c r="F190" s="20" t="s">
        <v>565</v>
      </c>
      <c r="G190" s="17">
        <v>63200</v>
      </c>
      <c r="H190" s="17">
        <v>56000</v>
      </c>
      <c r="I190" s="20" t="s">
        <v>564</v>
      </c>
      <c r="J190" s="17">
        <v>468300</v>
      </c>
      <c r="K190" s="17">
        <v>281900</v>
      </c>
      <c r="L190" s="20" t="s">
        <v>602</v>
      </c>
      <c r="M190" s="17">
        <v>262500</v>
      </c>
      <c r="N190" s="17">
        <v>55600</v>
      </c>
      <c r="O190" s="20" t="s">
        <v>599</v>
      </c>
    </row>
    <row r="191" spans="2:15" x14ac:dyDescent="0.25">
      <c r="B191" s="16" t="s">
        <v>524</v>
      </c>
      <c r="C191" s="17">
        <v>518</v>
      </c>
      <c r="D191" s="17">
        <v>77700</v>
      </c>
      <c r="E191" s="17">
        <v>67100</v>
      </c>
      <c r="F191" s="20" t="s">
        <v>577</v>
      </c>
      <c r="G191" s="17">
        <v>60500</v>
      </c>
      <c r="H191" s="17">
        <v>51600</v>
      </c>
      <c r="I191" s="20" t="s">
        <v>571</v>
      </c>
      <c r="J191" s="17">
        <v>496200</v>
      </c>
      <c r="K191" s="17">
        <v>276000</v>
      </c>
      <c r="L191" s="20" t="s">
        <v>589</v>
      </c>
      <c r="M191" s="17">
        <v>260700</v>
      </c>
      <c r="N191" s="17">
        <v>43900</v>
      </c>
      <c r="O191" s="20" t="s">
        <v>598</v>
      </c>
    </row>
    <row r="192" spans="2:15" x14ac:dyDescent="0.25">
      <c r="B192" s="16" t="s">
        <v>525</v>
      </c>
      <c r="C192" s="17">
        <v>2503</v>
      </c>
      <c r="D192" s="17">
        <v>79600</v>
      </c>
      <c r="E192" s="17">
        <v>68600</v>
      </c>
      <c r="F192" s="20" t="s">
        <v>565</v>
      </c>
      <c r="G192" s="17">
        <v>63000</v>
      </c>
      <c r="H192" s="17">
        <v>55300</v>
      </c>
      <c r="I192" s="20" t="s">
        <v>564</v>
      </c>
      <c r="J192" s="17">
        <v>450200</v>
      </c>
      <c r="K192" s="17">
        <v>165000</v>
      </c>
      <c r="L192" s="20" t="s">
        <v>588</v>
      </c>
      <c r="M192" s="17">
        <v>248300</v>
      </c>
      <c r="N192" s="17">
        <v>30200</v>
      </c>
      <c r="O192" s="20" t="s">
        <v>612</v>
      </c>
    </row>
    <row r="193" spans="2:15" x14ac:dyDescent="0.25">
      <c r="B193" s="16" t="s">
        <v>526</v>
      </c>
      <c r="C193" s="17">
        <v>531</v>
      </c>
      <c r="D193" s="17">
        <v>81900</v>
      </c>
      <c r="E193" s="17">
        <v>65500</v>
      </c>
      <c r="F193" s="20" t="s">
        <v>565</v>
      </c>
      <c r="G193" s="17">
        <v>64600</v>
      </c>
      <c r="H193" s="17">
        <v>53300</v>
      </c>
      <c r="I193" s="20" t="s">
        <v>568</v>
      </c>
      <c r="J193" s="17">
        <v>516900</v>
      </c>
      <c r="K193" s="17">
        <v>174700</v>
      </c>
      <c r="L193" s="20" t="s">
        <v>592</v>
      </c>
      <c r="M193" s="17">
        <v>276900</v>
      </c>
      <c r="N193" s="17">
        <v>39100</v>
      </c>
      <c r="O193" s="20" t="s">
        <v>597</v>
      </c>
    </row>
    <row r="194" spans="2:15" x14ac:dyDescent="0.25">
      <c r="B194" s="16" t="s">
        <v>527</v>
      </c>
      <c r="C194" s="17">
        <v>1682</v>
      </c>
      <c r="D194" s="17">
        <v>75600</v>
      </c>
      <c r="E194" s="17">
        <v>63900</v>
      </c>
      <c r="F194" s="20" t="s">
        <v>564</v>
      </c>
      <c r="G194" s="17">
        <v>58900</v>
      </c>
      <c r="H194" s="17">
        <v>50100</v>
      </c>
      <c r="I194" s="20" t="s">
        <v>561</v>
      </c>
      <c r="J194" s="17">
        <v>468400</v>
      </c>
      <c r="K194" s="17">
        <v>220300</v>
      </c>
      <c r="L194" s="20" t="s">
        <v>601</v>
      </c>
      <c r="M194" s="17">
        <v>284600</v>
      </c>
      <c r="N194" s="17">
        <v>40000</v>
      </c>
      <c r="O194" s="20" t="s">
        <v>612</v>
      </c>
    </row>
    <row r="195" spans="2:15" x14ac:dyDescent="0.25">
      <c r="B195" s="16" t="s">
        <v>528</v>
      </c>
      <c r="C195" s="17">
        <v>7746</v>
      </c>
      <c r="D195" s="17">
        <v>75900</v>
      </c>
      <c r="E195" s="17">
        <v>65400</v>
      </c>
      <c r="F195" s="20" t="s">
        <v>571</v>
      </c>
      <c r="G195" s="17">
        <v>60900</v>
      </c>
      <c r="H195" s="17">
        <v>53500</v>
      </c>
      <c r="I195" s="20" t="s">
        <v>565</v>
      </c>
      <c r="J195" s="17">
        <v>323000</v>
      </c>
      <c r="K195" s="17">
        <v>65800</v>
      </c>
      <c r="L195" s="20" t="s">
        <v>585</v>
      </c>
      <c r="M195" s="17">
        <v>183600</v>
      </c>
      <c r="N195" s="17">
        <v>23800</v>
      </c>
      <c r="O195" s="20" t="s">
        <v>612</v>
      </c>
    </row>
    <row r="196" spans="2:15" x14ac:dyDescent="0.25">
      <c r="B196" s="16" t="s">
        <v>529</v>
      </c>
      <c r="C196" s="17">
        <v>836</v>
      </c>
      <c r="D196" s="17">
        <v>79500</v>
      </c>
      <c r="E196" s="17">
        <v>66600</v>
      </c>
      <c r="F196" s="20" t="s">
        <v>564</v>
      </c>
      <c r="G196" s="17">
        <v>61500</v>
      </c>
      <c r="H196" s="17">
        <v>52200</v>
      </c>
      <c r="I196" s="20" t="s">
        <v>561</v>
      </c>
      <c r="J196" s="17">
        <v>476000</v>
      </c>
      <c r="K196" s="17">
        <v>234500</v>
      </c>
      <c r="L196" s="20" t="s">
        <v>595</v>
      </c>
      <c r="M196" s="17">
        <v>263700</v>
      </c>
      <c r="N196" s="17">
        <v>48500</v>
      </c>
      <c r="O196" s="20" t="s">
        <v>598</v>
      </c>
    </row>
    <row r="197" spans="2:15" x14ac:dyDescent="0.25">
      <c r="B197" s="16" t="s">
        <v>530</v>
      </c>
      <c r="C197" s="17">
        <v>5147</v>
      </c>
      <c r="D197" s="17">
        <v>82200</v>
      </c>
      <c r="E197" s="17">
        <v>68100</v>
      </c>
      <c r="F197" s="20" t="s">
        <v>568</v>
      </c>
      <c r="G197" s="17">
        <v>65700</v>
      </c>
      <c r="H197" s="17">
        <v>55100</v>
      </c>
      <c r="I197" s="20" t="s">
        <v>563</v>
      </c>
      <c r="J197" s="17">
        <v>485400</v>
      </c>
      <c r="K197" s="17">
        <v>127100</v>
      </c>
      <c r="L197" s="20" t="s">
        <v>584</v>
      </c>
      <c r="M197" s="17">
        <v>295500</v>
      </c>
      <c r="N197" s="17">
        <v>36200</v>
      </c>
      <c r="O197" s="20" t="s">
        <v>610</v>
      </c>
    </row>
    <row r="198" spans="2:15" x14ac:dyDescent="0.25">
      <c r="B198" s="16" t="s">
        <v>531</v>
      </c>
      <c r="C198" s="17">
        <v>2295</v>
      </c>
      <c r="D198" s="17">
        <v>76300</v>
      </c>
      <c r="E198" s="17">
        <v>66900</v>
      </c>
      <c r="F198" s="20" t="s">
        <v>577</v>
      </c>
      <c r="G198" s="17">
        <v>59700</v>
      </c>
      <c r="H198" s="17">
        <v>53000</v>
      </c>
      <c r="I198" s="20" t="s">
        <v>571</v>
      </c>
      <c r="J198" s="17">
        <v>386900</v>
      </c>
      <c r="K198" s="17">
        <v>237100</v>
      </c>
      <c r="L198" s="20" t="s">
        <v>594</v>
      </c>
      <c r="M198" s="17">
        <v>198800</v>
      </c>
      <c r="N198" s="17">
        <v>28800</v>
      </c>
      <c r="O198" s="20" t="s">
        <v>586</v>
      </c>
    </row>
    <row r="199" spans="2:15" x14ac:dyDescent="0.25">
      <c r="B199" s="16" t="s">
        <v>532</v>
      </c>
      <c r="C199" s="17">
        <v>755</v>
      </c>
      <c r="D199" s="17">
        <v>75800</v>
      </c>
      <c r="E199" s="17">
        <v>66200</v>
      </c>
      <c r="F199" s="20" t="s">
        <v>576</v>
      </c>
      <c r="G199" s="17">
        <v>59400</v>
      </c>
      <c r="H199" s="17">
        <v>52600</v>
      </c>
      <c r="I199" s="20" t="s">
        <v>577</v>
      </c>
      <c r="J199" s="17">
        <v>414200</v>
      </c>
      <c r="K199" s="17">
        <v>197900</v>
      </c>
      <c r="L199" s="20" t="s">
        <v>595</v>
      </c>
      <c r="M199" s="17">
        <v>220600</v>
      </c>
      <c r="N199" s="17">
        <v>44300</v>
      </c>
      <c r="O199" s="20" t="s">
        <v>603</v>
      </c>
    </row>
    <row r="200" spans="2:15" x14ac:dyDescent="0.25">
      <c r="B200" s="16" t="s">
        <v>533</v>
      </c>
      <c r="C200" s="17">
        <v>2703</v>
      </c>
      <c r="D200" s="17">
        <v>74700</v>
      </c>
      <c r="E200" s="17">
        <v>64500</v>
      </c>
      <c r="F200" s="20" t="s">
        <v>565</v>
      </c>
      <c r="G200" s="17">
        <v>59300</v>
      </c>
      <c r="H200" s="17">
        <v>52400</v>
      </c>
      <c r="I200" s="20" t="s">
        <v>564</v>
      </c>
      <c r="J200" s="17">
        <v>388000</v>
      </c>
      <c r="K200" s="17">
        <v>115100</v>
      </c>
      <c r="L200" s="20" t="s">
        <v>592</v>
      </c>
      <c r="M200" s="17">
        <v>237000</v>
      </c>
      <c r="N200" s="17">
        <v>40300</v>
      </c>
      <c r="O200" s="20" t="s">
        <v>600</v>
      </c>
    </row>
    <row r="201" spans="2:15" x14ac:dyDescent="0.25">
      <c r="B201" s="16" t="s">
        <v>534</v>
      </c>
      <c r="C201" s="17">
        <v>791</v>
      </c>
      <c r="D201" s="17">
        <v>79200</v>
      </c>
      <c r="E201" s="17">
        <v>67400</v>
      </c>
      <c r="F201" s="20" t="s">
        <v>571</v>
      </c>
      <c r="G201" s="17">
        <v>62700</v>
      </c>
      <c r="H201" s="17">
        <v>54200</v>
      </c>
      <c r="I201" s="20" t="s">
        <v>564</v>
      </c>
      <c r="J201" s="17">
        <v>466000</v>
      </c>
      <c r="K201" s="17">
        <v>321900</v>
      </c>
      <c r="L201" s="20" t="s">
        <v>591</v>
      </c>
      <c r="M201" s="17">
        <v>248400</v>
      </c>
      <c r="N201" s="17">
        <v>48400</v>
      </c>
      <c r="O201" s="20" t="s">
        <v>599</v>
      </c>
    </row>
    <row r="202" spans="2:15" x14ac:dyDescent="0.25">
      <c r="B202" s="16" t="s">
        <v>535</v>
      </c>
      <c r="C202" s="17">
        <v>1116</v>
      </c>
      <c r="D202" s="17">
        <v>83500</v>
      </c>
      <c r="E202" s="17">
        <v>72800</v>
      </c>
      <c r="F202" s="20" t="s">
        <v>565</v>
      </c>
      <c r="G202" s="17">
        <v>65000</v>
      </c>
      <c r="H202" s="17">
        <v>57300</v>
      </c>
      <c r="I202" s="20" t="s">
        <v>564</v>
      </c>
      <c r="J202" s="17">
        <v>497800</v>
      </c>
      <c r="K202" s="17">
        <v>369300</v>
      </c>
      <c r="L202" s="20" t="s">
        <v>587</v>
      </c>
      <c r="M202" s="17">
        <v>265700</v>
      </c>
      <c r="N202" s="17">
        <v>55700</v>
      </c>
      <c r="O202" s="20" t="s">
        <v>599</v>
      </c>
    </row>
    <row r="203" spans="2:15" x14ac:dyDescent="0.25">
      <c r="B203" s="16" t="s">
        <v>536</v>
      </c>
      <c r="C203" s="17">
        <v>99</v>
      </c>
      <c r="D203" s="17">
        <v>93200</v>
      </c>
      <c r="E203" s="17">
        <v>79300</v>
      </c>
      <c r="F203" s="20" t="s">
        <v>571</v>
      </c>
      <c r="G203" s="17">
        <v>69600</v>
      </c>
      <c r="H203" s="17">
        <v>62700</v>
      </c>
      <c r="I203" s="20" t="s">
        <v>571</v>
      </c>
      <c r="J203" s="17">
        <v>574400</v>
      </c>
      <c r="K203" s="17">
        <v>548300</v>
      </c>
      <c r="L203" s="20" t="s">
        <v>583</v>
      </c>
      <c r="M203" s="17">
        <v>269900</v>
      </c>
      <c r="N203" s="17">
        <v>130100</v>
      </c>
      <c r="O203" s="20" t="s">
        <v>589</v>
      </c>
    </row>
    <row r="204" spans="2:15" x14ac:dyDescent="0.25">
      <c r="B204" s="16" t="s">
        <v>537</v>
      </c>
      <c r="C204" s="17">
        <v>7416</v>
      </c>
      <c r="D204" s="17">
        <v>85100</v>
      </c>
      <c r="E204" s="17">
        <v>68800</v>
      </c>
      <c r="F204" s="20" t="s">
        <v>561</v>
      </c>
      <c r="G204" s="17">
        <v>68200</v>
      </c>
      <c r="H204" s="17">
        <v>56200</v>
      </c>
      <c r="I204" s="20" t="s">
        <v>563</v>
      </c>
      <c r="J204" s="17">
        <v>540400</v>
      </c>
      <c r="K204" s="17">
        <v>102300</v>
      </c>
      <c r="L204" s="20" t="s">
        <v>598</v>
      </c>
      <c r="M204" s="17">
        <v>378400</v>
      </c>
      <c r="N204" s="17">
        <v>51200</v>
      </c>
      <c r="O204" s="20" t="s">
        <v>610</v>
      </c>
    </row>
    <row r="205" spans="2:15" x14ac:dyDescent="0.25">
      <c r="B205" s="24" t="s">
        <v>538</v>
      </c>
      <c r="C205" s="25">
        <v>19199</v>
      </c>
      <c r="D205" s="25">
        <v>82400</v>
      </c>
      <c r="E205" s="25">
        <v>69000</v>
      </c>
      <c r="F205" s="26" t="s">
        <v>568</v>
      </c>
      <c r="G205" s="25">
        <v>65000</v>
      </c>
      <c r="H205" s="25">
        <v>55400</v>
      </c>
      <c r="I205" s="26" t="s">
        <v>561</v>
      </c>
      <c r="J205" s="25">
        <v>505900</v>
      </c>
      <c r="K205" s="25">
        <v>205600</v>
      </c>
      <c r="L205" s="26" t="s">
        <v>592</v>
      </c>
      <c r="M205" s="25">
        <v>312000</v>
      </c>
      <c r="N205" s="25">
        <v>46200</v>
      </c>
      <c r="O205" s="26" t="s">
        <v>597</v>
      </c>
    </row>
    <row r="206" spans="2:15" x14ac:dyDescent="0.25">
      <c r="B206" s="16" t="s">
        <v>539</v>
      </c>
      <c r="C206" s="17">
        <v>2488</v>
      </c>
      <c r="D206" s="17">
        <v>78700</v>
      </c>
      <c r="E206" s="17">
        <v>63500</v>
      </c>
      <c r="F206" s="20" t="s">
        <v>563</v>
      </c>
      <c r="G206" s="17">
        <v>63000</v>
      </c>
      <c r="H206" s="17">
        <v>51400</v>
      </c>
      <c r="I206" s="20" t="s">
        <v>562</v>
      </c>
      <c r="J206" s="17">
        <v>527000</v>
      </c>
      <c r="K206" s="17">
        <v>133800</v>
      </c>
      <c r="L206" s="20" t="s">
        <v>599</v>
      </c>
      <c r="M206" s="17">
        <v>375000</v>
      </c>
      <c r="N206" s="17">
        <v>44900</v>
      </c>
      <c r="O206" s="20" t="s">
        <v>610</v>
      </c>
    </row>
    <row r="207" spans="2:15" x14ac:dyDescent="0.25">
      <c r="B207" s="16" t="s">
        <v>540</v>
      </c>
      <c r="C207" s="17">
        <v>152</v>
      </c>
      <c r="D207" s="17">
        <v>100500</v>
      </c>
      <c r="E207" s="17">
        <v>85600</v>
      </c>
      <c r="F207" s="20" t="s">
        <v>568</v>
      </c>
      <c r="G207" s="17">
        <v>78000</v>
      </c>
      <c r="H207" s="17">
        <v>66400</v>
      </c>
      <c r="I207" s="20" t="s">
        <v>561</v>
      </c>
      <c r="J207" s="17">
        <v>561400</v>
      </c>
      <c r="K207" s="17">
        <v>446600</v>
      </c>
      <c r="L207" s="20" t="s">
        <v>611</v>
      </c>
      <c r="M207" s="17">
        <v>281200</v>
      </c>
      <c r="N207" s="17">
        <v>51500</v>
      </c>
      <c r="O207" s="20" t="s">
        <v>593</v>
      </c>
    </row>
    <row r="208" spans="2:15" x14ac:dyDescent="0.25">
      <c r="B208" s="16" t="s">
        <v>541</v>
      </c>
      <c r="C208" s="17">
        <v>98</v>
      </c>
      <c r="D208" s="17">
        <v>79400</v>
      </c>
      <c r="E208" s="17">
        <v>68200</v>
      </c>
      <c r="F208" s="20" t="s">
        <v>565</v>
      </c>
      <c r="G208" s="17">
        <v>60900</v>
      </c>
      <c r="H208" s="17">
        <v>54600</v>
      </c>
      <c r="I208" s="20" t="s">
        <v>561</v>
      </c>
      <c r="J208" s="17">
        <v>699900</v>
      </c>
      <c r="K208" s="17">
        <v>393500</v>
      </c>
      <c r="L208" s="20" t="s">
        <v>594</v>
      </c>
      <c r="M208" s="17">
        <v>454100</v>
      </c>
      <c r="N208" s="17">
        <v>88100</v>
      </c>
      <c r="O208" s="20" t="s">
        <v>598</v>
      </c>
    </row>
    <row r="209" spans="2:15" x14ac:dyDescent="0.25">
      <c r="B209" s="16" t="s">
        <v>542</v>
      </c>
      <c r="C209" s="17">
        <v>2127</v>
      </c>
      <c r="D209" s="17">
        <v>77400</v>
      </c>
      <c r="E209" s="17">
        <v>66200</v>
      </c>
      <c r="F209" s="20" t="s">
        <v>571</v>
      </c>
      <c r="G209" s="17">
        <v>61700</v>
      </c>
      <c r="H209" s="17">
        <v>54000</v>
      </c>
      <c r="I209" s="20" t="s">
        <v>565</v>
      </c>
      <c r="J209" s="17">
        <v>422500</v>
      </c>
      <c r="K209" s="17">
        <v>148800</v>
      </c>
      <c r="L209" s="20" t="s">
        <v>588</v>
      </c>
      <c r="M209" s="17">
        <v>267700</v>
      </c>
      <c r="N209" s="17">
        <v>49200</v>
      </c>
      <c r="O209" s="20" t="s">
        <v>598</v>
      </c>
    </row>
    <row r="210" spans="2:15" x14ac:dyDescent="0.25">
      <c r="B210" s="16" t="s">
        <v>543</v>
      </c>
      <c r="C210" s="17">
        <v>2294</v>
      </c>
      <c r="D210" s="17">
        <v>79400</v>
      </c>
      <c r="E210" s="17">
        <v>67900</v>
      </c>
      <c r="F210" s="20" t="s">
        <v>565</v>
      </c>
      <c r="G210" s="17">
        <v>63200</v>
      </c>
      <c r="H210" s="17">
        <v>55000</v>
      </c>
      <c r="I210" s="20" t="s">
        <v>564</v>
      </c>
      <c r="J210" s="17">
        <v>412600</v>
      </c>
      <c r="K210" s="17">
        <v>94700</v>
      </c>
      <c r="L210" s="20" t="s">
        <v>585</v>
      </c>
      <c r="M210" s="17">
        <v>256800</v>
      </c>
      <c r="N210" s="17">
        <v>28700</v>
      </c>
      <c r="O210" s="20" t="s">
        <v>612</v>
      </c>
    </row>
    <row r="211" spans="2:15" x14ac:dyDescent="0.25">
      <c r="B211" s="16" t="s">
        <v>544</v>
      </c>
      <c r="C211" s="17">
        <v>1415</v>
      </c>
      <c r="D211" s="17">
        <v>87000</v>
      </c>
      <c r="E211" s="17">
        <v>72400</v>
      </c>
      <c r="F211" s="20" t="s">
        <v>563</v>
      </c>
      <c r="G211" s="17">
        <v>67700</v>
      </c>
      <c r="H211" s="17">
        <v>56700</v>
      </c>
      <c r="I211" s="20" t="s">
        <v>562</v>
      </c>
      <c r="J211" s="17">
        <v>568800</v>
      </c>
      <c r="K211" s="17">
        <v>273800</v>
      </c>
      <c r="L211" s="20" t="s">
        <v>589</v>
      </c>
      <c r="M211" s="17">
        <v>324700</v>
      </c>
      <c r="N211" s="17">
        <v>55900</v>
      </c>
      <c r="O211" s="20" t="s">
        <v>598</v>
      </c>
    </row>
    <row r="212" spans="2:15" x14ac:dyDescent="0.25">
      <c r="B212" s="16" t="s">
        <v>545</v>
      </c>
      <c r="C212" s="17">
        <v>243</v>
      </c>
      <c r="D212" s="17">
        <v>93900</v>
      </c>
      <c r="E212" s="17">
        <v>77800</v>
      </c>
      <c r="F212" s="20" t="s">
        <v>564</v>
      </c>
      <c r="G212" s="17">
        <v>74100</v>
      </c>
      <c r="H212" s="17">
        <v>61300</v>
      </c>
      <c r="I212" s="20" t="s">
        <v>561</v>
      </c>
      <c r="J212" s="17">
        <v>510000</v>
      </c>
      <c r="K212" s="17">
        <v>227100</v>
      </c>
      <c r="L212" s="20" t="s">
        <v>601</v>
      </c>
      <c r="M212" s="17">
        <v>286200</v>
      </c>
      <c r="N212" s="17">
        <v>30200</v>
      </c>
      <c r="O212" s="20" t="s">
        <v>613</v>
      </c>
    </row>
    <row r="213" spans="2:15" x14ac:dyDescent="0.25">
      <c r="B213" s="16" t="s">
        <v>546</v>
      </c>
      <c r="C213" s="17">
        <v>483</v>
      </c>
      <c r="D213" s="17">
        <v>89400</v>
      </c>
      <c r="E213" s="17">
        <v>75900</v>
      </c>
      <c r="F213" s="20" t="s">
        <v>561</v>
      </c>
      <c r="G213" s="17">
        <v>70200</v>
      </c>
      <c r="H213" s="17">
        <v>60100</v>
      </c>
      <c r="I213" s="20" t="s">
        <v>562</v>
      </c>
      <c r="J213" s="17">
        <v>747200</v>
      </c>
      <c r="K213" s="17">
        <v>449800</v>
      </c>
      <c r="L213" s="20" t="s">
        <v>588</v>
      </c>
      <c r="M213" s="17">
        <v>495600</v>
      </c>
      <c r="N213" s="17">
        <v>79400</v>
      </c>
      <c r="O213" s="20" t="s">
        <v>615</v>
      </c>
    </row>
    <row r="214" spans="2:15" x14ac:dyDescent="0.25">
      <c r="B214" s="16" t="s">
        <v>547</v>
      </c>
      <c r="C214" s="17">
        <v>234</v>
      </c>
      <c r="D214" s="17">
        <v>82300</v>
      </c>
      <c r="E214" s="17">
        <v>64700</v>
      </c>
      <c r="F214" s="20" t="s">
        <v>561</v>
      </c>
      <c r="G214" s="17">
        <v>64100</v>
      </c>
      <c r="H214" s="17">
        <v>53700</v>
      </c>
      <c r="I214" s="20" t="s">
        <v>563</v>
      </c>
      <c r="J214" s="17">
        <v>414900</v>
      </c>
      <c r="K214" s="17">
        <v>67300</v>
      </c>
      <c r="L214" s="20" t="s">
        <v>592</v>
      </c>
      <c r="M214" s="17">
        <v>231800</v>
      </c>
      <c r="N214" s="17">
        <v>37100</v>
      </c>
      <c r="O214" s="20" t="s">
        <v>603</v>
      </c>
    </row>
    <row r="215" spans="2:15" x14ac:dyDescent="0.25">
      <c r="B215" s="16" t="s">
        <v>548</v>
      </c>
      <c r="C215" s="17">
        <v>1969</v>
      </c>
      <c r="D215" s="17">
        <v>83400</v>
      </c>
      <c r="E215" s="17">
        <v>69800</v>
      </c>
      <c r="F215" s="20" t="s">
        <v>568</v>
      </c>
      <c r="G215" s="17">
        <v>66600</v>
      </c>
      <c r="H215" s="17">
        <v>56600</v>
      </c>
      <c r="I215" s="20" t="s">
        <v>563</v>
      </c>
      <c r="J215" s="17">
        <v>484600</v>
      </c>
      <c r="K215" s="17">
        <v>210400</v>
      </c>
      <c r="L215" s="20" t="s">
        <v>596</v>
      </c>
      <c r="M215" s="17">
        <v>282800</v>
      </c>
      <c r="N215" s="17">
        <v>47900</v>
      </c>
      <c r="O215" s="20" t="s">
        <v>598</v>
      </c>
    </row>
    <row r="216" spans="2:15" x14ac:dyDescent="0.25">
      <c r="B216" s="16" t="s">
        <v>549</v>
      </c>
      <c r="C216" s="17">
        <v>903</v>
      </c>
      <c r="D216" s="17">
        <v>74800</v>
      </c>
      <c r="E216" s="17">
        <v>66300</v>
      </c>
      <c r="F216" s="20" t="s">
        <v>565</v>
      </c>
      <c r="G216" s="17">
        <v>58900</v>
      </c>
      <c r="H216" s="17">
        <v>53500</v>
      </c>
      <c r="I216" s="20" t="s">
        <v>568</v>
      </c>
      <c r="J216" s="17">
        <v>318400</v>
      </c>
      <c r="K216" s="17">
        <v>98100</v>
      </c>
      <c r="L216" s="20" t="s">
        <v>601</v>
      </c>
      <c r="M216" s="17">
        <v>167800</v>
      </c>
      <c r="N216" s="17">
        <v>22000</v>
      </c>
      <c r="O216" s="20" t="s">
        <v>586</v>
      </c>
    </row>
    <row r="217" spans="2:15" x14ac:dyDescent="0.25">
      <c r="B217" s="16" t="s">
        <v>550</v>
      </c>
      <c r="C217" s="17">
        <v>751</v>
      </c>
      <c r="D217" s="17">
        <v>76100</v>
      </c>
      <c r="E217" s="17">
        <v>67300</v>
      </c>
      <c r="F217" s="20" t="s">
        <v>577</v>
      </c>
      <c r="G217" s="17">
        <v>60000</v>
      </c>
      <c r="H217" s="17">
        <v>53800</v>
      </c>
      <c r="I217" s="20" t="s">
        <v>571</v>
      </c>
      <c r="J217" s="17">
        <v>466100</v>
      </c>
      <c r="K217" s="17">
        <v>163800</v>
      </c>
      <c r="L217" s="20" t="s">
        <v>588</v>
      </c>
      <c r="M217" s="17">
        <v>314300</v>
      </c>
      <c r="N217" s="17">
        <v>50800</v>
      </c>
      <c r="O217" s="20" t="s">
        <v>600</v>
      </c>
    </row>
    <row r="218" spans="2:15" x14ac:dyDescent="0.25">
      <c r="B218" s="16" t="s">
        <v>551</v>
      </c>
      <c r="C218" s="17">
        <v>1517</v>
      </c>
      <c r="D218" s="17">
        <v>92500</v>
      </c>
      <c r="E218" s="17">
        <v>72300</v>
      </c>
      <c r="F218" s="20" t="s">
        <v>566</v>
      </c>
      <c r="G218" s="17">
        <v>73100</v>
      </c>
      <c r="H218" s="17">
        <v>57800</v>
      </c>
      <c r="I218" s="20" t="s">
        <v>569</v>
      </c>
      <c r="J218" s="17">
        <v>668900</v>
      </c>
      <c r="K218" s="17">
        <v>229500</v>
      </c>
      <c r="L218" s="20" t="s">
        <v>585</v>
      </c>
      <c r="M218" s="17">
        <v>428100</v>
      </c>
      <c r="N218" s="17">
        <v>54200</v>
      </c>
      <c r="O218" s="20" t="s">
        <v>610</v>
      </c>
    </row>
    <row r="219" spans="2:15" x14ac:dyDescent="0.25">
      <c r="B219" s="16" t="s">
        <v>552</v>
      </c>
      <c r="C219" s="17">
        <v>1230</v>
      </c>
      <c r="D219" s="17">
        <v>81400</v>
      </c>
      <c r="E219" s="17">
        <v>71300</v>
      </c>
      <c r="F219" s="20" t="s">
        <v>571</v>
      </c>
      <c r="G219" s="17">
        <v>64100</v>
      </c>
      <c r="H219" s="17">
        <v>56700</v>
      </c>
      <c r="I219" s="20" t="s">
        <v>564</v>
      </c>
      <c r="J219" s="17">
        <v>585900</v>
      </c>
      <c r="K219" s="17">
        <v>330100</v>
      </c>
      <c r="L219" s="20" t="s">
        <v>596</v>
      </c>
      <c r="M219" s="17">
        <v>372400</v>
      </c>
      <c r="N219" s="17">
        <v>72900</v>
      </c>
      <c r="O219" s="20" t="s">
        <v>597</v>
      </c>
    </row>
    <row r="220" spans="2:15" x14ac:dyDescent="0.25">
      <c r="B220" s="16" t="s">
        <v>553</v>
      </c>
      <c r="C220" s="17">
        <v>113</v>
      </c>
      <c r="D220" s="17">
        <v>85800</v>
      </c>
      <c r="E220" s="17">
        <v>74000</v>
      </c>
      <c r="F220" s="20" t="s">
        <v>564</v>
      </c>
      <c r="G220" s="17">
        <v>67800</v>
      </c>
      <c r="H220" s="17">
        <v>58700</v>
      </c>
      <c r="I220" s="20" t="s">
        <v>568</v>
      </c>
      <c r="J220" s="17">
        <v>720400</v>
      </c>
      <c r="K220" s="17">
        <v>431700</v>
      </c>
      <c r="L220" s="20" t="s">
        <v>602</v>
      </c>
      <c r="M220" s="17">
        <v>466400</v>
      </c>
      <c r="N220" s="17">
        <v>100400</v>
      </c>
      <c r="O220" s="20" t="s">
        <v>599</v>
      </c>
    </row>
    <row r="221" spans="2:15" x14ac:dyDescent="0.25">
      <c r="B221" s="16" t="s">
        <v>554</v>
      </c>
      <c r="C221" s="17">
        <v>518</v>
      </c>
      <c r="D221" s="17">
        <v>76600</v>
      </c>
      <c r="E221" s="17">
        <v>67100</v>
      </c>
      <c r="F221" s="20" t="s">
        <v>565</v>
      </c>
      <c r="G221" s="17">
        <v>58900</v>
      </c>
      <c r="H221" s="17">
        <v>53500</v>
      </c>
      <c r="I221" s="20" t="s">
        <v>564</v>
      </c>
      <c r="J221" s="17">
        <v>387200</v>
      </c>
      <c r="K221" s="17">
        <v>226400</v>
      </c>
      <c r="L221" s="20" t="s">
        <v>595</v>
      </c>
      <c r="M221" s="17">
        <v>191600</v>
      </c>
      <c r="N221" s="17">
        <v>23700</v>
      </c>
      <c r="O221" s="20" t="s">
        <v>597</v>
      </c>
    </row>
    <row r="222" spans="2:15" x14ac:dyDescent="0.25">
      <c r="B222" s="16" t="s">
        <v>555</v>
      </c>
      <c r="C222" s="17">
        <v>425</v>
      </c>
      <c r="D222" s="17">
        <v>70900</v>
      </c>
      <c r="E222" s="17">
        <v>63400</v>
      </c>
      <c r="F222" s="20" t="s">
        <v>568</v>
      </c>
      <c r="G222" s="17">
        <v>54700</v>
      </c>
      <c r="H222" s="17">
        <v>48300</v>
      </c>
      <c r="I222" s="20" t="s">
        <v>563</v>
      </c>
      <c r="J222" s="17">
        <v>336000</v>
      </c>
      <c r="K222" s="17">
        <v>152400</v>
      </c>
      <c r="L222" s="20" t="s">
        <v>589</v>
      </c>
      <c r="M222" s="17">
        <v>169900</v>
      </c>
      <c r="N222" s="17">
        <v>15000</v>
      </c>
      <c r="O222" s="20" t="s">
        <v>586</v>
      </c>
    </row>
    <row r="223" spans="2:15" x14ac:dyDescent="0.25">
      <c r="B223" s="16" t="s">
        <v>556</v>
      </c>
      <c r="C223" s="17">
        <v>172</v>
      </c>
      <c r="D223" s="17">
        <v>79000</v>
      </c>
      <c r="E223" s="17">
        <v>72500</v>
      </c>
      <c r="F223" s="20" t="s">
        <v>576</v>
      </c>
      <c r="G223" s="17">
        <v>61400</v>
      </c>
      <c r="H223" s="17">
        <v>57500</v>
      </c>
      <c r="I223" s="20" t="s">
        <v>575</v>
      </c>
      <c r="J223" s="17">
        <v>404000</v>
      </c>
      <c r="K223" s="17">
        <v>123900</v>
      </c>
      <c r="L223" s="20" t="s">
        <v>584</v>
      </c>
      <c r="M223" s="17">
        <v>211400</v>
      </c>
      <c r="N223" s="17">
        <v>16600</v>
      </c>
      <c r="O223" s="20" t="s">
        <v>613</v>
      </c>
    </row>
    <row r="224" spans="2:15" x14ac:dyDescent="0.25">
      <c r="B224" s="16" t="s">
        <v>557</v>
      </c>
      <c r="C224" s="17">
        <v>859</v>
      </c>
      <c r="D224" s="17">
        <v>93000</v>
      </c>
      <c r="E224" s="17">
        <v>76100</v>
      </c>
      <c r="F224" s="20" t="s">
        <v>568</v>
      </c>
      <c r="G224" s="17">
        <v>73100</v>
      </c>
      <c r="H224" s="17">
        <v>60500</v>
      </c>
      <c r="I224" s="20" t="s">
        <v>561</v>
      </c>
      <c r="J224" s="17">
        <v>608000</v>
      </c>
      <c r="K224" s="17">
        <v>415200</v>
      </c>
      <c r="L224" s="20" t="s">
        <v>591</v>
      </c>
      <c r="M224" s="17">
        <v>350300</v>
      </c>
      <c r="N224" s="17">
        <v>90700</v>
      </c>
      <c r="O224" s="20" t="s">
        <v>585</v>
      </c>
    </row>
    <row r="225" spans="2:15" x14ac:dyDescent="0.25">
      <c r="B225" s="16" t="s">
        <v>558</v>
      </c>
      <c r="C225" s="17">
        <v>359</v>
      </c>
      <c r="D225" s="17">
        <v>88000</v>
      </c>
      <c r="E225" s="17">
        <v>75700</v>
      </c>
      <c r="F225" s="20" t="s">
        <v>565</v>
      </c>
      <c r="G225" s="17">
        <v>67700</v>
      </c>
      <c r="H225" s="17">
        <v>57100</v>
      </c>
      <c r="I225" s="20" t="s">
        <v>568</v>
      </c>
      <c r="J225" s="17">
        <v>487800</v>
      </c>
      <c r="K225" s="17">
        <v>373500</v>
      </c>
      <c r="L225" s="20" t="s">
        <v>604</v>
      </c>
      <c r="M225" s="17">
        <v>233800</v>
      </c>
      <c r="N225" s="17">
        <v>51400</v>
      </c>
      <c r="O225" s="20" t="s">
        <v>585</v>
      </c>
    </row>
    <row r="226" spans="2:15" x14ac:dyDescent="0.25">
      <c r="B226" s="16" t="s">
        <v>559</v>
      </c>
      <c r="C226" s="17">
        <v>658</v>
      </c>
      <c r="D226" s="17">
        <v>87900</v>
      </c>
      <c r="E226" s="17">
        <v>75300</v>
      </c>
      <c r="F226" s="20" t="s">
        <v>565</v>
      </c>
      <c r="G226" s="17">
        <v>68400</v>
      </c>
      <c r="H226" s="17">
        <v>59500</v>
      </c>
      <c r="I226" s="20" t="s">
        <v>564</v>
      </c>
      <c r="J226" s="17">
        <v>609600</v>
      </c>
      <c r="K226" s="17">
        <v>260500</v>
      </c>
      <c r="L226" s="20" t="s">
        <v>588</v>
      </c>
      <c r="M226" s="17">
        <v>362500</v>
      </c>
      <c r="N226" s="17">
        <v>58000</v>
      </c>
      <c r="O226" s="20" t="s">
        <v>586</v>
      </c>
    </row>
    <row r="227" spans="2:15" x14ac:dyDescent="0.25">
      <c r="B227" s="18" t="s">
        <v>560</v>
      </c>
      <c r="C227" s="19">
        <v>191</v>
      </c>
      <c r="D227" s="19">
        <v>80900</v>
      </c>
      <c r="E227" s="19">
        <v>68500</v>
      </c>
      <c r="F227" s="21" t="s">
        <v>571</v>
      </c>
      <c r="G227" s="19">
        <v>63900</v>
      </c>
      <c r="H227" s="19">
        <v>56300</v>
      </c>
      <c r="I227" s="21" t="s">
        <v>564</v>
      </c>
      <c r="J227" s="19">
        <v>503900</v>
      </c>
      <c r="K227" s="19">
        <v>275000</v>
      </c>
      <c r="L227" s="21" t="s">
        <v>594</v>
      </c>
      <c r="M227" s="19">
        <v>273600</v>
      </c>
      <c r="N227" s="19">
        <v>60900</v>
      </c>
      <c r="O227" s="21" t="s">
        <v>599</v>
      </c>
    </row>
    <row r="229" spans="2:15" ht="25.8" customHeight="1" x14ac:dyDescent="0.25">
      <c r="B229" s="54" t="s">
        <v>2296</v>
      </c>
      <c r="C229" s="49"/>
      <c r="D229" s="49"/>
      <c r="E229" s="49"/>
      <c r="F229" s="49"/>
      <c r="G229" s="49"/>
      <c r="H229" s="49"/>
      <c r="I229" s="49"/>
      <c r="J229" s="49"/>
      <c r="K229" s="49"/>
      <c r="L229" s="49"/>
      <c r="M229" s="49"/>
      <c r="N229" s="49"/>
      <c r="O229" s="49"/>
    </row>
    <row r="230" spans="2:15" ht="13.8" customHeight="1" x14ac:dyDescent="0.25">
      <c r="B230" s="48" t="s">
        <v>619</v>
      </c>
      <c r="C230" s="49"/>
      <c r="D230" s="49"/>
      <c r="E230" s="49"/>
      <c r="F230" s="49"/>
      <c r="G230" s="49"/>
      <c r="H230" s="49"/>
      <c r="I230" s="49"/>
      <c r="J230" s="49"/>
      <c r="K230" s="49"/>
      <c r="L230" s="49"/>
      <c r="M230" s="49"/>
      <c r="N230" s="49"/>
      <c r="O230" s="49"/>
    </row>
    <row r="231" spans="2:15" ht="25.8" customHeight="1" x14ac:dyDescent="0.25">
      <c r="B231" s="54" t="s">
        <v>2302</v>
      </c>
      <c r="C231" s="49"/>
      <c r="D231" s="49"/>
      <c r="E231" s="49"/>
      <c r="F231" s="49"/>
      <c r="G231" s="49"/>
      <c r="H231" s="49"/>
      <c r="I231" s="49"/>
      <c r="J231" s="49"/>
      <c r="K231" s="49"/>
      <c r="L231" s="49"/>
      <c r="M231" s="49"/>
      <c r="N231" s="49"/>
      <c r="O231" s="49"/>
    </row>
  </sheetData>
  <mergeCells count="9">
    <mergeCell ref="M4:O4"/>
    <mergeCell ref="B229:O229"/>
    <mergeCell ref="B230:O230"/>
    <mergeCell ref="B231:O231"/>
    <mergeCell ref="B4:B5"/>
    <mergeCell ref="C4:C5"/>
    <mergeCell ref="D4:F4"/>
    <mergeCell ref="G4:I4"/>
    <mergeCell ref="J4:L4"/>
  </mergeCells>
  <pageMargins left="0.7" right="0.7" top="0.75" bottom="0.75" header="0.3" footer="0.3"/>
  <pageSetup paperSize="9" scale="47" fitToHeight="0" orientation="portrait" horizontalDpi="300" verticalDpi="3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63CC00"/>
    <pageSetUpPr fitToPage="1"/>
  </sheetPr>
  <dimension ref="B1:M231"/>
  <sheetViews>
    <sheetView showGridLines="0" workbookViewId="0">
      <selection activeCell="B231" sqref="B231:M231"/>
    </sheetView>
  </sheetViews>
  <sheetFormatPr baseColWidth="10" defaultRowHeight="13.2" x14ac:dyDescent="0.25"/>
  <cols>
    <col min="1" max="1" width="2.5546875" customWidth="1"/>
    <col min="2" max="2" width="17.44140625" customWidth="1"/>
    <col min="3" max="3" width="11.44140625" customWidth="1"/>
    <col min="4" max="13" width="13.6640625" customWidth="1"/>
  </cols>
  <sheetData>
    <row r="1" spans="2:13" ht="17.399999999999999" x14ac:dyDescent="0.3">
      <c r="B1" s="3" t="s">
        <v>76</v>
      </c>
    </row>
    <row r="4" spans="2:13" ht="28.05" customHeight="1" x14ac:dyDescent="0.25">
      <c r="B4" s="52" t="s">
        <v>333</v>
      </c>
      <c r="C4" s="53" t="s">
        <v>84</v>
      </c>
      <c r="D4" s="53" t="s">
        <v>620</v>
      </c>
      <c r="E4" s="53" t="s">
        <v>620</v>
      </c>
      <c r="F4" s="53" t="s">
        <v>620</v>
      </c>
      <c r="G4" s="53" t="s">
        <v>620</v>
      </c>
      <c r="H4" s="53" t="s">
        <v>620</v>
      </c>
      <c r="I4" s="53" t="s">
        <v>621</v>
      </c>
      <c r="J4" s="53" t="s">
        <v>621</v>
      </c>
      <c r="K4" s="53" t="s">
        <v>621</v>
      </c>
      <c r="L4" s="53" t="s">
        <v>621</v>
      </c>
      <c r="M4" s="53" t="s">
        <v>621</v>
      </c>
    </row>
    <row r="5" spans="2:13" x14ac:dyDescent="0.25">
      <c r="B5" s="52" t="s">
        <v>333</v>
      </c>
      <c r="C5" s="53" t="s">
        <v>84</v>
      </c>
      <c r="D5" s="15" t="s">
        <v>622</v>
      </c>
      <c r="E5" s="15" t="s">
        <v>623</v>
      </c>
      <c r="F5" s="15" t="s">
        <v>624</v>
      </c>
      <c r="G5" s="15" t="s">
        <v>625</v>
      </c>
      <c r="H5" s="15" t="s">
        <v>626</v>
      </c>
      <c r="I5" s="15" t="s">
        <v>627</v>
      </c>
      <c r="J5" s="15" t="s">
        <v>624</v>
      </c>
      <c r="K5" s="15" t="s">
        <v>628</v>
      </c>
      <c r="L5" s="15" t="s">
        <v>629</v>
      </c>
      <c r="M5" s="15" t="s">
        <v>630</v>
      </c>
    </row>
    <row r="6" spans="2:13" x14ac:dyDescent="0.25">
      <c r="B6" s="24" t="s">
        <v>339</v>
      </c>
      <c r="C6" s="25">
        <v>391042</v>
      </c>
      <c r="D6" s="26" t="s">
        <v>631</v>
      </c>
      <c r="E6" s="26" t="s">
        <v>813</v>
      </c>
      <c r="F6" s="26" t="s">
        <v>1010</v>
      </c>
      <c r="G6" s="26" t="s">
        <v>1205</v>
      </c>
      <c r="H6" s="26" t="s">
        <v>1371</v>
      </c>
      <c r="I6" s="26" t="s">
        <v>1550</v>
      </c>
      <c r="J6" s="26" t="s">
        <v>1306</v>
      </c>
      <c r="K6" s="26" t="s">
        <v>1763</v>
      </c>
      <c r="L6" s="26" t="s">
        <v>1967</v>
      </c>
      <c r="M6" s="26" t="s">
        <v>765</v>
      </c>
    </row>
    <row r="7" spans="2:13" x14ac:dyDescent="0.25">
      <c r="B7" s="24" t="s">
        <v>340</v>
      </c>
      <c r="C7" s="25">
        <v>46153</v>
      </c>
      <c r="D7" s="26" t="s">
        <v>632</v>
      </c>
      <c r="E7" s="26" t="s">
        <v>814</v>
      </c>
      <c r="F7" s="26" t="s">
        <v>1011</v>
      </c>
      <c r="G7" s="26" t="s">
        <v>1206</v>
      </c>
      <c r="H7" s="26" t="s">
        <v>1372</v>
      </c>
      <c r="I7" s="26" t="s">
        <v>1551</v>
      </c>
      <c r="J7" s="26" t="s">
        <v>1747</v>
      </c>
      <c r="K7" s="26" t="s">
        <v>1886</v>
      </c>
      <c r="L7" s="26" t="s">
        <v>1968</v>
      </c>
      <c r="M7" s="26" t="s">
        <v>2078</v>
      </c>
    </row>
    <row r="8" spans="2:13" x14ac:dyDescent="0.25">
      <c r="B8" s="16" t="s">
        <v>341</v>
      </c>
      <c r="C8" s="17">
        <v>13600</v>
      </c>
      <c r="D8" s="20" t="s">
        <v>633</v>
      </c>
      <c r="E8" s="20" t="s">
        <v>815</v>
      </c>
      <c r="F8" s="20" t="s">
        <v>1012</v>
      </c>
      <c r="G8" s="20" t="s">
        <v>1207</v>
      </c>
      <c r="H8" s="20" t="s">
        <v>1373</v>
      </c>
      <c r="I8" s="20" t="s">
        <v>1552</v>
      </c>
      <c r="J8" s="20" t="s">
        <v>1748</v>
      </c>
      <c r="K8" s="20" t="s">
        <v>1887</v>
      </c>
      <c r="L8" s="20" t="s">
        <v>1969</v>
      </c>
      <c r="M8" s="20" t="s">
        <v>2079</v>
      </c>
    </row>
    <row r="9" spans="2:13" x14ac:dyDescent="0.25">
      <c r="B9" s="16" t="s">
        <v>342</v>
      </c>
      <c r="C9" s="17">
        <v>931</v>
      </c>
      <c r="D9" s="20" t="s">
        <v>634</v>
      </c>
      <c r="E9" s="20" t="s">
        <v>763</v>
      </c>
      <c r="F9" s="20" t="s">
        <v>1013</v>
      </c>
      <c r="G9" s="20" t="s">
        <v>851</v>
      </c>
      <c r="H9" s="20" t="s">
        <v>1374</v>
      </c>
      <c r="I9" s="20" t="s">
        <v>1553</v>
      </c>
      <c r="J9" s="20" t="s">
        <v>1749</v>
      </c>
      <c r="K9" s="20" t="s">
        <v>1803</v>
      </c>
      <c r="L9" s="20" t="s">
        <v>1970</v>
      </c>
      <c r="M9" s="20" t="s">
        <v>2080</v>
      </c>
    </row>
    <row r="10" spans="2:13" x14ac:dyDescent="0.25">
      <c r="B10" s="16" t="s">
        <v>343</v>
      </c>
      <c r="C10" s="17">
        <v>4357</v>
      </c>
      <c r="D10" s="20" t="s">
        <v>635</v>
      </c>
      <c r="E10" s="20" t="s">
        <v>816</v>
      </c>
      <c r="F10" s="20" t="s">
        <v>1014</v>
      </c>
      <c r="G10" s="20" t="s">
        <v>1208</v>
      </c>
      <c r="H10" s="20" t="s">
        <v>1375</v>
      </c>
      <c r="I10" s="20" t="s">
        <v>1554</v>
      </c>
      <c r="J10" s="20" t="s">
        <v>1492</v>
      </c>
      <c r="K10" s="20" t="s">
        <v>1855</v>
      </c>
      <c r="L10" s="20" t="s">
        <v>1971</v>
      </c>
      <c r="M10" s="20" t="s">
        <v>2081</v>
      </c>
    </row>
    <row r="11" spans="2:13" x14ac:dyDescent="0.25">
      <c r="B11" s="16" t="s">
        <v>344</v>
      </c>
      <c r="C11" s="17">
        <v>425</v>
      </c>
      <c r="D11" s="20" t="s">
        <v>636</v>
      </c>
      <c r="E11" s="20" t="s">
        <v>817</v>
      </c>
      <c r="F11" s="20" t="s">
        <v>1015</v>
      </c>
      <c r="G11" s="20" t="s">
        <v>1209</v>
      </c>
      <c r="H11" s="20" t="s">
        <v>1376</v>
      </c>
      <c r="I11" s="20" t="s">
        <v>1555</v>
      </c>
      <c r="J11" s="20" t="s">
        <v>1750</v>
      </c>
      <c r="K11" s="20" t="s">
        <v>1888</v>
      </c>
      <c r="L11" s="20" t="s">
        <v>1972</v>
      </c>
      <c r="M11" s="20" t="s">
        <v>2082</v>
      </c>
    </row>
    <row r="12" spans="2:13" x14ac:dyDescent="0.25">
      <c r="B12" s="16" t="s">
        <v>345</v>
      </c>
      <c r="C12" s="17">
        <v>2478</v>
      </c>
      <c r="D12" s="20" t="s">
        <v>637</v>
      </c>
      <c r="E12" s="20" t="s">
        <v>818</v>
      </c>
      <c r="F12" s="20" t="s">
        <v>1016</v>
      </c>
      <c r="G12" s="20" t="s">
        <v>1210</v>
      </c>
      <c r="H12" s="20" t="s">
        <v>1377</v>
      </c>
      <c r="I12" s="20" t="s">
        <v>1556</v>
      </c>
      <c r="J12" s="20" t="s">
        <v>1541</v>
      </c>
      <c r="K12" s="20" t="s">
        <v>1889</v>
      </c>
      <c r="L12" s="20" t="s">
        <v>1973</v>
      </c>
      <c r="M12" s="20" t="s">
        <v>2083</v>
      </c>
    </row>
    <row r="13" spans="2:13" x14ac:dyDescent="0.25">
      <c r="B13" s="16" t="s">
        <v>346</v>
      </c>
      <c r="C13" s="17">
        <v>4639</v>
      </c>
      <c r="D13" s="20" t="s">
        <v>638</v>
      </c>
      <c r="E13" s="20" t="s">
        <v>819</v>
      </c>
      <c r="F13" s="20" t="s">
        <v>1017</v>
      </c>
      <c r="G13" s="20" t="s">
        <v>1211</v>
      </c>
      <c r="H13" s="20" t="s">
        <v>1378</v>
      </c>
      <c r="I13" s="20" t="s">
        <v>1557</v>
      </c>
      <c r="J13" s="20" t="s">
        <v>1751</v>
      </c>
      <c r="K13" s="20" t="s">
        <v>1890</v>
      </c>
      <c r="L13" s="20" t="s">
        <v>1974</v>
      </c>
      <c r="M13" s="20" t="s">
        <v>2084</v>
      </c>
    </row>
    <row r="14" spans="2:13" x14ac:dyDescent="0.25">
      <c r="B14" s="16" t="s">
        <v>347</v>
      </c>
      <c r="C14" s="17">
        <v>953</v>
      </c>
      <c r="D14" s="20" t="s">
        <v>639</v>
      </c>
      <c r="E14" s="20" t="s">
        <v>820</v>
      </c>
      <c r="F14" s="20" t="s">
        <v>1018</v>
      </c>
      <c r="G14" s="20" t="s">
        <v>1212</v>
      </c>
      <c r="H14" s="20" t="s">
        <v>1379</v>
      </c>
      <c r="I14" s="20" t="s">
        <v>1558</v>
      </c>
      <c r="J14" s="20" t="s">
        <v>1752</v>
      </c>
      <c r="K14" s="20" t="s">
        <v>1889</v>
      </c>
      <c r="L14" s="20" t="s">
        <v>1975</v>
      </c>
      <c r="M14" s="20" t="s">
        <v>2085</v>
      </c>
    </row>
    <row r="15" spans="2:13" x14ac:dyDescent="0.25">
      <c r="B15" s="16" t="s">
        <v>348</v>
      </c>
      <c r="C15" s="17">
        <v>3619</v>
      </c>
      <c r="D15" s="20" t="s">
        <v>640</v>
      </c>
      <c r="E15" s="20" t="s">
        <v>821</v>
      </c>
      <c r="F15" s="20" t="s">
        <v>1019</v>
      </c>
      <c r="G15" s="20" t="s">
        <v>1213</v>
      </c>
      <c r="H15" s="20" t="s">
        <v>1380</v>
      </c>
      <c r="I15" s="20" t="s">
        <v>1559</v>
      </c>
      <c r="J15" s="20" t="s">
        <v>1753</v>
      </c>
      <c r="K15" s="20" t="s">
        <v>1859</v>
      </c>
      <c r="L15" s="20" t="s">
        <v>1222</v>
      </c>
      <c r="M15" s="20" t="s">
        <v>2086</v>
      </c>
    </row>
    <row r="16" spans="2:13" x14ac:dyDescent="0.25">
      <c r="B16" s="16" t="s">
        <v>349</v>
      </c>
      <c r="C16" s="17">
        <v>2240</v>
      </c>
      <c r="D16" s="20" t="s">
        <v>641</v>
      </c>
      <c r="E16" s="20" t="s">
        <v>822</v>
      </c>
      <c r="F16" s="20" t="s">
        <v>1020</v>
      </c>
      <c r="G16" s="20" t="s">
        <v>1214</v>
      </c>
      <c r="H16" s="20" t="s">
        <v>1381</v>
      </c>
      <c r="I16" s="20" t="s">
        <v>1560</v>
      </c>
      <c r="J16" s="20" t="s">
        <v>1754</v>
      </c>
      <c r="K16" s="20" t="s">
        <v>1891</v>
      </c>
      <c r="L16" s="20" t="s">
        <v>862</v>
      </c>
      <c r="M16" s="20" t="s">
        <v>772</v>
      </c>
    </row>
    <row r="17" spans="2:13" x14ac:dyDescent="0.25">
      <c r="B17" s="16" t="s">
        <v>350</v>
      </c>
      <c r="C17" s="17">
        <v>4713</v>
      </c>
      <c r="D17" s="20" t="s">
        <v>642</v>
      </c>
      <c r="E17" s="20" t="s">
        <v>823</v>
      </c>
      <c r="F17" s="20" t="s">
        <v>1021</v>
      </c>
      <c r="G17" s="20" t="s">
        <v>1215</v>
      </c>
      <c r="H17" s="20" t="s">
        <v>1382</v>
      </c>
      <c r="I17" s="20" t="s">
        <v>1561</v>
      </c>
      <c r="J17" s="20" t="s">
        <v>1353</v>
      </c>
      <c r="K17" s="20" t="s">
        <v>1892</v>
      </c>
      <c r="L17" s="20" t="s">
        <v>1976</v>
      </c>
      <c r="M17" s="20" t="s">
        <v>2087</v>
      </c>
    </row>
    <row r="18" spans="2:13" x14ac:dyDescent="0.25">
      <c r="B18" s="16" t="s">
        <v>351</v>
      </c>
      <c r="C18" s="17">
        <v>5774</v>
      </c>
      <c r="D18" s="20" t="s">
        <v>643</v>
      </c>
      <c r="E18" s="20" t="s">
        <v>824</v>
      </c>
      <c r="F18" s="20" t="s">
        <v>1022</v>
      </c>
      <c r="G18" s="20" t="s">
        <v>1216</v>
      </c>
      <c r="H18" s="20" t="s">
        <v>1383</v>
      </c>
      <c r="I18" s="20" t="s">
        <v>1562</v>
      </c>
      <c r="J18" s="20" t="s">
        <v>1755</v>
      </c>
      <c r="K18" s="20" t="s">
        <v>1893</v>
      </c>
      <c r="L18" s="20" t="s">
        <v>1977</v>
      </c>
      <c r="M18" s="20" t="s">
        <v>2088</v>
      </c>
    </row>
    <row r="19" spans="2:13" x14ac:dyDescent="0.25">
      <c r="B19" s="16" t="s">
        <v>352</v>
      </c>
      <c r="C19" s="17">
        <v>2424</v>
      </c>
      <c r="D19" s="20" t="s">
        <v>644</v>
      </c>
      <c r="E19" s="20" t="s">
        <v>825</v>
      </c>
      <c r="F19" s="20" t="s">
        <v>1023</v>
      </c>
      <c r="G19" s="20" t="s">
        <v>1217</v>
      </c>
      <c r="H19" s="20" t="s">
        <v>1384</v>
      </c>
      <c r="I19" s="20" t="s">
        <v>1563</v>
      </c>
      <c r="J19" s="20" t="s">
        <v>1756</v>
      </c>
      <c r="K19" s="20" t="s">
        <v>1858</v>
      </c>
      <c r="L19" s="20" t="s">
        <v>1299</v>
      </c>
      <c r="M19" s="20" t="s">
        <v>753</v>
      </c>
    </row>
    <row r="20" spans="2:13" x14ac:dyDescent="0.25">
      <c r="B20" s="24" t="s">
        <v>353</v>
      </c>
      <c r="C20" s="25">
        <v>82128</v>
      </c>
      <c r="D20" s="26" t="s">
        <v>645</v>
      </c>
      <c r="E20" s="26" t="s">
        <v>826</v>
      </c>
      <c r="F20" s="26" t="s">
        <v>1024</v>
      </c>
      <c r="G20" s="26" t="s">
        <v>1218</v>
      </c>
      <c r="H20" s="26" t="s">
        <v>1385</v>
      </c>
      <c r="I20" s="26" t="s">
        <v>1564</v>
      </c>
      <c r="J20" s="26" t="s">
        <v>1306</v>
      </c>
      <c r="K20" s="26" t="s">
        <v>1426</v>
      </c>
      <c r="L20" s="26" t="s">
        <v>1326</v>
      </c>
      <c r="M20" s="26" t="s">
        <v>2089</v>
      </c>
    </row>
    <row r="21" spans="2:13" x14ac:dyDescent="0.25">
      <c r="B21" s="16" t="s">
        <v>354</v>
      </c>
      <c r="C21" s="17">
        <v>12028</v>
      </c>
      <c r="D21" s="20" t="s">
        <v>646</v>
      </c>
      <c r="E21" s="20" t="s">
        <v>827</v>
      </c>
      <c r="F21" s="20" t="s">
        <v>1025</v>
      </c>
      <c r="G21" s="20" t="s">
        <v>1219</v>
      </c>
      <c r="H21" s="20" t="s">
        <v>1380</v>
      </c>
      <c r="I21" s="20" t="s">
        <v>1565</v>
      </c>
      <c r="J21" s="20" t="s">
        <v>1757</v>
      </c>
      <c r="K21" s="20" t="s">
        <v>1894</v>
      </c>
      <c r="L21" s="20" t="s">
        <v>1978</v>
      </c>
      <c r="M21" s="20" t="s">
        <v>1331</v>
      </c>
    </row>
    <row r="22" spans="2:13" x14ac:dyDescent="0.25">
      <c r="B22" s="16" t="s">
        <v>355</v>
      </c>
      <c r="C22" s="17">
        <v>919</v>
      </c>
      <c r="D22" s="20" t="s">
        <v>647</v>
      </c>
      <c r="E22" s="20" t="s">
        <v>785</v>
      </c>
      <c r="F22" s="20" t="s">
        <v>1026</v>
      </c>
      <c r="G22" s="20" t="s">
        <v>1220</v>
      </c>
      <c r="H22" s="20" t="s">
        <v>1386</v>
      </c>
      <c r="I22" s="20" t="s">
        <v>1566</v>
      </c>
      <c r="J22" s="20" t="s">
        <v>1758</v>
      </c>
      <c r="K22" s="20" t="s">
        <v>1895</v>
      </c>
      <c r="L22" s="20" t="s">
        <v>1979</v>
      </c>
      <c r="M22" s="20" t="s">
        <v>2090</v>
      </c>
    </row>
    <row r="23" spans="2:13" x14ac:dyDescent="0.25">
      <c r="B23" s="16" t="s">
        <v>356</v>
      </c>
      <c r="C23" s="17">
        <v>1615</v>
      </c>
      <c r="D23" s="20" t="s">
        <v>648</v>
      </c>
      <c r="E23" s="20" t="s">
        <v>828</v>
      </c>
      <c r="F23" s="20" t="s">
        <v>1027</v>
      </c>
      <c r="G23" s="20" t="s">
        <v>773</v>
      </c>
      <c r="H23" s="20" t="s">
        <v>1387</v>
      </c>
      <c r="I23" s="20" t="s">
        <v>1567</v>
      </c>
      <c r="J23" s="20" t="s">
        <v>1431</v>
      </c>
      <c r="K23" s="20" t="s">
        <v>1771</v>
      </c>
      <c r="L23" s="20" t="s">
        <v>1980</v>
      </c>
      <c r="M23" s="20" t="s">
        <v>2091</v>
      </c>
    </row>
    <row r="24" spans="2:13" x14ac:dyDescent="0.25">
      <c r="B24" s="16" t="s">
        <v>357</v>
      </c>
      <c r="C24" s="17">
        <v>1681</v>
      </c>
      <c r="D24" s="20" t="s">
        <v>649</v>
      </c>
      <c r="E24" s="20" t="s">
        <v>829</v>
      </c>
      <c r="F24" s="20" t="s">
        <v>1028</v>
      </c>
      <c r="G24" s="20" t="s">
        <v>1221</v>
      </c>
      <c r="H24" s="20" t="s">
        <v>1388</v>
      </c>
      <c r="I24" s="20" t="s">
        <v>1568</v>
      </c>
      <c r="J24" s="20" t="s">
        <v>1353</v>
      </c>
      <c r="K24" s="20" t="s">
        <v>1896</v>
      </c>
      <c r="L24" s="20" t="s">
        <v>1264</v>
      </c>
      <c r="M24" s="20" t="s">
        <v>2092</v>
      </c>
    </row>
    <row r="25" spans="2:13" x14ac:dyDescent="0.25">
      <c r="B25" s="16" t="s">
        <v>358</v>
      </c>
      <c r="C25" s="17">
        <v>2763</v>
      </c>
      <c r="D25" s="20" t="s">
        <v>650</v>
      </c>
      <c r="E25" s="20" t="s">
        <v>830</v>
      </c>
      <c r="F25" s="20" t="s">
        <v>1029</v>
      </c>
      <c r="G25" s="20" t="s">
        <v>1222</v>
      </c>
      <c r="H25" s="20" t="s">
        <v>1389</v>
      </c>
      <c r="I25" s="20" t="s">
        <v>1569</v>
      </c>
      <c r="J25" s="20" t="s">
        <v>1759</v>
      </c>
      <c r="K25" s="20" t="s">
        <v>1897</v>
      </c>
      <c r="L25" s="20" t="s">
        <v>1981</v>
      </c>
      <c r="M25" s="20" t="s">
        <v>2093</v>
      </c>
    </row>
    <row r="26" spans="2:13" x14ac:dyDescent="0.25">
      <c r="B26" s="16" t="s">
        <v>359</v>
      </c>
      <c r="C26" s="17">
        <v>1989</v>
      </c>
      <c r="D26" s="20" t="s">
        <v>651</v>
      </c>
      <c r="E26" s="20" t="s">
        <v>831</v>
      </c>
      <c r="F26" s="20" t="s">
        <v>1030</v>
      </c>
      <c r="G26" s="20" t="s">
        <v>796</v>
      </c>
      <c r="H26" s="20" t="s">
        <v>1390</v>
      </c>
      <c r="I26" s="20" t="s">
        <v>1570</v>
      </c>
      <c r="J26" s="20" t="s">
        <v>1760</v>
      </c>
      <c r="K26" s="20" t="s">
        <v>1898</v>
      </c>
      <c r="L26" s="20" t="s">
        <v>1982</v>
      </c>
      <c r="M26" s="20" t="s">
        <v>2094</v>
      </c>
    </row>
    <row r="27" spans="2:13" x14ac:dyDescent="0.25">
      <c r="B27" s="16" t="s">
        <v>360</v>
      </c>
      <c r="C27" s="17">
        <v>3123</v>
      </c>
      <c r="D27" s="20" t="s">
        <v>652</v>
      </c>
      <c r="E27" s="20" t="s">
        <v>832</v>
      </c>
      <c r="F27" s="20" t="s">
        <v>1031</v>
      </c>
      <c r="G27" s="20" t="s">
        <v>1223</v>
      </c>
      <c r="H27" s="20" t="s">
        <v>120</v>
      </c>
      <c r="I27" s="20" t="s">
        <v>1571</v>
      </c>
      <c r="J27" s="20" t="s">
        <v>1761</v>
      </c>
      <c r="K27" s="20" t="s">
        <v>1899</v>
      </c>
      <c r="L27" s="20" t="s">
        <v>1983</v>
      </c>
      <c r="M27" s="20" t="s">
        <v>1387</v>
      </c>
    </row>
    <row r="28" spans="2:13" x14ac:dyDescent="0.25">
      <c r="B28" s="16" t="s">
        <v>361</v>
      </c>
      <c r="C28" s="17">
        <v>610</v>
      </c>
      <c r="D28" s="20" t="s">
        <v>653</v>
      </c>
      <c r="E28" s="20" t="s">
        <v>833</v>
      </c>
      <c r="F28" s="20" t="s">
        <v>1032</v>
      </c>
      <c r="G28" s="20" t="s">
        <v>731</v>
      </c>
      <c r="H28" s="20" t="s">
        <v>1391</v>
      </c>
      <c r="I28" s="20" t="s">
        <v>1572</v>
      </c>
      <c r="J28" s="20" t="s">
        <v>1762</v>
      </c>
      <c r="K28" s="20" t="s">
        <v>1349</v>
      </c>
      <c r="L28" s="20" t="s">
        <v>1321</v>
      </c>
      <c r="M28" s="20" t="s">
        <v>675</v>
      </c>
    </row>
    <row r="29" spans="2:13" x14ac:dyDescent="0.25">
      <c r="B29" s="16" t="s">
        <v>362</v>
      </c>
      <c r="C29" s="17">
        <v>3118</v>
      </c>
      <c r="D29" s="20" t="s">
        <v>654</v>
      </c>
      <c r="E29" s="20" t="s">
        <v>834</v>
      </c>
      <c r="F29" s="20" t="s">
        <v>1033</v>
      </c>
      <c r="G29" s="20" t="s">
        <v>1224</v>
      </c>
      <c r="H29" s="20" t="s">
        <v>1392</v>
      </c>
      <c r="I29" s="20" t="s">
        <v>1573</v>
      </c>
      <c r="J29" s="20" t="s">
        <v>1763</v>
      </c>
      <c r="K29" s="20" t="s">
        <v>1889</v>
      </c>
      <c r="L29" s="20" t="s">
        <v>782</v>
      </c>
      <c r="M29" s="20" t="s">
        <v>758</v>
      </c>
    </row>
    <row r="30" spans="2:13" x14ac:dyDescent="0.25">
      <c r="B30" s="16" t="s">
        <v>363</v>
      </c>
      <c r="C30" s="17">
        <v>1076</v>
      </c>
      <c r="D30" s="20" t="s">
        <v>655</v>
      </c>
      <c r="E30" s="20" t="s">
        <v>835</v>
      </c>
      <c r="F30" s="20" t="s">
        <v>1034</v>
      </c>
      <c r="G30" s="20" t="s">
        <v>1225</v>
      </c>
      <c r="H30" s="20" t="s">
        <v>1393</v>
      </c>
      <c r="I30" s="20" t="s">
        <v>1574</v>
      </c>
      <c r="J30" s="20" t="s">
        <v>1764</v>
      </c>
      <c r="K30" s="20" t="s">
        <v>1900</v>
      </c>
      <c r="L30" s="20" t="s">
        <v>1984</v>
      </c>
      <c r="M30" s="20" t="s">
        <v>2095</v>
      </c>
    </row>
    <row r="31" spans="2:13" x14ac:dyDescent="0.25">
      <c r="B31" s="16" t="s">
        <v>364</v>
      </c>
      <c r="C31" s="17">
        <v>1045</v>
      </c>
      <c r="D31" s="20" t="s">
        <v>656</v>
      </c>
      <c r="E31" s="20" t="s">
        <v>836</v>
      </c>
      <c r="F31" s="20" t="s">
        <v>1035</v>
      </c>
      <c r="G31" s="20" t="s">
        <v>674</v>
      </c>
      <c r="H31" s="20" t="s">
        <v>1394</v>
      </c>
      <c r="I31" s="20" t="s">
        <v>1575</v>
      </c>
      <c r="J31" s="20" t="s">
        <v>1762</v>
      </c>
      <c r="K31" s="20" t="s">
        <v>1867</v>
      </c>
      <c r="L31" s="20" t="s">
        <v>1973</v>
      </c>
      <c r="M31" s="20" t="s">
        <v>664</v>
      </c>
    </row>
    <row r="32" spans="2:13" x14ac:dyDescent="0.25">
      <c r="B32" s="16" t="s">
        <v>365</v>
      </c>
      <c r="C32" s="17">
        <v>1127</v>
      </c>
      <c r="D32" s="20" t="s">
        <v>657</v>
      </c>
      <c r="E32" s="20" t="s">
        <v>837</v>
      </c>
      <c r="F32" s="20" t="s">
        <v>1036</v>
      </c>
      <c r="G32" s="20" t="s">
        <v>1226</v>
      </c>
      <c r="H32" s="20" t="s">
        <v>1395</v>
      </c>
      <c r="I32" s="20" t="s">
        <v>1576</v>
      </c>
      <c r="J32" s="20" t="s">
        <v>1765</v>
      </c>
      <c r="K32" s="20" t="s">
        <v>1765</v>
      </c>
      <c r="L32" s="20" t="s">
        <v>1985</v>
      </c>
      <c r="M32" s="20" t="s">
        <v>2096</v>
      </c>
    </row>
    <row r="33" spans="2:13" x14ac:dyDescent="0.25">
      <c r="B33" s="16" t="s">
        <v>366</v>
      </c>
      <c r="C33" s="17">
        <v>3171</v>
      </c>
      <c r="D33" s="20" t="s">
        <v>646</v>
      </c>
      <c r="E33" s="20" t="s">
        <v>838</v>
      </c>
      <c r="F33" s="20" t="s">
        <v>1037</v>
      </c>
      <c r="G33" s="20" t="s">
        <v>1227</v>
      </c>
      <c r="H33" s="20" t="s">
        <v>1396</v>
      </c>
      <c r="I33" s="20" t="s">
        <v>1577</v>
      </c>
      <c r="J33" s="20" t="s">
        <v>1766</v>
      </c>
      <c r="K33" s="20" t="s">
        <v>1807</v>
      </c>
      <c r="L33" s="20" t="s">
        <v>1217</v>
      </c>
      <c r="M33" s="20" t="s">
        <v>1283</v>
      </c>
    </row>
    <row r="34" spans="2:13" x14ac:dyDescent="0.25">
      <c r="B34" s="16" t="s">
        <v>367</v>
      </c>
      <c r="C34" s="17">
        <v>4779</v>
      </c>
      <c r="D34" s="20" t="s">
        <v>658</v>
      </c>
      <c r="E34" s="20" t="s">
        <v>839</v>
      </c>
      <c r="F34" s="20" t="s">
        <v>1038</v>
      </c>
      <c r="G34" s="20" t="s">
        <v>1228</v>
      </c>
      <c r="H34" s="20" t="s">
        <v>1397</v>
      </c>
      <c r="I34" s="20" t="s">
        <v>1578</v>
      </c>
      <c r="J34" s="20" t="s">
        <v>1767</v>
      </c>
      <c r="K34" s="20" t="s">
        <v>1398</v>
      </c>
      <c r="L34" s="20" t="s">
        <v>1928</v>
      </c>
      <c r="M34" s="20" t="s">
        <v>2097</v>
      </c>
    </row>
    <row r="35" spans="2:13" x14ac:dyDescent="0.25">
      <c r="B35" s="16" t="s">
        <v>368</v>
      </c>
      <c r="C35" s="17">
        <v>2395</v>
      </c>
      <c r="D35" s="20" t="s">
        <v>659</v>
      </c>
      <c r="E35" s="20" t="s">
        <v>820</v>
      </c>
      <c r="F35" s="20" t="s">
        <v>1037</v>
      </c>
      <c r="G35" s="20" t="s">
        <v>690</v>
      </c>
      <c r="H35" s="20" t="s">
        <v>1398</v>
      </c>
      <c r="I35" s="20" t="s">
        <v>1579</v>
      </c>
      <c r="J35" s="20" t="s">
        <v>1768</v>
      </c>
      <c r="K35" s="20" t="s">
        <v>1901</v>
      </c>
      <c r="L35" s="20" t="s">
        <v>1986</v>
      </c>
      <c r="M35" s="20" t="s">
        <v>2098</v>
      </c>
    </row>
    <row r="36" spans="2:13" x14ac:dyDescent="0.25">
      <c r="B36" s="16" t="s">
        <v>369</v>
      </c>
      <c r="C36" s="17">
        <v>2327</v>
      </c>
      <c r="D36" s="20" t="s">
        <v>660</v>
      </c>
      <c r="E36" s="20" t="s">
        <v>840</v>
      </c>
      <c r="F36" s="20" t="s">
        <v>1039</v>
      </c>
      <c r="G36" s="20" t="s">
        <v>1229</v>
      </c>
      <c r="H36" s="20" t="s">
        <v>1298</v>
      </c>
      <c r="I36" s="20" t="s">
        <v>1580</v>
      </c>
      <c r="J36" s="20" t="s">
        <v>1769</v>
      </c>
      <c r="K36" s="20" t="s">
        <v>1861</v>
      </c>
      <c r="L36" s="20" t="s">
        <v>1987</v>
      </c>
      <c r="M36" s="20" t="s">
        <v>2099</v>
      </c>
    </row>
    <row r="37" spans="2:13" x14ac:dyDescent="0.25">
      <c r="B37" s="16" t="s">
        <v>370</v>
      </c>
      <c r="C37" s="17">
        <v>4804</v>
      </c>
      <c r="D37" s="20" t="s">
        <v>661</v>
      </c>
      <c r="E37" s="20" t="s">
        <v>841</v>
      </c>
      <c r="F37" s="20" t="s">
        <v>1040</v>
      </c>
      <c r="G37" s="20" t="s">
        <v>1230</v>
      </c>
      <c r="H37" s="20" t="s">
        <v>1399</v>
      </c>
      <c r="I37" s="20" t="s">
        <v>1581</v>
      </c>
      <c r="J37" s="20" t="s">
        <v>1770</v>
      </c>
      <c r="K37" s="20" t="s">
        <v>1902</v>
      </c>
      <c r="L37" s="20" t="s">
        <v>1988</v>
      </c>
      <c r="M37" s="20" t="s">
        <v>2100</v>
      </c>
    </row>
    <row r="38" spans="2:13" x14ac:dyDescent="0.25">
      <c r="B38" s="16" t="s">
        <v>371</v>
      </c>
      <c r="C38" s="17">
        <v>1132</v>
      </c>
      <c r="D38" s="20" t="s">
        <v>662</v>
      </c>
      <c r="E38" s="20" t="s">
        <v>842</v>
      </c>
      <c r="F38" s="20" t="s">
        <v>1041</v>
      </c>
      <c r="G38" s="20" t="s">
        <v>1231</v>
      </c>
      <c r="H38" s="20" t="s">
        <v>1400</v>
      </c>
      <c r="I38" s="20" t="s">
        <v>1582</v>
      </c>
      <c r="J38" s="20" t="s">
        <v>1771</v>
      </c>
      <c r="K38" s="20" t="s">
        <v>1903</v>
      </c>
      <c r="L38" s="20" t="s">
        <v>1989</v>
      </c>
      <c r="M38" s="20" t="s">
        <v>2101</v>
      </c>
    </row>
    <row r="39" spans="2:13" x14ac:dyDescent="0.25">
      <c r="B39" s="16" t="s">
        <v>372</v>
      </c>
      <c r="C39" s="17">
        <v>6169</v>
      </c>
      <c r="D39" s="20" t="s">
        <v>663</v>
      </c>
      <c r="E39" s="20" t="s">
        <v>843</v>
      </c>
      <c r="F39" s="20" t="s">
        <v>1042</v>
      </c>
      <c r="G39" s="20" t="s">
        <v>1232</v>
      </c>
      <c r="H39" s="20" t="s">
        <v>1401</v>
      </c>
      <c r="I39" s="20" t="s">
        <v>1583</v>
      </c>
      <c r="J39" s="20" t="s">
        <v>1417</v>
      </c>
      <c r="K39" s="20" t="s">
        <v>1399</v>
      </c>
      <c r="L39" s="20" t="s">
        <v>1417</v>
      </c>
      <c r="M39" s="20" t="s">
        <v>2102</v>
      </c>
    </row>
    <row r="40" spans="2:13" x14ac:dyDescent="0.25">
      <c r="B40" s="16" t="s">
        <v>373</v>
      </c>
      <c r="C40" s="17">
        <v>1210</v>
      </c>
      <c r="D40" s="20" t="s">
        <v>664</v>
      </c>
      <c r="E40" s="20" t="s">
        <v>844</v>
      </c>
      <c r="F40" s="20" t="s">
        <v>1043</v>
      </c>
      <c r="G40" s="20" t="s">
        <v>1233</v>
      </c>
      <c r="H40" s="20" t="s">
        <v>1402</v>
      </c>
      <c r="I40" s="20" t="s">
        <v>1584</v>
      </c>
      <c r="J40" s="20" t="s">
        <v>1344</v>
      </c>
      <c r="K40" s="20" t="s">
        <v>1904</v>
      </c>
      <c r="L40" s="20" t="s">
        <v>1990</v>
      </c>
      <c r="M40" s="20" t="s">
        <v>2084</v>
      </c>
    </row>
    <row r="41" spans="2:13" x14ac:dyDescent="0.25">
      <c r="B41" s="16" t="s">
        <v>374</v>
      </c>
      <c r="C41" s="17">
        <v>1693</v>
      </c>
      <c r="D41" s="20" t="s">
        <v>665</v>
      </c>
      <c r="E41" s="20" t="s">
        <v>845</v>
      </c>
      <c r="F41" s="20" t="s">
        <v>1044</v>
      </c>
      <c r="G41" s="20" t="s">
        <v>1207</v>
      </c>
      <c r="H41" s="20" t="s">
        <v>1403</v>
      </c>
      <c r="I41" s="20" t="s">
        <v>1585</v>
      </c>
      <c r="J41" s="20" t="s">
        <v>1772</v>
      </c>
      <c r="K41" s="20" t="s">
        <v>1228</v>
      </c>
      <c r="L41" s="20" t="s">
        <v>1266</v>
      </c>
      <c r="M41" s="20" t="s">
        <v>1961</v>
      </c>
    </row>
    <row r="42" spans="2:13" x14ac:dyDescent="0.25">
      <c r="B42" s="16" t="s">
        <v>375</v>
      </c>
      <c r="C42" s="17">
        <v>3987</v>
      </c>
      <c r="D42" s="20" t="s">
        <v>666</v>
      </c>
      <c r="E42" s="20" t="s">
        <v>846</v>
      </c>
      <c r="F42" s="20" t="s">
        <v>1045</v>
      </c>
      <c r="G42" s="20" t="s">
        <v>782</v>
      </c>
      <c r="H42" s="20" t="s">
        <v>1404</v>
      </c>
      <c r="I42" s="20" t="s">
        <v>1586</v>
      </c>
      <c r="J42" s="20" t="s">
        <v>1773</v>
      </c>
      <c r="K42" s="20" t="s">
        <v>1897</v>
      </c>
      <c r="L42" s="20" t="s">
        <v>1991</v>
      </c>
      <c r="M42" s="20" t="s">
        <v>772</v>
      </c>
    </row>
    <row r="43" spans="2:13" x14ac:dyDescent="0.25">
      <c r="B43" s="16" t="s">
        <v>376</v>
      </c>
      <c r="C43" s="17">
        <v>12293</v>
      </c>
      <c r="D43" s="20" t="s">
        <v>667</v>
      </c>
      <c r="E43" s="20" t="s">
        <v>698</v>
      </c>
      <c r="F43" s="20" t="s">
        <v>1046</v>
      </c>
      <c r="G43" s="20" t="s">
        <v>1234</v>
      </c>
      <c r="H43" s="20" t="s">
        <v>1405</v>
      </c>
      <c r="I43" s="20" t="s">
        <v>1587</v>
      </c>
      <c r="J43" s="20" t="s">
        <v>1377</v>
      </c>
      <c r="K43" s="20" t="s">
        <v>1786</v>
      </c>
      <c r="L43" s="20" t="s">
        <v>1992</v>
      </c>
      <c r="M43" s="20" t="s">
        <v>2103</v>
      </c>
    </row>
    <row r="44" spans="2:13" x14ac:dyDescent="0.25">
      <c r="B44" s="16" t="s">
        <v>377</v>
      </c>
      <c r="C44" s="17">
        <v>890</v>
      </c>
      <c r="D44" s="20" t="s">
        <v>656</v>
      </c>
      <c r="E44" s="20" t="s">
        <v>847</v>
      </c>
      <c r="F44" s="20" t="s">
        <v>1047</v>
      </c>
      <c r="G44" s="20" t="s">
        <v>1235</v>
      </c>
      <c r="H44" s="20" t="s">
        <v>1406</v>
      </c>
      <c r="I44" s="20" t="s">
        <v>1588</v>
      </c>
      <c r="J44" s="20" t="s">
        <v>1774</v>
      </c>
      <c r="K44" s="20" t="s">
        <v>1905</v>
      </c>
      <c r="L44" s="20" t="s">
        <v>1330</v>
      </c>
      <c r="M44" s="20" t="s">
        <v>2104</v>
      </c>
    </row>
    <row r="45" spans="2:13" x14ac:dyDescent="0.25">
      <c r="B45" s="16" t="s">
        <v>378</v>
      </c>
      <c r="C45" s="17">
        <v>2652</v>
      </c>
      <c r="D45" s="20" t="s">
        <v>668</v>
      </c>
      <c r="E45" s="20" t="s">
        <v>848</v>
      </c>
      <c r="F45" s="20" t="s">
        <v>1048</v>
      </c>
      <c r="G45" s="20" t="s">
        <v>692</v>
      </c>
      <c r="H45" s="20" t="s">
        <v>1407</v>
      </c>
      <c r="I45" s="20" t="s">
        <v>1589</v>
      </c>
      <c r="J45" s="20" t="s">
        <v>1750</v>
      </c>
      <c r="K45" s="20" t="s">
        <v>1886</v>
      </c>
      <c r="L45" s="20" t="s">
        <v>1278</v>
      </c>
      <c r="M45" s="20" t="s">
        <v>765</v>
      </c>
    </row>
    <row r="46" spans="2:13" x14ac:dyDescent="0.25">
      <c r="B46" s="16" t="s">
        <v>379</v>
      </c>
      <c r="C46" s="17">
        <v>3532</v>
      </c>
      <c r="D46" s="20" t="s">
        <v>669</v>
      </c>
      <c r="E46" s="20" t="s">
        <v>849</v>
      </c>
      <c r="F46" s="20" t="s">
        <v>1049</v>
      </c>
      <c r="G46" s="20" t="s">
        <v>1236</v>
      </c>
      <c r="H46" s="20" t="s">
        <v>1408</v>
      </c>
      <c r="I46" s="20" t="s">
        <v>1590</v>
      </c>
      <c r="J46" s="20" t="s">
        <v>1775</v>
      </c>
      <c r="K46" s="20" t="s">
        <v>1906</v>
      </c>
      <c r="L46" s="20" t="s">
        <v>1993</v>
      </c>
      <c r="M46" s="20" t="s">
        <v>2105</v>
      </c>
    </row>
    <row r="47" spans="2:13" x14ac:dyDescent="0.25">
      <c r="B47" s="24" t="s">
        <v>380</v>
      </c>
      <c r="C47" s="25">
        <v>44307</v>
      </c>
      <c r="D47" s="26" t="s">
        <v>670</v>
      </c>
      <c r="E47" s="26" t="s">
        <v>850</v>
      </c>
      <c r="F47" s="26" t="s">
        <v>1050</v>
      </c>
      <c r="G47" s="26" t="s">
        <v>1237</v>
      </c>
      <c r="H47" s="26" t="s">
        <v>1409</v>
      </c>
      <c r="I47" s="26" t="s">
        <v>1591</v>
      </c>
      <c r="J47" s="26" t="s">
        <v>1275</v>
      </c>
      <c r="K47" s="26" t="s">
        <v>1779</v>
      </c>
      <c r="L47" s="26" t="s">
        <v>1994</v>
      </c>
      <c r="M47" s="26" t="s">
        <v>2106</v>
      </c>
    </row>
    <row r="48" spans="2:13" x14ac:dyDescent="0.25">
      <c r="B48" s="16" t="s">
        <v>381</v>
      </c>
      <c r="C48" s="17">
        <v>1049</v>
      </c>
      <c r="D48" s="20" t="s">
        <v>671</v>
      </c>
      <c r="E48" s="20" t="s">
        <v>851</v>
      </c>
      <c r="F48" s="20" t="s">
        <v>1051</v>
      </c>
      <c r="G48" s="20" t="s">
        <v>1238</v>
      </c>
      <c r="H48" s="20" t="s">
        <v>1410</v>
      </c>
      <c r="I48" s="20" t="s">
        <v>1140</v>
      </c>
      <c r="J48" s="20" t="s">
        <v>1398</v>
      </c>
      <c r="K48" s="20" t="s">
        <v>1338</v>
      </c>
      <c r="L48" s="20" t="s">
        <v>1290</v>
      </c>
      <c r="M48" s="20" t="s">
        <v>2107</v>
      </c>
    </row>
    <row r="49" spans="2:13" x14ac:dyDescent="0.25">
      <c r="B49" s="16" t="s">
        <v>382</v>
      </c>
      <c r="C49" s="17">
        <v>2761</v>
      </c>
      <c r="D49" s="20" t="s">
        <v>672</v>
      </c>
      <c r="E49" s="20" t="s">
        <v>852</v>
      </c>
      <c r="F49" s="20" t="s">
        <v>1052</v>
      </c>
      <c r="G49" s="20" t="s">
        <v>1239</v>
      </c>
      <c r="H49" s="20" t="s">
        <v>1411</v>
      </c>
      <c r="I49" s="20" t="s">
        <v>1592</v>
      </c>
      <c r="J49" s="20" t="s">
        <v>1776</v>
      </c>
      <c r="K49" s="20" t="s">
        <v>1805</v>
      </c>
      <c r="L49" s="20" t="s">
        <v>1958</v>
      </c>
      <c r="M49" s="20" t="s">
        <v>728</v>
      </c>
    </row>
    <row r="50" spans="2:13" x14ac:dyDescent="0.25">
      <c r="B50" s="16" t="s">
        <v>383</v>
      </c>
      <c r="C50" s="17">
        <v>5014</v>
      </c>
      <c r="D50" s="20" t="s">
        <v>673</v>
      </c>
      <c r="E50" s="20" t="s">
        <v>853</v>
      </c>
      <c r="F50" s="20" t="s">
        <v>1025</v>
      </c>
      <c r="G50" s="20" t="s">
        <v>1240</v>
      </c>
      <c r="H50" s="20" t="s">
        <v>1412</v>
      </c>
      <c r="I50" s="20" t="s">
        <v>1593</v>
      </c>
      <c r="J50" s="20" t="s">
        <v>1777</v>
      </c>
      <c r="K50" s="20" t="s">
        <v>1907</v>
      </c>
      <c r="L50" s="20" t="s">
        <v>1990</v>
      </c>
      <c r="M50" s="20" t="s">
        <v>1992</v>
      </c>
    </row>
    <row r="51" spans="2:13" x14ac:dyDescent="0.25">
      <c r="B51" s="16" t="s">
        <v>384</v>
      </c>
      <c r="C51" s="17">
        <v>604</v>
      </c>
      <c r="D51" s="20" t="s">
        <v>674</v>
      </c>
      <c r="E51" s="20" t="s">
        <v>854</v>
      </c>
      <c r="F51" s="20" t="s">
        <v>1053</v>
      </c>
      <c r="G51" s="20" t="s">
        <v>1241</v>
      </c>
      <c r="H51" s="20" t="s">
        <v>1413</v>
      </c>
      <c r="I51" s="20" t="s">
        <v>1594</v>
      </c>
      <c r="J51" s="20" t="s">
        <v>1778</v>
      </c>
      <c r="K51" s="20" t="s">
        <v>1768</v>
      </c>
      <c r="L51" s="20" t="s">
        <v>1237</v>
      </c>
      <c r="M51" s="20" t="s">
        <v>1370</v>
      </c>
    </row>
    <row r="52" spans="2:13" x14ac:dyDescent="0.25">
      <c r="B52" s="16" t="s">
        <v>385</v>
      </c>
      <c r="C52" s="17">
        <v>2168</v>
      </c>
      <c r="D52" s="20" t="s">
        <v>654</v>
      </c>
      <c r="E52" s="20" t="s">
        <v>855</v>
      </c>
      <c r="F52" s="20" t="s">
        <v>1054</v>
      </c>
      <c r="G52" s="20" t="s">
        <v>1242</v>
      </c>
      <c r="H52" s="20" t="s">
        <v>1414</v>
      </c>
      <c r="I52" s="20" t="s">
        <v>1595</v>
      </c>
      <c r="J52" s="20" t="s">
        <v>1776</v>
      </c>
      <c r="K52" s="20" t="s">
        <v>1908</v>
      </c>
      <c r="L52" s="20" t="s">
        <v>1242</v>
      </c>
      <c r="M52" s="20" t="s">
        <v>1386</v>
      </c>
    </row>
    <row r="53" spans="2:13" x14ac:dyDescent="0.25">
      <c r="B53" s="16" t="s">
        <v>386</v>
      </c>
      <c r="C53" s="17">
        <v>581</v>
      </c>
      <c r="D53" s="20" t="s">
        <v>675</v>
      </c>
      <c r="E53" s="20" t="s">
        <v>856</v>
      </c>
      <c r="F53" s="20" t="s">
        <v>1055</v>
      </c>
      <c r="G53" s="20" t="s">
        <v>1243</v>
      </c>
      <c r="H53" s="20" t="s">
        <v>1415</v>
      </c>
      <c r="I53" s="20" t="s">
        <v>1596</v>
      </c>
      <c r="J53" s="20" t="s">
        <v>1779</v>
      </c>
      <c r="K53" s="20" t="s">
        <v>1909</v>
      </c>
      <c r="L53" s="20" t="s">
        <v>1984</v>
      </c>
      <c r="M53" s="20" t="s">
        <v>835</v>
      </c>
    </row>
    <row r="54" spans="2:13" x14ac:dyDescent="0.25">
      <c r="B54" s="16" t="s">
        <v>387</v>
      </c>
      <c r="C54" s="17">
        <v>919</v>
      </c>
      <c r="D54" s="20" t="s">
        <v>676</v>
      </c>
      <c r="E54" s="20" t="s">
        <v>857</v>
      </c>
      <c r="F54" s="20" t="s">
        <v>1056</v>
      </c>
      <c r="G54" s="20" t="s">
        <v>1244</v>
      </c>
      <c r="H54" s="20" t="s">
        <v>1416</v>
      </c>
      <c r="I54" s="20" t="s">
        <v>1597</v>
      </c>
      <c r="J54" s="20" t="s">
        <v>1780</v>
      </c>
      <c r="K54" s="20" t="s">
        <v>1755</v>
      </c>
      <c r="L54" s="20" t="s">
        <v>1244</v>
      </c>
      <c r="M54" s="20" t="s">
        <v>2108</v>
      </c>
    </row>
    <row r="55" spans="2:13" x14ac:dyDescent="0.25">
      <c r="B55" s="16" t="s">
        <v>388</v>
      </c>
      <c r="C55" s="17">
        <v>1400</v>
      </c>
      <c r="D55" s="20" t="s">
        <v>677</v>
      </c>
      <c r="E55" s="20" t="s">
        <v>858</v>
      </c>
      <c r="F55" s="20" t="s">
        <v>1045</v>
      </c>
      <c r="G55" s="20" t="s">
        <v>876</v>
      </c>
      <c r="H55" s="20" t="s">
        <v>1417</v>
      </c>
      <c r="I55" s="20" t="s">
        <v>1598</v>
      </c>
      <c r="J55" s="20" t="s">
        <v>1781</v>
      </c>
      <c r="K55" s="20" t="s">
        <v>1781</v>
      </c>
      <c r="L55" s="20" t="s">
        <v>1995</v>
      </c>
      <c r="M55" s="20" t="s">
        <v>741</v>
      </c>
    </row>
    <row r="56" spans="2:13" x14ac:dyDescent="0.25">
      <c r="B56" s="16" t="s">
        <v>389</v>
      </c>
      <c r="C56" s="17">
        <v>361</v>
      </c>
      <c r="D56" s="20" t="s">
        <v>678</v>
      </c>
      <c r="E56" s="20" t="s">
        <v>859</v>
      </c>
      <c r="F56" s="20" t="s">
        <v>1057</v>
      </c>
      <c r="G56" s="20" t="s">
        <v>1245</v>
      </c>
      <c r="H56" s="20" t="s">
        <v>1418</v>
      </c>
      <c r="I56" s="20" t="s">
        <v>1599</v>
      </c>
      <c r="J56" s="20" t="s">
        <v>1782</v>
      </c>
      <c r="K56" s="20" t="s">
        <v>1910</v>
      </c>
      <c r="L56" s="20" t="s">
        <v>1996</v>
      </c>
      <c r="M56" s="20" t="s">
        <v>2109</v>
      </c>
    </row>
    <row r="57" spans="2:13" x14ac:dyDescent="0.25">
      <c r="B57" s="16" t="s">
        <v>390</v>
      </c>
      <c r="C57" s="17">
        <v>1199</v>
      </c>
      <c r="D57" s="20" t="s">
        <v>679</v>
      </c>
      <c r="E57" s="20" t="s">
        <v>860</v>
      </c>
      <c r="F57" s="20" t="s">
        <v>1058</v>
      </c>
      <c r="G57" s="20" t="s">
        <v>679</v>
      </c>
      <c r="H57" s="20" t="s">
        <v>1419</v>
      </c>
      <c r="I57" s="20" t="s">
        <v>1600</v>
      </c>
      <c r="J57" s="20" t="s">
        <v>1783</v>
      </c>
      <c r="K57" s="20" t="s">
        <v>1911</v>
      </c>
      <c r="L57" s="20" t="s">
        <v>1323</v>
      </c>
      <c r="M57" s="20" t="s">
        <v>2110</v>
      </c>
    </row>
    <row r="58" spans="2:13" x14ac:dyDescent="0.25">
      <c r="B58" s="16" t="s">
        <v>391</v>
      </c>
      <c r="C58" s="17">
        <v>1602</v>
      </c>
      <c r="D58" s="20" t="s">
        <v>640</v>
      </c>
      <c r="E58" s="20" t="s">
        <v>861</v>
      </c>
      <c r="F58" s="20" t="s">
        <v>1059</v>
      </c>
      <c r="G58" s="20" t="s">
        <v>804</v>
      </c>
      <c r="H58" s="20" t="s">
        <v>1420</v>
      </c>
      <c r="I58" s="20" t="s">
        <v>1601</v>
      </c>
      <c r="J58" s="20" t="s">
        <v>1342</v>
      </c>
      <c r="K58" s="20" t="s">
        <v>1902</v>
      </c>
      <c r="L58" s="20" t="s">
        <v>1994</v>
      </c>
      <c r="M58" s="20" t="s">
        <v>2111</v>
      </c>
    </row>
    <row r="59" spans="2:13" x14ac:dyDescent="0.25">
      <c r="B59" s="16" t="s">
        <v>392</v>
      </c>
      <c r="C59" s="17">
        <v>1209</v>
      </c>
      <c r="D59" s="20" t="s">
        <v>680</v>
      </c>
      <c r="E59" s="20" t="s">
        <v>638</v>
      </c>
      <c r="F59" s="20" t="s">
        <v>1049</v>
      </c>
      <c r="G59" s="20" t="s">
        <v>1246</v>
      </c>
      <c r="H59" s="20" t="s">
        <v>1315</v>
      </c>
      <c r="I59" s="20" t="s">
        <v>1171</v>
      </c>
      <c r="J59" s="20" t="s">
        <v>1784</v>
      </c>
      <c r="K59" s="20" t="s">
        <v>1377</v>
      </c>
      <c r="L59" s="20" t="s">
        <v>1208</v>
      </c>
      <c r="M59" s="20" t="s">
        <v>2112</v>
      </c>
    </row>
    <row r="60" spans="2:13" x14ac:dyDescent="0.25">
      <c r="B60" s="16" t="s">
        <v>393</v>
      </c>
      <c r="C60" s="17">
        <v>1419</v>
      </c>
      <c r="D60" s="20" t="s">
        <v>681</v>
      </c>
      <c r="E60" s="20" t="s">
        <v>862</v>
      </c>
      <c r="F60" s="20" t="s">
        <v>1060</v>
      </c>
      <c r="G60" s="20" t="s">
        <v>750</v>
      </c>
      <c r="H60" s="20" t="s">
        <v>1421</v>
      </c>
      <c r="I60" s="20" t="s">
        <v>1602</v>
      </c>
      <c r="J60" s="20" t="s">
        <v>1785</v>
      </c>
      <c r="K60" s="20" t="s">
        <v>1761</v>
      </c>
      <c r="L60" s="20" t="s">
        <v>1997</v>
      </c>
      <c r="M60" s="20" t="s">
        <v>2113</v>
      </c>
    </row>
    <row r="61" spans="2:13" x14ac:dyDescent="0.25">
      <c r="B61" s="16" t="s">
        <v>394</v>
      </c>
      <c r="C61" s="17">
        <v>2478</v>
      </c>
      <c r="D61" s="20" t="s">
        <v>682</v>
      </c>
      <c r="E61" s="20" t="s">
        <v>863</v>
      </c>
      <c r="F61" s="20" t="s">
        <v>1061</v>
      </c>
      <c r="G61" s="20" t="s">
        <v>1247</v>
      </c>
      <c r="H61" s="20" t="s">
        <v>1422</v>
      </c>
      <c r="I61" s="20" t="s">
        <v>1603</v>
      </c>
      <c r="J61" s="20" t="s">
        <v>1339</v>
      </c>
      <c r="K61" s="20" t="s">
        <v>1751</v>
      </c>
      <c r="L61" s="20" t="s">
        <v>1266</v>
      </c>
      <c r="M61" s="20" t="s">
        <v>1387</v>
      </c>
    </row>
    <row r="62" spans="2:13" x14ac:dyDescent="0.25">
      <c r="B62" s="16" t="s">
        <v>395</v>
      </c>
      <c r="C62" s="17">
        <v>1672</v>
      </c>
      <c r="D62" s="20" t="s">
        <v>683</v>
      </c>
      <c r="E62" s="20" t="s">
        <v>864</v>
      </c>
      <c r="F62" s="20" t="s">
        <v>1062</v>
      </c>
      <c r="G62" s="20" t="s">
        <v>1248</v>
      </c>
      <c r="H62" s="20" t="s">
        <v>1423</v>
      </c>
      <c r="I62" s="20" t="s">
        <v>1604</v>
      </c>
      <c r="J62" s="20" t="s">
        <v>1786</v>
      </c>
      <c r="K62" s="20" t="s">
        <v>1787</v>
      </c>
      <c r="L62" s="20" t="s">
        <v>1973</v>
      </c>
      <c r="M62" s="20" t="s">
        <v>2021</v>
      </c>
    </row>
    <row r="63" spans="2:13" x14ac:dyDescent="0.25">
      <c r="B63" s="16" t="s">
        <v>396</v>
      </c>
      <c r="C63" s="17">
        <v>777</v>
      </c>
      <c r="D63" s="20" t="s">
        <v>684</v>
      </c>
      <c r="E63" s="20" t="s">
        <v>830</v>
      </c>
      <c r="F63" s="20" t="s">
        <v>1063</v>
      </c>
      <c r="G63" s="20" t="s">
        <v>1249</v>
      </c>
      <c r="H63" s="20" t="s">
        <v>1424</v>
      </c>
      <c r="I63" s="20" t="s">
        <v>1605</v>
      </c>
      <c r="J63" s="20" t="s">
        <v>1508</v>
      </c>
      <c r="K63" s="20" t="s">
        <v>1789</v>
      </c>
      <c r="L63" s="20" t="s">
        <v>1249</v>
      </c>
      <c r="M63" s="20" t="s">
        <v>2114</v>
      </c>
    </row>
    <row r="64" spans="2:13" x14ac:dyDescent="0.25">
      <c r="B64" s="16" t="s">
        <v>397</v>
      </c>
      <c r="C64" s="17">
        <v>291</v>
      </c>
      <c r="D64" s="20" t="s">
        <v>685</v>
      </c>
      <c r="E64" s="20" t="s">
        <v>865</v>
      </c>
      <c r="F64" s="20" t="s">
        <v>1064</v>
      </c>
      <c r="G64" s="20" t="s">
        <v>1209</v>
      </c>
      <c r="H64" s="20" t="s">
        <v>1425</v>
      </c>
      <c r="I64" s="20" t="s">
        <v>1606</v>
      </c>
      <c r="J64" s="20" t="s">
        <v>1787</v>
      </c>
      <c r="K64" s="20" t="s">
        <v>1912</v>
      </c>
      <c r="L64" s="20" t="s">
        <v>768</v>
      </c>
      <c r="M64" s="20" t="s">
        <v>1209</v>
      </c>
    </row>
    <row r="65" spans="2:13" x14ac:dyDescent="0.25">
      <c r="B65" s="16" t="s">
        <v>398</v>
      </c>
      <c r="C65" s="17">
        <v>886</v>
      </c>
      <c r="D65" s="20" t="s">
        <v>686</v>
      </c>
      <c r="E65" s="20" t="s">
        <v>663</v>
      </c>
      <c r="F65" s="20" t="s">
        <v>1065</v>
      </c>
      <c r="G65" s="20" t="s">
        <v>690</v>
      </c>
      <c r="H65" s="20" t="s">
        <v>1426</v>
      </c>
      <c r="I65" s="20" t="s">
        <v>1607</v>
      </c>
      <c r="J65" s="20" t="s">
        <v>1788</v>
      </c>
      <c r="K65" s="20" t="s">
        <v>1854</v>
      </c>
      <c r="L65" s="20" t="s">
        <v>1230</v>
      </c>
      <c r="M65" s="20" t="s">
        <v>2115</v>
      </c>
    </row>
    <row r="66" spans="2:13" x14ac:dyDescent="0.25">
      <c r="B66" s="16" t="s">
        <v>399</v>
      </c>
      <c r="C66" s="17">
        <v>4112</v>
      </c>
      <c r="D66" s="20" t="s">
        <v>687</v>
      </c>
      <c r="E66" s="20" t="s">
        <v>866</v>
      </c>
      <c r="F66" s="20" t="s">
        <v>1066</v>
      </c>
      <c r="G66" s="20" t="s">
        <v>1250</v>
      </c>
      <c r="H66" s="20" t="s">
        <v>1427</v>
      </c>
      <c r="I66" s="20" t="s">
        <v>1608</v>
      </c>
      <c r="J66" s="20" t="s">
        <v>1505</v>
      </c>
      <c r="K66" s="20" t="s">
        <v>1308</v>
      </c>
      <c r="L66" s="20" t="s">
        <v>1998</v>
      </c>
      <c r="M66" s="20" t="s">
        <v>1240</v>
      </c>
    </row>
    <row r="67" spans="2:13" x14ac:dyDescent="0.25">
      <c r="B67" s="16" t="s">
        <v>400</v>
      </c>
      <c r="C67" s="17">
        <v>2176</v>
      </c>
      <c r="D67" s="20" t="s">
        <v>688</v>
      </c>
      <c r="E67" s="20" t="s">
        <v>867</v>
      </c>
      <c r="F67" s="20" t="s">
        <v>1067</v>
      </c>
      <c r="G67" s="20" t="s">
        <v>1251</v>
      </c>
      <c r="H67" s="20" t="s">
        <v>1362</v>
      </c>
      <c r="I67" s="20" t="s">
        <v>1202</v>
      </c>
      <c r="J67" s="20" t="s">
        <v>1766</v>
      </c>
      <c r="K67" s="20" t="s">
        <v>1913</v>
      </c>
      <c r="L67" s="20" t="s">
        <v>1999</v>
      </c>
      <c r="M67" s="20" t="s">
        <v>2116</v>
      </c>
    </row>
    <row r="68" spans="2:13" x14ac:dyDescent="0.25">
      <c r="B68" s="16" t="s">
        <v>401</v>
      </c>
      <c r="C68" s="17">
        <v>9060</v>
      </c>
      <c r="D68" s="20" t="s">
        <v>689</v>
      </c>
      <c r="E68" s="20" t="s">
        <v>868</v>
      </c>
      <c r="F68" s="20" t="s">
        <v>1068</v>
      </c>
      <c r="G68" s="20" t="s">
        <v>1240</v>
      </c>
      <c r="H68" s="20" t="s">
        <v>1428</v>
      </c>
      <c r="I68" s="20" t="s">
        <v>1609</v>
      </c>
      <c r="J68" s="20" t="s">
        <v>1789</v>
      </c>
      <c r="K68" s="20" t="s">
        <v>1914</v>
      </c>
      <c r="L68" s="20" t="s">
        <v>2000</v>
      </c>
      <c r="M68" s="20" t="s">
        <v>1368</v>
      </c>
    </row>
    <row r="69" spans="2:13" x14ac:dyDescent="0.25">
      <c r="B69" s="16" t="s">
        <v>402</v>
      </c>
      <c r="C69" s="17">
        <v>2569</v>
      </c>
      <c r="D69" s="20" t="s">
        <v>690</v>
      </c>
      <c r="E69" s="20" t="s">
        <v>869</v>
      </c>
      <c r="F69" s="20" t="s">
        <v>1069</v>
      </c>
      <c r="G69" s="20" t="s">
        <v>1252</v>
      </c>
      <c r="H69" s="20" t="s">
        <v>1429</v>
      </c>
      <c r="I69" s="20" t="s">
        <v>1610</v>
      </c>
      <c r="J69" s="20" t="s">
        <v>1756</v>
      </c>
      <c r="K69" s="20" t="s">
        <v>1890</v>
      </c>
      <c r="L69" s="20" t="s">
        <v>1971</v>
      </c>
      <c r="M69" s="20" t="s">
        <v>807</v>
      </c>
    </row>
    <row r="70" spans="2:13" x14ac:dyDescent="0.25">
      <c r="B70" s="24" t="s">
        <v>403</v>
      </c>
      <c r="C70" s="25">
        <v>29492</v>
      </c>
      <c r="D70" s="26" t="s">
        <v>691</v>
      </c>
      <c r="E70" s="26" t="s">
        <v>870</v>
      </c>
      <c r="F70" s="26" t="s">
        <v>1070</v>
      </c>
      <c r="G70" s="26" t="s">
        <v>1253</v>
      </c>
      <c r="H70" s="26" t="s">
        <v>1430</v>
      </c>
      <c r="I70" s="26" t="s">
        <v>1611</v>
      </c>
      <c r="J70" s="26" t="s">
        <v>1790</v>
      </c>
      <c r="K70" s="26" t="s">
        <v>1306</v>
      </c>
      <c r="L70" s="26" t="s">
        <v>1321</v>
      </c>
      <c r="M70" s="26" t="s">
        <v>685</v>
      </c>
    </row>
    <row r="71" spans="2:13" x14ac:dyDescent="0.25">
      <c r="B71" s="16" t="s">
        <v>404</v>
      </c>
      <c r="C71" s="17">
        <v>967</v>
      </c>
      <c r="D71" s="20" t="s">
        <v>692</v>
      </c>
      <c r="E71" s="20" t="s">
        <v>791</v>
      </c>
      <c r="F71" s="20" t="s">
        <v>1071</v>
      </c>
      <c r="G71" s="20" t="s">
        <v>1239</v>
      </c>
      <c r="H71" s="20" t="s">
        <v>1431</v>
      </c>
      <c r="I71" s="20" t="s">
        <v>1612</v>
      </c>
      <c r="J71" s="20" t="s">
        <v>1791</v>
      </c>
      <c r="K71" s="20" t="s">
        <v>1353</v>
      </c>
      <c r="L71" s="20" t="s">
        <v>2001</v>
      </c>
      <c r="M71" s="20" t="s">
        <v>2117</v>
      </c>
    </row>
    <row r="72" spans="2:13" x14ac:dyDescent="0.25">
      <c r="B72" s="16" t="s">
        <v>405</v>
      </c>
      <c r="C72" s="17">
        <v>2265</v>
      </c>
      <c r="D72" s="20" t="s">
        <v>693</v>
      </c>
      <c r="E72" s="20" t="s">
        <v>871</v>
      </c>
      <c r="F72" s="20" t="s">
        <v>1072</v>
      </c>
      <c r="G72" s="20" t="s">
        <v>1254</v>
      </c>
      <c r="H72" s="20" t="s">
        <v>1432</v>
      </c>
      <c r="I72" s="20" t="s">
        <v>1613</v>
      </c>
      <c r="J72" s="20" t="s">
        <v>1792</v>
      </c>
      <c r="K72" s="20" t="s">
        <v>1871</v>
      </c>
      <c r="L72" s="20" t="s">
        <v>1921</v>
      </c>
      <c r="M72" s="20" t="s">
        <v>1858</v>
      </c>
    </row>
    <row r="73" spans="2:13" x14ac:dyDescent="0.25">
      <c r="B73" s="16" t="s">
        <v>406</v>
      </c>
      <c r="C73" s="17">
        <v>450</v>
      </c>
      <c r="D73" s="20" t="s">
        <v>694</v>
      </c>
      <c r="E73" s="20" t="s">
        <v>872</v>
      </c>
      <c r="F73" s="20" t="s">
        <v>1073</v>
      </c>
      <c r="G73" s="20" t="s">
        <v>1255</v>
      </c>
      <c r="H73" s="20" t="s">
        <v>1433</v>
      </c>
      <c r="I73" s="20" t="s">
        <v>1614</v>
      </c>
      <c r="J73" s="20" t="s">
        <v>1279</v>
      </c>
      <c r="K73" s="20" t="s">
        <v>1836</v>
      </c>
      <c r="L73" s="20" t="s">
        <v>1324</v>
      </c>
      <c r="M73" s="20" t="s">
        <v>2118</v>
      </c>
    </row>
    <row r="74" spans="2:13" x14ac:dyDescent="0.25">
      <c r="B74" s="16" t="s">
        <v>407</v>
      </c>
      <c r="C74" s="17">
        <v>953</v>
      </c>
      <c r="D74" s="20" t="s">
        <v>695</v>
      </c>
      <c r="E74" s="20" t="s">
        <v>873</v>
      </c>
      <c r="F74" s="20" t="s">
        <v>1074</v>
      </c>
      <c r="G74" s="20" t="s">
        <v>1235</v>
      </c>
      <c r="H74" s="20" t="s">
        <v>1372</v>
      </c>
      <c r="I74" s="20" t="s">
        <v>1615</v>
      </c>
      <c r="J74" s="20" t="s">
        <v>1793</v>
      </c>
      <c r="K74" s="20" t="s">
        <v>1890</v>
      </c>
      <c r="L74" s="20" t="s">
        <v>1235</v>
      </c>
      <c r="M74" s="20" t="s">
        <v>2119</v>
      </c>
    </row>
    <row r="75" spans="2:13" x14ac:dyDescent="0.25">
      <c r="B75" s="16" t="s">
        <v>408</v>
      </c>
      <c r="C75" s="17">
        <v>487</v>
      </c>
      <c r="D75" s="20" t="s">
        <v>696</v>
      </c>
      <c r="E75" s="20" t="s">
        <v>824</v>
      </c>
      <c r="F75" s="20" t="s">
        <v>1075</v>
      </c>
      <c r="G75" s="20" t="s">
        <v>1256</v>
      </c>
      <c r="H75" s="20" t="s">
        <v>1434</v>
      </c>
      <c r="I75" s="20" t="s">
        <v>1616</v>
      </c>
      <c r="J75" s="20" t="s">
        <v>1794</v>
      </c>
      <c r="K75" s="20" t="s">
        <v>1393</v>
      </c>
      <c r="L75" s="20" t="s">
        <v>796</v>
      </c>
      <c r="M75" s="20" t="s">
        <v>1967</v>
      </c>
    </row>
    <row r="76" spans="2:13" x14ac:dyDescent="0.25">
      <c r="B76" s="16" t="s">
        <v>409</v>
      </c>
      <c r="C76" s="17">
        <v>7493</v>
      </c>
      <c r="D76" s="20" t="s">
        <v>697</v>
      </c>
      <c r="E76" s="20" t="s">
        <v>874</v>
      </c>
      <c r="F76" s="20" t="s">
        <v>1076</v>
      </c>
      <c r="G76" s="20" t="s">
        <v>1257</v>
      </c>
      <c r="H76" s="20" t="s">
        <v>1435</v>
      </c>
      <c r="I76" s="20" t="s">
        <v>1617</v>
      </c>
      <c r="J76" s="20" t="s">
        <v>1778</v>
      </c>
      <c r="K76" s="20" t="s">
        <v>1836</v>
      </c>
      <c r="L76" s="20" t="s">
        <v>2002</v>
      </c>
      <c r="M76" s="20" t="s">
        <v>1251</v>
      </c>
    </row>
    <row r="77" spans="2:13" x14ac:dyDescent="0.25">
      <c r="B77" s="16" t="s">
        <v>410</v>
      </c>
      <c r="C77" s="17">
        <v>326</v>
      </c>
      <c r="D77" s="20" t="s">
        <v>631</v>
      </c>
      <c r="E77" s="20" t="s">
        <v>875</v>
      </c>
      <c r="F77" s="20" t="s">
        <v>1077</v>
      </c>
      <c r="G77" s="20" t="s">
        <v>1258</v>
      </c>
      <c r="H77" s="20" t="s">
        <v>1436</v>
      </c>
      <c r="I77" s="20" t="s">
        <v>1618</v>
      </c>
      <c r="J77" s="20" t="s">
        <v>1426</v>
      </c>
      <c r="K77" s="20" t="s">
        <v>1915</v>
      </c>
      <c r="L77" s="20" t="s">
        <v>2003</v>
      </c>
      <c r="M77" s="20" t="s">
        <v>652</v>
      </c>
    </row>
    <row r="78" spans="2:13" x14ac:dyDescent="0.25">
      <c r="B78" s="16" t="s">
        <v>411</v>
      </c>
      <c r="C78" s="17">
        <v>170</v>
      </c>
      <c r="D78" s="20" t="s">
        <v>698</v>
      </c>
      <c r="E78" s="20" t="s">
        <v>876</v>
      </c>
      <c r="F78" s="20" t="s">
        <v>1078</v>
      </c>
      <c r="G78" s="20" t="s">
        <v>1259</v>
      </c>
      <c r="H78" s="20" t="s">
        <v>1437</v>
      </c>
      <c r="I78" s="20" t="s">
        <v>1619</v>
      </c>
      <c r="J78" s="20" t="s">
        <v>1795</v>
      </c>
      <c r="K78" s="20" t="s">
        <v>1916</v>
      </c>
      <c r="L78" s="20" t="s">
        <v>2004</v>
      </c>
      <c r="M78" s="20" t="s">
        <v>1003</v>
      </c>
    </row>
    <row r="79" spans="2:13" x14ac:dyDescent="0.25">
      <c r="B79" s="16" t="s">
        <v>412</v>
      </c>
      <c r="C79" s="17">
        <v>259</v>
      </c>
      <c r="D79" s="20" t="s">
        <v>639</v>
      </c>
      <c r="E79" s="20" t="s">
        <v>877</v>
      </c>
      <c r="F79" s="20" t="s">
        <v>980</v>
      </c>
      <c r="G79" s="20" t="s">
        <v>639</v>
      </c>
      <c r="H79" s="20" t="s">
        <v>1438</v>
      </c>
      <c r="I79" s="20" t="s">
        <v>1151</v>
      </c>
      <c r="J79" s="20" t="s">
        <v>1796</v>
      </c>
      <c r="K79" s="20" t="s">
        <v>1917</v>
      </c>
      <c r="L79" s="20" t="s">
        <v>2005</v>
      </c>
      <c r="M79" s="20" t="s">
        <v>2120</v>
      </c>
    </row>
    <row r="80" spans="2:13" x14ac:dyDescent="0.25">
      <c r="B80" s="16" t="s">
        <v>413</v>
      </c>
      <c r="C80" s="17">
        <v>2125</v>
      </c>
      <c r="D80" s="20" t="s">
        <v>699</v>
      </c>
      <c r="E80" s="20" t="s">
        <v>878</v>
      </c>
      <c r="F80" s="20" t="s">
        <v>1079</v>
      </c>
      <c r="G80" s="20" t="s">
        <v>1260</v>
      </c>
      <c r="H80" s="20" t="s">
        <v>1439</v>
      </c>
      <c r="I80" s="20" t="s">
        <v>1620</v>
      </c>
      <c r="J80" s="20" t="s">
        <v>1797</v>
      </c>
      <c r="K80" s="20" t="s">
        <v>1349</v>
      </c>
      <c r="L80" s="20" t="s">
        <v>2006</v>
      </c>
      <c r="M80" s="20" t="s">
        <v>2121</v>
      </c>
    </row>
    <row r="81" spans="2:13" x14ac:dyDescent="0.25">
      <c r="B81" s="16" t="s">
        <v>414</v>
      </c>
      <c r="C81" s="17">
        <v>1877</v>
      </c>
      <c r="D81" s="20" t="s">
        <v>700</v>
      </c>
      <c r="E81" s="20" t="s">
        <v>879</v>
      </c>
      <c r="F81" s="20" t="s">
        <v>1079</v>
      </c>
      <c r="G81" s="20" t="s">
        <v>1259</v>
      </c>
      <c r="H81" s="20" t="s">
        <v>1440</v>
      </c>
      <c r="I81" s="20" t="s">
        <v>1621</v>
      </c>
      <c r="J81" s="20" t="s">
        <v>1344</v>
      </c>
      <c r="K81" s="20" t="s">
        <v>1906</v>
      </c>
      <c r="L81" s="20" t="s">
        <v>2007</v>
      </c>
      <c r="M81" s="20" t="s">
        <v>2122</v>
      </c>
    </row>
    <row r="82" spans="2:13" x14ac:dyDescent="0.25">
      <c r="B82" s="16" t="s">
        <v>415</v>
      </c>
      <c r="C82" s="17">
        <v>182</v>
      </c>
      <c r="D82" s="20" t="s">
        <v>701</v>
      </c>
      <c r="E82" s="20" t="s">
        <v>880</v>
      </c>
      <c r="F82" s="20" t="s">
        <v>1080</v>
      </c>
      <c r="G82" s="20" t="s">
        <v>1261</v>
      </c>
      <c r="H82" s="20" t="s">
        <v>1441</v>
      </c>
      <c r="I82" s="20" t="s">
        <v>1622</v>
      </c>
      <c r="J82" s="20" t="s">
        <v>1798</v>
      </c>
      <c r="K82" s="20" t="s">
        <v>1911</v>
      </c>
      <c r="L82" s="20" t="s">
        <v>2008</v>
      </c>
      <c r="M82" s="20" t="s">
        <v>701</v>
      </c>
    </row>
    <row r="83" spans="2:13" x14ac:dyDescent="0.25">
      <c r="B83" s="16" t="s">
        <v>416</v>
      </c>
      <c r="C83" s="17">
        <v>216</v>
      </c>
      <c r="D83" s="20" t="s">
        <v>702</v>
      </c>
      <c r="E83" s="20" t="s">
        <v>881</v>
      </c>
      <c r="F83" s="20" t="s">
        <v>1081</v>
      </c>
      <c r="G83" s="20" t="s">
        <v>1262</v>
      </c>
      <c r="H83" s="20" t="s">
        <v>1442</v>
      </c>
      <c r="I83" s="20" t="s">
        <v>1120</v>
      </c>
      <c r="J83" s="20" t="s">
        <v>1799</v>
      </c>
      <c r="K83" s="20" t="s">
        <v>1918</v>
      </c>
      <c r="L83" s="20" t="s">
        <v>2009</v>
      </c>
      <c r="M83" s="20" t="s">
        <v>2123</v>
      </c>
    </row>
    <row r="84" spans="2:13" x14ac:dyDescent="0.25">
      <c r="B84" s="16" t="s">
        <v>417</v>
      </c>
      <c r="C84" s="17">
        <v>603</v>
      </c>
      <c r="D84" s="20" t="s">
        <v>703</v>
      </c>
      <c r="E84" s="20" t="s">
        <v>882</v>
      </c>
      <c r="F84" s="20" t="s">
        <v>1082</v>
      </c>
      <c r="G84" s="20" t="s">
        <v>1263</v>
      </c>
      <c r="H84" s="20" t="s">
        <v>1443</v>
      </c>
      <c r="I84" s="20" t="s">
        <v>1623</v>
      </c>
      <c r="J84" s="20" t="s">
        <v>1800</v>
      </c>
      <c r="K84" s="20" t="s">
        <v>1800</v>
      </c>
      <c r="L84" s="20" t="s">
        <v>2010</v>
      </c>
      <c r="M84" s="20" t="s">
        <v>2064</v>
      </c>
    </row>
    <row r="85" spans="2:13" x14ac:dyDescent="0.25">
      <c r="B85" s="16" t="s">
        <v>418</v>
      </c>
      <c r="C85" s="17">
        <v>710</v>
      </c>
      <c r="D85" s="20" t="s">
        <v>704</v>
      </c>
      <c r="E85" s="20" t="s">
        <v>883</v>
      </c>
      <c r="F85" s="20" t="s">
        <v>1083</v>
      </c>
      <c r="G85" s="20" t="s">
        <v>1264</v>
      </c>
      <c r="H85" s="20" t="s">
        <v>1444</v>
      </c>
      <c r="I85" s="20" t="s">
        <v>1624</v>
      </c>
      <c r="J85" s="20" t="s">
        <v>1801</v>
      </c>
      <c r="K85" s="20" t="s">
        <v>1915</v>
      </c>
      <c r="L85" s="20" t="s">
        <v>2011</v>
      </c>
      <c r="M85" s="20" t="s">
        <v>2124</v>
      </c>
    </row>
    <row r="86" spans="2:13" x14ac:dyDescent="0.25">
      <c r="B86" s="16" t="s">
        <v>419</v>
      </c>
      <c r="C86" s="17">
        <v>813</v>
      </c>
      <c r="D86" s="20" t="s">
        <v>705</v>
      </c>
      <c r="E86" s="20" t="s">
        <v>884</v>
      </c>
      <c r="F86" s="20" t="s">
        <v>1084</v>
      </c>
      <c r="G86" s="20" t="s">
        <v>1253</v>
      </c>
      <c r="H86" s="20" t="s">
        <v>1445</v>
      </c>
      <c r="I86" s="20" t="s">
        <v>1625</v>
      </c>
      <c r="J86" s="20" t="s">
        <v>1765</v>
      </c>
      <c r="K86" s="20" t="s">
        <v>1895</v>
      </c>
      <c r="L86" s="20" t="s">
        <v>1291</v>
      </c>
      <c r="M86" s="20" t="s">
        <v>665</v>
      </c>
    </row>
    <row r="87" spans="2:13" x14ac:dyDescent="0.25">
      <c r="B87" s="16" t="s">
        <v>420</v>
      </c>
      <c r="C87" s="17">
        <v>467</v>
      </c>
      <c r="D87" s="20" t="s">
        <v>706</v>
      </c>
      <c r="E87" s="20" t="s">
        <v>643</v>
      </c>
      <c r="F87" s="20" t="s">
        <v>1085</v>
      </c>
      <c r="G87" s="20" t="s">
        <v>1265</v>
      </c>
      <c r="H87" s="20" t="s">
        <v>1446</v>
      </c>
      <c r="I87" s="20" t="s">
        <v>1094</v>
      </c>
      <c r="J87" s="20" t="s">
        <v>1779</v>
      </c>
      <c r="K87" s="20" t="s">
        <v>1864</v>
      </c>
      <c r="L87" s="20" t="s">
        <v>688</v>
      </c>
      <c r="M87" s="20" t="s">
        <v>2125</v>
      </c>
    </row>
    <row r="88" spans="2:13" x14ac:dyDescent="0.25">
      <c r="B88" s="16" t="s">
        <v>421</v>
      </c>
      <c r="C88" s="17">
        <v>1330</v>
      </c>
      <c r="D88" s="20" t="s">
        <v>707</v>
      </c>
      <c r="E88" s="20" t="s">
        <v>885</v>
      </c>
      <c r="F88" s="20" t="s">
        <v>1086</v>
      </c>
      <c r="G88" s="20" t="s">
        <v>1266</v>
      </c>
      <c r="H88" s="20" t="s">
        <v>1447</v>
      </c>
      <c r="I88" s="20" t="s">
        <v>1626</v>
      </c>
      <c r="J88" s="20" t="s">
        <v>1758</v>
      </c>
      <c r="K88" s="20" t="s">
        <v>1790</v>
      </c>
      <c r="L88" s="20" t="s">
        <v>1224</v>
      </c>
      <c r="M88" s="20" t="s">
        <v>2126</v>
      </c>
    </row>
    <row r="89" spans="2:13" x14ac:dyDescent="0.25">
      <c r="B89" s="16" t="s">
        <v>422</v>
      </c>
      <c r="C89" s="17">
        <v>464</v>
      </c>
      <c r="D89" s="20" t="s">
        <v>708</v>
      </c>
      <c r="E89" s="20" t="s">
        <v>886</v>
      </c>
      <c r="F89" s="20" t="s">
        <v>1087</v>
      </c>
      <c r="G89" s="20" t="s">
        <v>1267</v>
      </c>
      <c r="H89" s="20" t="s">
        <v>1394</v>
      </c>
      <c r="I89" s="20" t="s">
        <v>1627</v>
      </c>
      <c r="J89" s="20" t="s">
        <v>1802</v>
      </c>
      <c r="K89" s="20" t="s">
        <v>1790</v>
      </c>
      <c r="L89" s="20" t="s">
        <v>726</v>
      </c>
      <c r="M89" s="20" t="s">
        <v>2127</v>
      </c>
    </row>
    <row r="90" spans="2:13" x14ac:dyDescent="0.25">
      <c r="B90" s="16" t="s">
        <v>423</v>
      </c>
      <c r="C90" s="17">
        <v>899</v>
      </c>
      <c r="D90" s="20" t="s">
        <v>709</v>
      </c>
      <c r="E90" s="20" t="s">
        <v>887</v>
      </c>
      <c r="F90" s="20" t="s">
        <v>1088</v>
      </c>
      <c r="G90" s="20" t="s">
        <v>1268</v>
      </c>
      <c r="H90" s="20" t="s">
        <v>1384</v>
      </c>
      <c r="I90" s="20" t="s">
        <v>1628</v>
      </c>
      <c r="J90" s="20" t="s">
        <v>1803</v>
      </c>
      <c r="K90" s="20" t="s">
        <v>1919</v>
      </c>
      <c r="L90" s="20" t="s">
        <v>2012</v>
      </c>
      <c r="M90" s="20" t="s">
        <v>2128</v>
      </c>
    </row>
    <row r="91" spans="2:13" x14ac:dyDescent="0.25">
      <c r="B91" s="16" t="s">
        <v>424</v>
      </c>
      <c r="C91" s="17">
        <v>1185</v>
      </c>
      <c r="D91" s="20" t="s">
        <v>710</v>
      </c>
      <c r="E91" s="20" t="s">
        <v>888</v>
      </c>
      <c r="F91" s="20" t="s">
        <v>1089</v>
      </c>
      <c r="G91" s="20" t="s">
        <v>1269</v>
      </c>
      <c r="H91" s="20" t="s">
        <v>1448</v>
      </c>
      <c r="I91" s="20" t="s">
        <v>1629</v>
      </c>
      <c r="J91" s="20" t="s">
        <v>1765</v>
      </c>
      <c r="K91" s="20" t="s">
        <v>1920</v>
      </c>
      <c r="L91" s="20" t="s">
        <v>2013</v>
      </c>
      <c r="M91" s="20" t="s">
        <v>2129</v>
      </c>
    </row>
    <row r="92" spans="2:13" x14ac:dyDescent="0.25">
      <c r="B92" s="16" t="s">
        <v>425</v>
      </c>
      <c r="C92" s="17">
        <v>895</v>
      </c>
      <c r="D92" s="20" t="s">
        <v>631</v>
      </c>
      <c r="E92" s="20" t="s">
        <v>889</v>
      </c>
      <c r="F92" s="20" t="s">
        <v>1090</v>
      </c>
      <c r="G92" s="20" t="s">
        <v>1270</v>
      </c>
      <c r="H92" s="20" t="s">
        <v>117</v>
      </c>
      <c r="I92" s="20" t="s">
        <v>1630</v>
      </c>
      <c r="J92" s="20" t="s">
        <v>1804</v>
      </c>
      <c r="K92" s="20" t="s">
        <v>1429</v>
      </c>
      <c r="L92" s="20" t="s">
        <v>704</v>
      </c>
      <c r="M92" s="20" t="s">
        <v>691</v>
      </c>
    </row>
    <row r="93" spans="2:13" x14ac:dyDescent="0.25">
      <c r="B93" s="16" t="s">
        <v>426</v>
      </c>
      <c r="C93" s="17">
        <v>4356</v>
      </c>
      <c r="D93" s="20" t="s">
        <v>711</v>
      </c>
      <c r="E93" s="20" t="s">
        <v>890</v>
      </c>
      <c r="F93" s="20" t="s">
        <v>1091</v>
      </c>
      <c r="G93" s="20" t="s">
        <v>1271</v>
      </c>
      <c r="H93" s="20" t="s">
        <v>1449</v>
      </c>
      <c r="I93" s="20" t="s">
        <v>1631</v>
      </c>
      <c r="J93" s="20" t="s">
        <v>1805</v>
      </c>
      <c r="K93" s="20" t="s">
        <v>1755</v>
      </c>
      <c r="L93" s="20" t="s">
        <v>2014</v>
      </c>
      <c r="M93" s="20" t="s">
        <v>1233</v>
      </c>
    </row>
    <row r="94" spans="2:13" x14ac:dyDescent="0.25">
      <c r="B94" s="24" t="s">
        <v>427</v>
      </c>
      <c r="C94" s="25">
        <v>24090</v>
      </c>
      <c r="D94" s="26" t="s">
        <v>712</v>
      </c>
      <c r="E94" s="26" t="s">
        <v>891</v>
      </c>
      <c r="F94" s="26" t="s">
        <v>1092</v>
      </c>
      <c r="G94" s="26" t="s">
        <v>1272</v>
      </c>
      <c r="H94" s="26" t="s">
        <v>1450</v>
      </c>
      <c r="I94" s="26" t="s">
        <v>1632</v>
      </c>
      <c r="J94" s="26" t="s">
        <v>1806</v>
      </c>
      <c r="K94" s="26" t="s">
        <v>1305</v>
      </c>
      <c r="L94" s="26" t="s">
        <v>2015</v>
      </c>
      <c r="M94" s="26" t="s">
        <v>1310</v>
      </c>
    </row>
    <row r="95" spans="2:13" x14ac:dyDescent="0.25">
      <c r="B95" s="16" t="s">
        <v>428</v>
      </c>
      <c r="C95" s="17">
        <v>2010</v>
      </c>
      <c r="D95" s="20" t="s">
        <v>713</v>
      </c>
      <c r="E95" s="20" t="s">
        <v>892</v>
      </c>
      <c r="F95" s="20" t="s">
        <v>1093</v>
      </c>
      <c r="G95" s="20" t="s">
        <v>1257</v>
      </c>
      <c r="H95" s="20" t="s">
        <v>1451</v>
      </c>
      <c r="I95" s="20" t="s">
        <v>1633</v>
      </c>
      <c r="J95" s="20" t="s">
        <v>1807</v>
      </c>
      <c r="K95" s="20" t="s">
        <v>1750</v>
      </c>
      <c r="L95" s="20" t="s">
        <v>2016</v>
      </c>
      <c r="M95" s="20" t="s">
        <v>2130</v>
      </c>
    </row>
    <row r="96" spans="2:13" x14ac:dyDescent="0.25">
      <c r="B96" s="16" t="s">
        <v>429</v>
      </c>
      <c r="C96" s="17">
        <v>735</v>
      </c>
      <c r="D96" s="20" t="s">
        <v>678</v>
      </c>
      <c r="E96" s="20" t="s">
        <v>893</v>
      </c>
      <c r="F96" s="20" t="s">
        <v>1094</v>
      </c>
      <c r="G96" s="20" t="s">
        <v>1273</v>
      </c>
      <c r="H96" s="20" t="s">
        <v>1452</v>
      </c>
      <c r="I96" s="20" t="s">
        <v>1634</v>
      </c>
      <c r="J96" s="20" t="s">
        <v>1808</v>
      </c>
      <c r="K96" s="20" t="s">
        <v>1921</v>
      </c>
      <c r="L96" s="20" t="s">
        <v>1273</v>
      </c>
      <c r="M96" s="20" t="s">
        <v>2116</v>
      </c>
    </row>
    <row r="97" spans="2:13" x14ac:dyDescent="0.25">
      <c r="B97" s="16" t="s">
        <v>430</v>
      </c>
      <c r="C97" s="17">
        <v>564</v>
      </c>
      <c r="D97" s="20" t="s">
        <v>714</v>
      </c>
      <c r="E97" s="20" t="s">
        <v>894</v>
      </c>
      <c r="F97" s="20" t="s">
        <v>1095</v>
      </c>
      <c r="G97" s="20" t="s">
        <v>1274</v>
      </c>
      <c r="H97" s="20" t="s">
        <v>1453</v>
      </c>
      <c r="I97" s="20" t="s">
        <v>1635</v>
      </c>
      <c r="J97" s="20" t="s">
        <v>1275</v>
      </c>
      <c r="K97" s="20" t="s">
        <v>1353</v>
      </c>
      <c r="L97" s="20" t="s">
        <v>1998</v>
      </c>
      <c r="M97" s="20" t="s">
        <v>1275</v>
      </c>
    </row>
    <row r="98" spans="2:13" x14ac:dyDescent="0.25">
      <c r="B98" s="16" t="s">
        <v>431</v>
      </c>
      <c r="C98" s="17">
        <v>686</v>
      </c>
      <c r="D98" s="20" t="s">
        <v>715</v>
      </c>
      <c r="E98" s="20" t="s">
        <v>895</v>
      </c>
      <c r="F98" s="20" t="s">
        <v>1096</v>
      </c>
      <c r="G98" s="20" t="s">
        <v>708</v>
      </c>
      <c r="H98" s="20" t="s">
        <v>1414</v>
      </c>
      <c r="I98" s="20" t="s">
        <v>1636</v>
      </c>
      <c r="J98" s="20" t="s">
        <v>1274</v>
      </c>
      <c r="K98" s="20" t="s">
        <v>1913</v>
      </c>
      <c r="L98" s="20" t="s">
        <v>2017</v>
      </c>
      <c r="M98" s="20" t="s">
        <v>2131</v>
      </c>
    </row>
    <row r="99" spans="2:13" x14ac:dyDescent="0.25">
      <c r="B99" s="16" t="s">
        <v>432</v>
      </c>
      <c r="C99" s="17">
        <v>1247</v>
      </c>
      <c r="D99" s="20" t="s">
        <v>716</v>
      </c>
      <c r="E99" s="20" t="s">
        <v>896</v>
      </c>
      <c r="F99" s="20" t="s">
        <v>1097</v>
      </c>
      <c r="G99" s="20" t="s">
        <v>1275</v>
      </c>
      <c r="H99" s="20" t="s">
        <v>1454</v>
      </c>
      <c r="I99" s="20" t="s">
        <v>1637</v>
      </c>
      <c r="J99" s="20" t="s">
        <v>1809</v>
      </c>
      <c r="K99" s="20" t="s">
        <v>1842</v>
      </c>
      <c r="L99" s="20" t="s">
        <v>2013</v>
      </c>
      <c r="M99" s="20" t="s">
        <v>2049</v>
      </c>
    </row>
    <row r="100" spans="2:13" x14ac:dyDescent="0.25">
      <c r="B100" s="16" t="s">
        <v>433</v>
      </c>
      <c r="C100" s="17">
        <v>898</v>
      </c>
      <c r="D100" s="20" t="s">
        <v>717</v>
      </c>
      <c r="E100" s="20" t="s">
        <v>897</v>
      </c>
      <c r="F100" s="20" t="s">
        <v>1098</v>
      </c>
      <c r="G100" s="20" t="s">
        <v>1276</v>
      </c>
      <c r="H100" s="20" t="s">
        <v>1455</v>
      </c>
      <c r="I100" s="20" t="s">
        <v>1638</v>
      </c>
      <c r="J100" s="20" t="s">
        <v>1810</v>
      </c>
      <c r="K100" s="20" t="s">
        <v>1922</v>
      </c>
      <c r="L100" s="20" t="s">
        <v>2018</v>
      </c>
      <c r="M100" s="20" t="s">
        <v>1848</v>
      </c>
    </row>
    <row r="101" spans="2:13" x14ac:dyDescent="0.25">
      <c r="B101" s="16" t="s">
        <v>434</v>
      </c>
      <c r="C101" s="17">
        <v>275</v>
      </c>
      <c r="D101" s="20" t="s">
        <v>718</v>
      </c>
      <c r="E101" s="20" t="s">
        <v>898</v>
      </c>
      <c r="F101" s="20" t="s">
        <v>1099</v>
      </c>
      <c r="G101" s="20" t="s">
        <v>1277</v>
      </c>
      <c r="H101" s="20" t="s">
        <v>1403</v>
      </c>
      <c r="I101" s="20" t="s">
        <v>1639</v>
      </c>
      <c r="J101" s="20" t="s">
        <v>1811</v>
      </c>
      <c r="K101" s="20" t="s">
        <v>1277</v>
      </c>
      <c r="L101" s="20" t="s">
        <v>1296</v>
      </c>
      <c r="M101" s="20" t="s">
        <v>1317</v>
      </c>
    </row>
    <row r="102" spans="2:13" x14ac:dyDescent="0.25">
      <c r="B102" s="16" t="s">
        <v>435</v>
      </c>
      <c r="C102" s="17">
        <v>442</v>
      </c>
      <c r="D102" s="20" t="s">
        <v>719</v>
      </c>
      <c r="E102" s="20" t="s">
        <v>899</v>
      </c>
      <c r="F102" s="20" t="s">
        <v>1100</v>
      </c>
      <c r="G102" s="20" t="s">
        <v>1278</v>
      </c>
      <c r="H102" s="20" t="s">
        <v>1456</v>
      </c>
      <c r="I102" s="20" t="s">
        <v>1640</v>
      </c>
      <c r="J102" s="20" t="s">
        <v>1812</v>
      </c>
      <c r="K102" s="20" t="s">
        <v>1784</v>
      </c>
      <c r="L102" s="20" t="s">
        <v>2019</v>
      </c>
      <c r="M102" s="20" t="s">
        <v>2132</v>
      </c>
    </row>
    <row r="103" spans="2:13" x14ac:dyDescent="0.25">
      <c r="B103" s="16" t="s">
        <v>436</v>
      </c>
      <c r="C103" s="17">
        <v>3506</v>
      </c>
      <c r="D103" s="20" t="s">
        <v>720</v>
      </c>
      <c r="E103" s="20" t="s">
        <v>900</v>
      </c>
      <c r="F103" s="20" t="s">
        <v>1101</v>
      </c>
      <c r="G103" s="20" t="s">
        <v>1279</v>
      </c>
      <c r="H103" s="20" t="s">
        <v>1457</v>
      </c>
      <c r="I103" s="20" t="s">
        <v>1641</v>
      </c>
      <c r="J103" s="20" t="s">
        <v>1758</v>
      </c>
      <c r="K103" s="20" t="s">
        <v>1923</v>
      </c>
      <c r="L103" s="20" t="s">
        <v>2020</v>
      </c>
      <c r="M103" s="20" t="s">
        <v>2133</v>
      </c>
    </row>
    <row r="104" spans="2:13" x14ac:dyDescent="0.25">
      <c r="B104" s="16" t="s">
        <v>437</v>
      </c>
      <c r="C104" s="17">
        <v>1486</v>
      </c>
      <c r="D104" s="20" t="s">
        <v>721</v>
      </c>
      <c r="E104" s="20" t="s">
        <v>901</v>
      </c>
      <c r="F104" s="20" t="s">
        <v>1102</v>
      </c>
      <c r="G104" s="20" t="s">
        <v>1280</v>
      </c>
      <c r="H104" s="20" t="s">
        <v>1458</v>
      </c>
      <c r="I104" s="20" t="s">
        <v>1642</v>
      </c>
      <c r="J104" s="20" t="s">
        <v>1813</v>
      </c>
      <c r="K104" s="20" t="s">
        <v>1492</v>
      </c>
      <c r="L104" s="20" t="s">
        <v>2021</v>
      </c>
      <c r="M104" s="20" t="s">
        <v>2047</v>
      </c>
    </row>
    <row r="105" spans="2:13" x14ac:dyDescent="0.25">
      <c r="B105" s="16" t="s">
        <v>438</v>
      </c>
      <c r="C105" s="17">
        <v>4850</v>
      </c>
      <c r="D105" s="20" t="s">
        <v>722</v>
      </c>
      <c r="E105" s="20" t="s">
        <v>902</v>
      </c>
      <c r="F105" s="20" t="s">
        <v>1103</v>
      </c>
      <c r="G105" s="20" t="s">
        <v>1281</v>
      </c>
      <c r="H105" s="20" t="s">
        <v>128</v>
      </c>
      <c r="I105" s="20" t="s">
        <v>1643</v>
      </c>
      <c r="J105" s="20" t="s">
        <v>1814</v>
      </c>
      <c r="K105" s="20" t="s">
        <v>1924</v>
      </c>
      <c r="L105" s="20" t="s">
        <v>1418</v>
      </c>
      <c r="M105" s="20" t="s">
        <v>1356</v>
      </c>
    </row>
    <row r="106" spans="2:13" x14ac:dyDescent="0.25">
      <c r="B106" s="16" t="s">
        <v>439</v>
      </c>
      <c r="C106" s="17">
        <v>497</v>
      </c>
      <c r="D106" s="20" t="s">
        <v>723</v>
      </c>
      <c r="E106" s="20" t="s">
        <v>903</v>
      </c>
      <c r="F106" s="20" t="s">
        <v>1104</v>
      </c>
      <c r="G106" s="20" t="s">
        <v>1282</v>
      </c>
      <c r="H106" s="20" t="s">
        <v>1459</v>
      </c>
      <c r="I106" s="20" t="s">
        <v>1644</v>
      </c>
      <c r="J106" s="20" t="s">
        <v>1799</v>
      </c>
      <c r="K106" s="20" t="s">
        <v>1925</v>
      </c>
      <c r="L106" s="20" t="s">
        <v>1982</v>
      </c>
      <c r="M106" s="20" t="s">
        <v>1982</v>
      </c>
    </row>
    <row r="107" spans="2:13" x14ac:dyDescent="0.25">
      <c r="B107" s="16" t="s">
        <v>440</v>
      </c>
      <c r="C107" s="17">
        <v>675</v>
      </c>
      <c r="D107" s="20" t="s">
        <v>724</v>
      </c>
      <c r="E107" s="20" t="s">
        <v>904</v>
      </c>
      <c r="F107" s="20" t="s">
        <v>1105</v>
      </c>
      <c r="G107" s="20" t="s">
        <v>1283</v>
      </c>
      <c r="H107" s="20" t="s">
        <v>1460</v>
      </c>
      <c r="I107" s="20" t="s">
        <v>1587</v>
      </c>
      <c r="J107" s="20" t="s">
        <v>1815</v>
      </c>
      <c r="K107" s="20" t="s">
        <v>1926</v>
      </c>
      <c r="L107" s="20" t="s">
        <v>1241</v>
      </c>
      <c r="M107" s="20" t="s">
        <v>2134</v>
      </c>
    </row>
    <row r="108" spans="2:13" x14ac:dyDescent="0.25">
      <c r="B108" s="16" t="s">
        <v>441</v>
      </c>
      <c r="C108" s="17">
        <v>2674</v>
      </c>
      <c r="D108" s="20" t="s">
        <v>725</v>
      </c>
      <c r="E108" s="20" t="s">
        <v>905</v>
      </c>
      <c r="F108" s="20" t="s">
        <v>1106</v>
      </c>
      <c r="G108" s="20" t="s">
        <v>1284</v>
      </c>
      <c r="H108" s="20" t="s">
        <v>1461</v>
      </c>
      <c r="I108" s="20" t="s">
        <v>1645</v>
      </c>
      <c r="J108" s="20" t="s">
        <v>1816</v>
      </c>
      <c r="K108" s="20" t="s">
        <v>1927</v>
      </c>
      <c r="L108" s="20" t="s">
        <v>2022</v>
      </c>
      <c r="M108" s="20" t="s">
        <v>2135</v>
      </c>
    </row>
    <row r="109" spans="2:13" x14ac:dyDescent="0.25">
      <c r="B109" s="16" t="s">
        <v>442</v>
      </c>
      <c r="C109" s="17">
        <v>945</v>
      </c>
      <c r="D109" s="20" t="s">
        <v>726</v>
      </c>
      <c r="E109" s="20" t="s">
        <v>906</v>
      </c>
      <c r="F109" s="20" t="s">
        <v>1052</v>
      </c>
      <c r="G109" s="20" t="s">
        <v>1285</v>
      </c>
      <c r="H109" s="20" t="s">
        <v>1462</v>
      </c>
      <c r="I109" s="20" t="s">
        <v>1646</v>
      </c>
      <c r="J109" s="20" t="s">
        <v>1817</v>
      </c>
      <c r="K109" s="20" t="s">
        <v>1788</v>
      </c>
      <c r="L109" s="20" t="s">
        <v>2023</v>
      </c>
      <c r="M109" s="20" t="s">
        <v>1212</v>
      </c>
    </row>
    <row r="110" spans="2:13" x14ac:dyDescent="0.25">
      <c r="B110" s="16" t="s">
        <v>443</v>
      </c>
      <c r="C110" s="17">
        <v>1836</v>
      </c>
      <c r="D110" s="20" t="s">
        <v>727</v>
      </c>
      <c r="E110" s="20" t="s">
        <v>907</v>
      </c>
      <c r="F110" s="20" t="s">
        <v>1107</v>
      </c>
      <c r="G110" s="20" t="s">
        <v>1286</v>
      </c>
      <c r="H110" s="20" t="s">
        <v>1463</v>
      </c>
      <c r="I110" s="20" t="s">
        <v>1647</v>
      </c>
      <c r="J110" s="20" t="s">
        <v>1818</v>
      </c>
      <c r="K110" s="20" t="s">
        <v>1344</v>
      </c>
      <c r="L110" s="20" t="s">
        <v>2024</v>
      </c>
      <c r="M110" s="20" t="s">
        <v>1227</v>
      </c>
    </row>
    <row r="111" spans="2:13" x14ac:dyDescent="0.25">
      <c r="B111" s="16" t="s">
        <v>444</v>
      </c>
      <c r="C111" s="17">
        <v>764</v>
      </c>
      <c r="D111" s="20" t="s">
        <v>728</v>
      </c>
      <c r="E111" s="20" t="s">
        <v>908</v>
      </c>
      <c r="F111" s="20" t="s">
        <v>1013</v>
      </c>
      <c r="G111" s="20" t="s">
        <v>1287</v>
      </c>
      <c r="H111" s="20" t="s">
        <v>1464</v>
      </c>
      <c r="I111" s="20" t="s">
        <v>1648</v>
      </c>
      <c r="J111" s="20" t="s">
        <v>1819</v>
      </c>
      <c r="K111" s="20" t="s">
        <v>1831</v>
      </c>
      <c r="L111" s="20" t="s">
        <v>2025</v>
      </c>
      <c r="M111" s="20" t="s">
        <v>2136</v>
      </c>
    </row>
    <row r="112" spans="2:13" x14ac:dyDescent="0.25">
      <c r="B112" s="24" t="s">
        <v>445</v>
      </c>
      <c r="C112" s="25">
        <v>18723</v>
      </c>
      <c r="D112" s="26" t="s">
        <v>729</v>
      </c>
      <c r="E112" s="26" t="s">
        <v>909</v>
      </c>
      <c r="F112" s="26" t="s">
        <v>1100</v>
      </c>
      <c r="G112" s="26" t="s">
        <v>1288</v>
      </c>
      <c r="H112" s="26" t="s">
        <v>1465</v>
      </c>
      <c r="I112" s="26" t="s">
        <v>1649</v>
      </c>
      <c r="J112" s="26" t="s">
        <v>1820</v>
      </c>
      <c r="K112" s="26" t="s">
        <v>1377</v>
      </c>
      <c r="L112" s="26" t="s">
        <v>1966</v>
      </c>
      <c r="M112" s="26" t="s">
        <v>745</v>
      </c>
    </row>
    <row r="113" spans="2:13" x14ac:dyDescent="0.25">
      <c r="B113" s="16" t="s">
        <v>446</v>
      </c>
      <c r="C113" s="17">
        <v>1294</v>
      </c>
      <c r="D113" s="20" t="s">
        <v>730</v>
      </c>
      <c r="E113" s="20" t="s">
        <v>910</v>
      </c>
      <c r="F113" s="20" t="s">
        <v>1108</v>
      </c>
      <c r="G113" s="20" t="s">
        <v>1289</v>
      </c>
      <c r="H113" s="20" t="s">
        <v>1466</v>
      </c>
      <c r="I113" s="20" t="s">
        <v>1650</v>
      </c>
      <c r="J113" s="20" t="s">
        <v>1821</v>
      </c>
      <c r="K113" s="20" t="s">
        <v>1816</v>
      </c>
      <c r="L113" s="20" t="s">
        <v>1438</v>
      </c>
      <c r="M113" s="20" t="s">
        <v>740</v>
      </c>
    </row>
    <row r="114" spans="2:13" x14ac:dyDescent="0.25">
      <c r="B114" s="16" t="s">
        <v>447</v>
      </c>
      <c r="C114" s="17">
        <v>3191</v>
      </c>
      <c r="D114" s="20" t="s">
        <v>731</v>
      </c>
      <c r="E114" s="20" t="s">
        <v>911</v>
      </c>
      <c r="F114" s="20" t="s">
        <v>1109</v>
      </c>
      <c r="G114" s="20" t="s">
        <v>1290</v>
      </c>
      <c r="H114" s="20" t="s">
        <v>1467</v>
      </c>
      <c r="I114" s="20" t="s">
        <v>1651</v>
      </c>
      <c r="J114" s="20" t="s">
        <v>1353</v>
      </c>
      <c r="K114" s="20" t="s">
        <v>1928</v>
      </c>
      <c r="L114" s="20" t="s">
        <v>2015</v>
      </c>
      <c r="M114" s="20" t="s">
        <v>2137</v>
      </c>
    </row>
    <row r="115" spans="2:13" x14ac:dyDescent="0.25">
      <c r="B115" s="16" t="s">
        <v>448</v>
      </c>
      <c r="C115" s="17">
        <v>606</v>
      </c>
      <c r="D115" s="20" t="s">
        <v>732</v>
      </c>
      <c r="E115" s="20" t="s">
        <v>912</v>
      </c>
      <c r="F115" s="20" t="s">
        <v>1110</v>
      </c>
      <c r="G115" s="20" t="s">
        <v>1291</v>
      </c>
      <c r="H115" s="20" t="s">
        <v>1468</v>
      </c>
      <c r="I115" s="20" t="s">
        <v>1652</v>
      </c>
      <c r="J115" s="20" t="s">
        <v>1822</v>
      </c>
      <c r="K115" s="20" t="s">
        <v>1766</v>
      </c>
      <c r="L115" s="20" t="s">
        <v>2026</v>
      </c>
      <c r="M115" s="20" t="s">
        <v>2138</v>
      </c>
    </row>
    <row r="116" spans="2:13" x14ac:dyDescent="0.25">
      <c r="B116" s="16" t="s">
        <v>449</v>
      </c>
      <c r="C116" s="17">
        <v>2171</v>
      </c>
      <c r="D116" s="20" t="s">
        <v>707</v>
      </c>
      <c r="E116" s="20" t="s">
        <v>913</v>
      </c>
      <c r="F116" s="20" t="s">
        <v>1111</v>
      </c>
      <c r="G116" s="20" t="s">
        <v>699</v>
      </c>
      <c r="H116" s="20" t="s">
        <v>1469</v>
      </c>
      <c r="I116" s="20" t="s">
        <v>1653</v>
      </c>
      <c r="J116" s="20" t="s">
        <v>1469</v>
      </c>
      <c r="K116" s="20" t="s">
        <v>1817</v>
      </c>
      <c r="L116" s="20" t="s">
        <v>2027</v>
      </c>
      <c r="M116" s="20" t="s">
        <v>2139</v>
      </c>
    </row>
    <row r="117" spans="2:13" x14ac:dyDescent="0.25">
      <c r="B117" s="16" t="s">
        <v>450</v>
      </c>
      <c r="C117" s="17">
        <v>894</v>
      </c>
      <c r="D117" s="20" t="s">
        <v>733</v>
      </c>
      <c r="E117" s="20" t="s">
        <v>914</v>
      </c>
      <c r="F117" s="20" t="s">
        <v>1075</v>
      </c>
      <c r="G117" s="20" t="s">
        <v>1292</v>
      </c>
      <c r="H117" s="20" t="s">
        <v>1407</v>
      </c>
      <c r="I117" s="20" t="s">
        <v>1654</v>
      </c>
      <c r="J117" s="20" t="s">
        <v>1812</v>
      </c>
      <c r="K117" s="20" t="s">
        <v>1858</v>
      </c>
      <c r="L117" s="20" t="s">
        <v>2028</v>
      </c>
      <c r="M117" s="20" t="s">
        <v>2140</v>
      </c>
    </row>
    <row r="118" spans="2:13" x14ac:dyDescent="0.25">
      <c r="B118" s="16" t="s">
        <v>451</v>
      </c>
      <c r="C118" s="17">
        <v>547</v>
      </c>
      <c r="D118" s="20" t="s">
        <v>734</v>
      </c>
      <c r="E118" s="20" t="s">
        <v>915</v>
      </c>
      <c r="F118" s="20" t="s">
        <v>1112</v>
      </c>
      <c r="G118" s="20" t="s">
        <v>1293</v>
      </c>
      <c r="H118" s="20" t="s">
        <v>1470</v>
      </c>
      <c r="I118" s="20" t="s">
        <v>1655</v>
      </c>
      <c r="J118" s="20" t="s">
        <v>1823</v>
      </c>
      <c r="K118" s="20" t="s">
        <v>1929</v>
      </c>
      <c r="L118" s="20" t="s">
        <v>2029</v>
      </c>
      <c r="M118" s="20" t="s">
        <v>1289</v>
      </c>
    </row>
    <row r="119" spans="2:13" x14ac:dyDescent="0.25">
      <c r="B119" s="16" t="s">
        <v>452</v>
      </c>
      <c r="C119" s="17">
        <v>1593</v>
      </c>
      <c r="D119" s="20" t="s">
        <v>735</v>
      </c>
      <c r="E119" s="20" t="s">
        <v>916</v>
      </c>
      <c r="F119" s="20" t="s">
        <v>1113</v>
      </c>
      <c r="G119" s="20" t="s">
        <v>1294</v>
      </c>
      <c r="H119" s="20" t="s">
        <v>1471</v>
      </c>
      <c r="I119" s="20" t="s">
        <v>1656</v>
      </c>
      <c r="J119" s="20" t="s">
        <v>1824</v>
      </c>
      <c r="K119" s="20" t="s">
        <v>1930</v>
      </c>
      <c r="L119" s="20" t="s">
        <v>740</v>
      </c>
      <c r="M119" s="20" t="s">
        <v>641</v>
      </c>
    </row>
    <row r="120" spans="2:13" x14ac:dyDescent="0.25">
      <c r="B120" s="16" t="s">
        <v>453</v>
      </c>
      <c r="C120" s="17">
        <v>1946</v>
      </c>
      <c r="D120" s="20" t="s">
        <v>736</v>
      </c>
      <c r="E120" s="20" t="s">
        <v>917</v>
      </c>
      <c r="F120" s="20" t="s">
        <v>1114</v>
      </c>
      <c r="G120" s="20" t="s">
        <v>1295</v>
      </c>
      <c r="H120" s="20" t="s">
        <v>1472</v>
      </c>
      <c r="I120" s="20" t="s">
        <v>1657</v>
      </c>
      <c r="J120" s="20" t="s">
        <v>1825</v>
      </c>
      <c r="K120" s="20" t="s">
        <v>1813</v>
      </c>
      <c r="L120" s="20" t="s">
        <v>2030</v>
      </c>
      <c r="M120" s="20" t="s">
        <v>1972</v>
      </c>
    </row>
    <row r="121" spans="2:13" x14ac:dyDescent="0.25">
      <c r="B121" s="16" t="s">
        <v>454</v>
      </c>
      <c r="C121" s="17">
        <v>1175</v>
      </c>
      <c r="D121" s="20" t="s">
        <v>637</v>
      </c>
      <c r="E121" s="20" t="s">
        <v>910</v>
      </c>
      <c r="F121" s="20" t="s">
        <v>1115</v>
      </c>
      <c r="G121" s="20" t="s">
        <v>1296</v>
      </c>
      <c r="H121" s="20" t="s">
        <v>1473</v>
      </c>
      <c r="I121" s="20" t="s">
        <v>1658</v>
      </c>
      <c r="J121" s="20" t="s">
        <v>1826</v>
      </c>
      <c r="K121" s="20" t="s">
        <v>1931</v>
      </c>
      <c r="L121" s="20" t="s">
        <v>1236</v>
      </c>
      <c r="M121" s="20" t="s">
        <v>779</v>
      </c>
    </row>
    <row r="122" spans="2:13" x14ac:dyDescent="0.25">
      <c r="B122" s="16" t="s">
        <v>455</v>
      </c>
      <c r="C122" s="17">
        <v>556</v>
      </c>
      <c r="D122" s="20" t="s">
        <v>737</v>
      </c>
      <c r="E122" s="20" t="s">
        <v>918</v>
      </c>
      <c r="F122" s="20" t="s">
        <v>1116</v>
      </c>
      <c r="G122" s="20" t="s">
        <v>1297</v>
      </c>
      <c r="H122" s="20" t="s">
        <v>111</v>
      </c>
      <c r="I122" s="20" t="s">
        <v>1659</v>
      </c>
      <c r="J122" s="20" t="s">
        <v>1827</v>
      </c>
      <c r="K122" s="20" t="s">
        <v>1932</v>
      </c>
      <c r="L122" s="20" t="s">
        <v>1297</v>
      </c>
      <c r="M122" s="20" t="s">
        <v>1229</v>
      </c>
    </row>
    <row r="123" spans="2:13" x14ac:dyDescent="0.25">
      <c r="B123" s="16" t="s">
        <v>456</v>
      </c>
      <c r="C123" s="17">
        <v>292</v>
      </c>
      <c r="D123" s="20" t="s">
        <v>639</v>
      </c>
      <c r="E123" s="20" t="s">
        <v>919</v>
      </c>
      <c r="F123" s="20" t="s">
        <v>1117</v>
      </c>
      <c r="G123" s="20" t="s">
        <v>1292</v>
      </c>
      <c r="H123" s="20" t="s">
        <v>1474</v>
      </c>
      <c r="I123" s="20" t="s">
        <v>1033</v>
      </c>
      <c r="J123" s="20" t="s">
        <v>1759</v>
      </c>
      <c r="K123" s="20" t="s">
        <v>1353</v>
      </c>
      <c r="L123" s="20" t="s">
        <v>749</v>
      </c>
      <c r="M123" s="20" t="s">
        <v>2141</v>
      </c>
    </row>
    <row r="124" spans="2:13" x14ac:dyDescent="0.25">
      <c r="B124" s="16" t="s">
        <v>457</v>
      </c>
      <c r="C124" s="17">
        <v>584</v>
      </c>
      <c r="D124" s="20" t="s">
        <v>738</v>
      </c>
      <c r="E124" s="20" t="s">
        <v>920</v>
      </c>
      <c r="F124" s="20" t="s">
        <v>1118</v>
      </c>
      <c r="G124" s="20" t="s">
        <v>678</v>
      </c>
      <c r="H124" s="20" t="s">
        <v>1475</v>
      </c>
      <c r="I124" s="20" t="s">
        <v>1660</v>
      </c>
      <c r="J124" s="20" t="s">
        <v>1828</v>
      </c>
      <c r="K124" s="20" t="s">
        <v>1759</v>
      </c>
      <c r="L124" s="20" t="s">
        <v>828</v>
      </c>
      <c r="M124" s="20" t="s">
        <v>2142</v>
      </c>
    </row>
    <row r="125" spans="2:13" x14ac:dyDescent="0.25">
      <c r="B125" s="16" t="s">
        <v>458</v>
      </c>
      <c r="C125" s="17">
        <v>380</v>
      </c>
      <c r="D125" s="20" t="s">
        <v>739</v>
      </c>
      <c r="E125" s="20" t="s">
        <v>921</v>
      </c>
      <c r="F125" s="20" t="s">
        <v>1119</v>
      </c>
      <c r="G125" s="20" t="s">
        <v>801</v>
      </c>
      <c r="H125" s="20" t="s">
        <v>1476</v>
      </c>
      <c r="I125" s="20" t="s">
        <v>1661</v>
      </c>
      <c r="J125" s="20" t="s">
        <v>1538</v>
      </c>
      <c r="K125" s="20" t="s">
        <v>1933</v>
      </c>
      <c r="L125" s="20" t="s">
        <v>694</v>
      </c>
      <c r="M125" s="20" t="s">
        <v>760</v>
      </c>
    </row>
    <row r="126" spans="2:13" x14ac:dyDescent="0.25">
      <c r="B126" s="16" t="s">
        <v>459</v>
      </c>
      <c r="C126" s="17">
        <v>930</v>
      </c>
      <c r="D126" s="20" t="s">
        <v>740</v>
      </c>
      <c r="E126" s="20" t="s">
        <v>922</v>
      </c>
      <c r="F126" s="20" t="s">
        <v>1120</v>
      </c>
      <c r="G126" s="20" t="s">
        <v>637</v>
      </c>
      <c r="H126" s="20" t="s">
        <v>1465</v>
      </c>
      <c r="I126" s="20" t="s">
        <v>1662</v>
      </c>
      <c r="J126" s="20" t="s">
        <v>1284</v>
      </c>
      <c r="K126" s="20" t="s">
        <v>1284</v>
      </c>
      <c r="L126" s="20" t="s">
        <v>1299</v>
      </c>
      <c r="M126" s="20" t="s">
        <v>2143</v>
      </c>
    </row>
    <row r="127" spans="2:13" x14ac:dyDescent="0.25">
      <c r="B127" s="16" t="s">
        <v>460</v>
      </c>
      <c r="C127" s="17">
        <v>538</v>
      </c>
      <c r="D127" s="20" t="s">
        <v>741</v>
      </c>
      <c r="E127" s="20" t="s">
        <v>923</v>
      </c>
      <c r="F127" s="20" t="s">
        <v>1121</v>
      </c>
      <c r="G127" s="20" t="s">
        <v>1298</v>
      </c>
      <c r="H127" s="20" t="s">
        <v>1477</v>
      </c>
      <c r="I127" s="20" t="s">
        <v>1663</v>
      </c>
      <c r="J127" s="20" t="s">
        <v>1829</v>
      </c>
      <c r="K127" s="20" t="s">
        <v>1909</v>
      </c>
      <c r="L127" s="20" t="s">
        <v>1996</v>
      </c>
      <c r="M127" s="20" t="s">
        <v>2012</v>
      </c>
    </row>
    <row r="128" spans="2:13" x14ac:dyDescent="0.25">
      <c r="B128" s="16" t="s">
        <v>461</v>
      </c>
      <c r="C128" s="17">
        <v>776</v>
      </c>
      <c r="D128" s="20" t="s">
        <v>742</v>
      </c>
      <c r="E128" s="20" t="s">
        <v>924</v>
      </c>
      <c r="F128" s="20" t="s">
        <v>1122</v>
      </c>
      <c r="G128" s="20" t="s">
        <v>1299</v>
      </c>
      <c r="H128" s="20" t="s">
        <v>1445</v>
      </c>
      <c r="I128" s="20" t="s">
        <v>1664</v>
      </c>
      <c r="J128" s="20" t="s">
        <v>1830</v>
      </c>
      <c r="K128" s="20" t="s">
        <v>1934</v>
      </c>
      <c r="L128" s="20" t="s">
        <v>1973</v>
      </c>
      <c r="M128" s="20" t="s">
        <v>688</v>
      </c>
    </row>
    <row r="129" spans="2:13" x14ac:dyDescent="0.25">
      <c r="B129" s="16" t="s">
        <v>462</v>
      </c>
      <c r="C129" s="17">
        <v>598</v>
      </c>
      <c r="D129" s="20" t="s">
        <v>743</v>
      </c>
      <c r="E129" s="20" t="s">
        <v>925</v>
      </c>
      <c r="F129" s="20" t="s">
        <v>1123</v>
      </c>
      <c r="G129" s="20" t="s">
        <v>1300</v>
      </c>
      <c r="H129" s="20" t="s">
        <v>1478</v>
      </c>
      <c r="I129" s="20" t="s">
        <v>1665</v>
      </c>
      <c r="J129" s="20" t="s">
        <v>1831</v>
      </c>
      <c r="K129" s="20" t="s">
        <v>1777</v>
      </c>
      <c r="L129" s="20" t="s">
        <v>2031</v>
      </c>
      <c r="M129" s="20" t="s">
        <v>2144</v>
      </c>
    </row>
    <row r="130" spans="2:13" x14ac:dyDescent="0.25">
      <c r="B130" s="16" t="s">
        <v>463</v>
      </c>
      <c r="C130" s="17">
        <v>652</v>
      </c>
      <c r="D130" s="20" t="s">
        <v>744</v>
      </c>
      <c r="E130" s="20" t="s">
        <v>926</v>
      </c>
      <c r="F130" s="20" t="s">
        <v>1124</v>
      </c>
      <c r="G130" s="20" t="s">
        <v>1301</v>
      </c>
      <c r="H130" s="20" t="s">
        <v>1479</v>
      </c>
      <c r="I130" s="20" t="s">
        <v>1666</v>
      </c>
      <c r="J130" s="20" t="s">
        <v>1832</v>
      </c>
      <c r="K130" s="20" t="s">
        <v>1935</v>
      </c>
      <c r="L130" s="20" t="s">
        <v>2032</v>
      </c>
      <c r="M130" s="20" t="s">
        <v>2017</v>
      </c>
    </row>
    <row r="131" spans="2:13" x14ac:dyDescent="0.25">
      <c r="B131" s="24" t="s">
        <v>464</v>
      </c>
      <c r="C131" s="25">
        <v>37371</v>
      </c>
      <c r="D131" s="26" t="s">
        <v>745</v>
      </c>
      <c r="E131" s="26" t="s">
        <v>927</v>
      </c>
      <c r="F131" s="26" t="s">
        <v>1125</v>
      </c>
      <c r="G131" s="26" t="s">
        <v>1302</v>
      </c>
      <c r="H131" s="26" t="s">
        <v>1480</v>
      </c>
      <c r="I131" s="26" t="s">
        <v>1667</v>
      </c>
      <c r="J131" s="26" t="s">
        <v>1833</v>
      </c>
      <c r="K131" s="26" t="s">
        <v>1760</v>
      </c>
      <c r="L131" s="26" t="s">
        <v>1332</v>
      </c>
      <c r="M131" s="26" t="s">
        <v>758</v>
      </c>
    </row>
    <row r="132" spans="2:13" x14ac:dyDescent="0.25">
      <c r="B132" s="16" t="s">
        <v>465</v>
      </c>
      <c r="C132" s="17">
        <v>404</v>
      </c>
      <c r="D132" s="20" t="s">
        <v>746</v>
      </c>
      <c r="E132" s="20" t="s">
        <v>928</v>
      </c>
      <c r="F132" s="20" t="s">
        <v>1126</v>
      </c>
      <c r="G132" s="20" t="s">
        <v>746</v>
      </c>
      <c r="H132" s="20" t="s">
        <v>1481</v>
      </c>
      <c r="I132" s="20" t="s">
        <v>1668</v>
      </c>
      <c r="J132" s="20" t="s">
        <v>1761</v>
      </c>
      <c r="K132" s="20" t="s">
        <v>1366</v>
      </c>
      <c r="L132" s="20" t="s">
        <v>637</v>
      </c>
      <c r="M132" s="20" t="s">
        <v>746</v>
      </c>
    </row>
    <row r="133" spans="2:13" x14ac:dyDescent="0.25">
      <c r="B133" s="16" t="s">
        <v>466</v>
      </c>
      <c r="C133" s="17">
        <v>898</v>
      </c>
      <c r="D133" s="20" t="s">
        <v>646</v>
      </c>
      <c r="E133" s="20" t="s">
        <v>929</v>
      </c>
      <c r="F133" s="20" t="s">
        <v>1127</v>
      </c>
      <c r="G133" s="20" t="s">
        <v>1254</v>
      </c>
      <c r="H133" s="20" t="s">
        <v>1482</v>
      </c>
      <c r="I133" s="20" t="s">
        <v>1669</v>
      </c>
      <c r="J133" s="20" t="s">
        <v>1834</v>
      </c>
      <c r="K133" s="20" t="s">
        <v>1895</v>
      </c>
      <c r="L133" s="20" t="s">
        <v>2033</v>
      </c>
      <c r="M133" s="20" t="s">
        <v>2145</v>
      </c>
    </row>
    <row r="134" spans="2:13" x14ac:dyDescent="0.25">
      <c r="B134" s="16" t="s">
        <v>467</v>
      </c>
      <c r="C134" s="17">
        <v>493</v>
      </c>
      <c r="D134" s="20" t="s">
        <v>659</v>
      </c>
      <c r="E134" s="20" t="s">
        <v>930</v>
      </c>
      <c r="F134" s="20" t="s">
        <v>1128</v>
      </c>
      <c r="G134" s="20" t="s">
        <v>789</v>
      </c>
      <c r="H134" s="20" t="s">
        <v>122</v>
      </c>
      <c r="I134" s="20" t="s">
        <v>1670</v>
      </c>
      <c r="J134" s="20" t="s">
        <v>1835</v>
      </c>
      <c r="K134" s="20" t="s">
        <v>1772</v>
      </c>
      <c r="L134" s="20" t="s">
        <v>2034</v>
      </c>
      <c r="M134" s="20" t="s">
        <v>1800</v>
      </c>
    </row>
    <row r="135" spans="2:13" x14ac:dyDescent="0.25">
      <c r="B135" s="16" t="s">
        <v>468</v>
      </c>
      <c r="C135" s="17">
        <v>1260</v>
      </c>
      <c r="D135" s="20" t="s">
        <v>679</v>
      </c>
      <c r="E135" s="20" t="s">
        <v>931</v>
      </c>
      <c r="F135" s="20" t="s">
        <v>1129</v>
      </c>
      <c r="G135" s="20" t="s">
        <v>1303</v>
      </c>
      <c r="H135" s="20" t="s">
        <v>1483</v>
      </c>
      <c r="I135" s="20" t="s">
        <v>1671</v>
      </c>
      <c r="J135" s="20" t="s">
        <v>1836</v>
      </c>
      <c r="K135" s="20" t="s">
        <v>1336</v>
      </c>
      <c r="L135" s="20" t="s">
        <v>2035</v>
      </c>
      <c r="M135" s="20" t="s">
        <v>1312</v>
      </c>
    </row>
    <row r="136" spans="2:13" x14ac:dyDescent="0.25">
      <c r="B136" s="16" t="s">
        <v>469</v>
      </c>
      <c r="C136" s="17">
        <v>863</v>
      </c>
      <c r="D136" s="20" t="s">
        <v>747</v>
      </c>
      <c r="E136" s="20" t="s">
        <v>932</v>
      </c>
      <c r="F136" s="20" t="s">
        <v>1130</v>
      </c>
      <c r="G136" s="20" t="s">
        <v>1304</v>
      </c>
      <c r="H136" s="20" t="s">
        <v>1465</v>
      </c>
      <c r="I136" s="20" t="s">
        <v>1672</v>
      </c>
      <c r="J136" s="20" t="s">
        <v>1837</v>
      </c>
      <c r="K136" s="20" t="s">
        <v>1856</v>
      </c>
      <c r="L136" s="20" t="s">
        <v>2036</v>
      </c>
      <c r="M136" s="20" t="s">
        <v>2146</v>
      </c>
    </row>
    <row r="137" spans="2:13" x14ac:dyDescent="0.25">
      <c r="B137" s="16" t="s">
        <v>470</v>
      </c>
      <c r="C137" s="17">
        <v>1321</v>
      </c>
      <c r="D137" s="20" t="s">
        <v>748</v>
      </c>
      <c r="E137" s="20" t="s">
        <v>933</v>
      </c>
      <c r="F137" s="20" t="s">
        <v>1131</v>
      </c>
      <c r="G137" s="20" t="s">
        <v>1305</v>
      </c>
      <c r="H137" s="20" t="s">
        <v>1484</v>
      </c>
      <c r="I137" s="20" t="s">
        <v>1673</v>
      </c>
      <c r="J137" s="20" t="s">
        <v>1781</v>
      </c>
      <c r="K137" s="20" t="s">
        <v>1936</v>
      </c>
      <c r="L137" s="20" t="s">
        <v>1312</v>
      </c>
      <c r="M137" s="20" t="s">
        <v>1302</v>
      </c>
    </row>
    <row r="138" spans="2:13" x14ac:dyDescent="0.25">
      <c r="B138" s="16" t="s">
        <v>471</v>
      </c>
      <c r="C138" s="17">
        <v>579</v>
      </c>
      <c r="D138" s="20" t="s">
        <v>749</v>
      </c>
      <c r="E138" s="20" t="s">
        <v>934</v>
      </c>
      <c r="F138" s="20" t="s">
        <v>1132</v>
      </c>
      <c r="G138" s="20" t="s">
        <v>1306</v>
      </c>
      <c r="H138" s="20" t="s">
        <v>1485</v>
      </c>
      <c r="I138" s="20" t="s">
        <v>1674</v>
      </c>
      <c r="J138" s="20" t="s">
        <v>1786</v>
      </c>
      <c r="K138" s="20" t="s">
        <v>1918</v>
      </c>
      <c r="L138" s="20" t="s">
        <v>1297</v>
      </c>
      <c r="M138" s="20" t="s">
        <v>1786</v>
      </c>
    </row>
    <row r="139" spans="2:13" x14ac:dyDescent="0.25">
      <c r="B139" s="16" t="s">
        <v>472</v>
      </c>
      <c r="C139" s="17">
        <v>719</v>
      </c>
      <c r="D139" s="20" t="s">
        <v>750</v>
      </c>
      <c r="E139" s="20" t="s">
        <v>935</v>
      </c>
      <c r="F139" s="20" t="s">
        <v>1133</v>
      </c>
      <c r="G139" s="20" t="s">
        <v>1307</v>
      </c>
      <c r="H139" s="20" t="s">
        <v>1486</v>
      </c>
      <c r="I139" s="20" t="s">
        <v>1675</v>
      </c>
      <c r="J139" s="20" t="s">
        <v>1838</v>
      </c>
      <c r="K139" s="20" t="s">
        <v>1937</v>
      </c>
      <c r="L139" s="20" t="s">
        <v>1944</v>
      </c>
      <c r="M139" s="20" t="s">
        <v>2147</v>
      </c>
    </row>
    <row r="140" spans="2:13" x14ac:dyDescent="0.25">
      <c r="B140" s="16" t="s">
        <v>473</v>
      </c>
      <c r="C140" s="17">
        <v>801</v>
      </c>
      <c r="D140" s="20" t="s">
        <v>751</v>
      </c>
      <c r="E140" s="20" t="s">
        <v>936</v>
      </c>
      <c r="F140" s="20" t="s">
        <v>1134</v>
      </c>
      <c r="G140" s="20" t="s">
        <v>1308</v>
      </c>
      <c r="H140" s="20" t="s">
        <v>1487</v>
      </c>
      <c r="I140" s="20" t="s">
        <v>1676</v>
      </c>
      <c r="J140" s="20" t="s">
        <v>1287</v>
      </c>
      <c r="K140" s="20" t="s">
        <v>1938</v>
      </c>
      <c r="L140" s="20" t="s">
        <v>2037</v>
      </c>
      <c r="M140" s="20" t="s">
        <v>2148</v>
      </c>
    </row>
    <row r="141" spans="2:13" x14ac:dyDescent="0.25">
      <c r="B141" s="16" t="s">
        <v>474</v>
      </c>
      <c r="C141" s="17">
        <v>2333</v>
      </c>
      <c r="D141" s="20" t="s">
        <v>695</v>
      </c>
      <c r="E141" s="20" t="s">
        <v>937</v>
      </c>
      <c r="F141" s="20" t="s">
        <v>1135</v>
      </c>
      <c r="G141" s="20" t="s">
        <v>1309</v>
      </c>
      <c r="H141" s="20" t="s">
        <v>1488</v>
      </c>
      <c r="I141" s="20" t="s">
        <v>1677</v>
      </c>
      <c r="J141" s="20" t="s">
        <v>1839</v>
      </c>
      <c r="K141" s="20" t="s">
        <v>1939</v>
      </c>
      <c r="L141" s="20" t="s">
        <v>1821</v>
      </c>
      <c r="M141" s="20" t="s">
        <v>2149</v>
      </c>
    </row>
    <row r="142" spans="2:13" x14ac:dyDescent="0.25">
      <c r="B142" s="16" t="s">
        <v>475</v>
      </c>
      <c r="C142" s="17">
        <v>6610</v>
      </c>
      <c r="D142" s="20" t="s">
        <v>752</v>
      </c>
      <c r="E142" s="20" t="s">
        <v>938</v>
      </c>
      <c r="F142" s="20" t="s">
        <v>1050</v>
      </c>
      <c r="G142" s="20" t="s">
        <v>1285</v>
      </c>
      <c r="H142" s="20" t="s">
        <v>1489</v>
      </c>
      <c r="I142" s="20" t="s">
        <v>1678</v>
      </c>
      <c r="J142" s="20" t="s">
        <v>1840</v>
      </c>
      <c r="K142" s="20" t="s">
        <v>1925</v>
      </c>
      <c r="L142" s="20" t="s">
        <v>2038</v>
      </c>
      <c r="M142" s="20" t="s">
        <v>2128</v>
      </c>
    </row>
    <row r="143" spans="2:13" x14ac:dyDescent="0.25">
      <c r="B143" s="16" t="s">
        <v>476</v>
      </c>
      <c r="C143" s="17">
        <v>1829</v>
      </c>
      <c r="D143" s="20" t="s">
        <v>753</v>
      </c>
      <c r="E143" s="20" t="s">
        <v>939</v>
      </c>
      <c r="F143" s="20" t="s">
        <v>1136</v>
      </c>
      <c r="G143" s="20" t="s">
        <v>1310</v>
      </c>
      <c r="H143" s="20" t="s">
        <v>1490</v>
      </c>
      <c r="I143" s="20" t="s">
        <v>1679</v>
      </c>
      <c r="J143" s="20" t="s">
        <v>1841</v>
      </c>
      <c r="K143" s="20" t="s">
        <v>1932</v>
      </c>
      <c r="L143" s="20" t="s">
        <v>2039</v>
      </c>
      <c r="M143" s="20" t="s">
        <v>893</v>
      </c>
    </row>
    <row r="144" spans="2:13" x14ac:dyDescent="0.25">
      <c r="B144" s="16" t="s">
        <v>477</v>
      </c>
      <c r="C144" s="17">
        <v>2527</v>
      </c>
      <c r="D144" s="20" t="s">
        <v>754</v>
      </c>
      <c r="E144" s="20" t="s">
        <v>940</v>
      </c>
      <c r="F144" s="20" t="s">
        <v>1137</v>
      </c>
      <c r="G144" s="20" t="s">
        <v>1311</v>
      </c>
      <c r="H144" s="20" t="s">
        <v>1491</v>
      </c>
      <c r="I144" s="20" t="s">
        <v>1560</v>
      </c>
      <c r="J144" s="20" t="s">
        <v>1771</v>
      </c>
      <c r="K144" s="20" t="s">
        <v>1911</v>
      </c>
      <c r="L144" s="20" t="s">
        <v>1400</v>
      </c>
      <c r="M144" s="20" t="s">
        <v>2150</v>
      </c>
    </row>
    <row r="145" spans="2:13" x14ac:dyDescent="0.25">
      <c r="B145" s="16" t="s">
        <v>478</v>
      </c>
      <c r="C145" s="17">
        <v>2537</v>
      </c>
      <c r="D145" s="20" t="s">
        <v>755</v>
      </c>
      <c r="E145" s="20" t="s">
        <v>941</v>
      </c>
      <c r="F145" s="20" t="s">
        <v>1138</v>
      </c>
      <c r="G145" s="20" t="s">
        <v>1312</v>
      </c>
      <c r="H145" s="20" t="s">
        <v>1448</v>
      </c>
      <c r="I145" s="20" t="s">
        <v>1595</v>
      </c>
      <c r="J145" s="20" t="s">
        <v>1842</v>
      </c>
      <c r="K145" s="20" t="s">
        <v>1417</v>
      </c>
      <c r="L145" s="20" t="s">
        <v>2040</v>
      </c>
      <c r="M145" s="20" t="s">
        <v>2151</v>
      </c>
    </row>
    <row r="146" spans="2:13" x14ac:dyDescent="0.25">
      <c r="B146" s="16" t="s">
        <v>479</v>
      </c>
      <c r="C146" s="17">
        <v>1653</v>
      </c>
      <c r="D146" s="20" t="s">
        <v>756</v>
      </c>
      <c r="E146" s="20" t="s">
        <v>931</v>
      </c>
      <c r="F146" s="20" t="s">
        <v>1139</v>
      </c>
      <c r="G146" s="20" t="s">
        <v>1278</v>
      </c>
      <c r="H146" s="20" t="s">
        <v>1466</v>
      </c>
      <c r="I146" s="20" t="s">
        <v>1680</v>
      </c>
      <c r="J146" s="20" t="s">
        <v>1843</v>
      </c>
      <c r="K146" s="20" t="s">
        <v>1940</v>
      </c>
      <c r="L146" s="20" t="s">
        <v>2041</v>
      </c>
      <c r="M146" s="20" t="s">
        <v>2152</v>
      </c>
    </row>
    <row r="147" spans="2:13" x14ac:dyDescent="0.25">
      <c r="B147" s="16" t="s">
        <v>480</v>
      </c>
      <c r="C147" s="17">
        <v>3144</v>
      </c>
      <c r="D147" s="20" t="s">
        <v>681</v>
      </c>
      <c r="E147" s="20" t="s">
        <v>942</v>
      </c>
      <c r="F147" s="20" t="s">
        <v>1140</v>
      </c>
      <c r="G147" s="20" t="s">
        <v>1313</v>
      </c>
      <c r="H147" s="20" t="s">
        <v>1445</v>
      </c>
      <c r="I147" s="20" t="s">
        <v>1681</v>
      </c>
      <c r="J147" s="20" t="s">
        <v>1844</v>
      </c>
      <c r="K147" s="20" t="s">
        <v>1941</v>
      </c>
      <c r="L147" s="20" t="s">
        <v>1978</v>
      </c>
      <c r="M147" s="20" t="s">
        <v>1974</v>
      </c>
    </row>
    <row r="148" spans="2:13" x14ac:dyDescent="0.25">
      <c r="B148" s="16" t="s">
        <v>481</v>
      </c>
      <c r="C148" s="17">
        <v>1671</v>
      </c>
      <c r="D148" s="20" t="s">
        <v>757</v>
      </c>
      <c r="E148" s="20" t="s">
        <v>943</v>
      </c>
      <c r="F148" s="20" t="s">
        <v>1141</v>
      </c>
      <c r="G148" s="20" t="s">
        <v>1314</v>
      </c>
      <c r="H148" s="20" t="s">
        <v>114</v>
      </c>
      <c r="I148" s="20" t="s">
        <v>1682</v>
      </c>
      <c r="J148" s="20" t="s">
        <v>1305</v>
      </c>
      <c r="K148" s="20" t="s">
        <v>1228</v>
      </c>
      <c r="L148" s="20" t="s">
        <v>705</v>
      </c>
      <c r="M148" s="20" t="s">
        <v>2153</v>
      </c>
    </row>
    <row r="149" spans="2:13" x14ac:dyDescent="0.25">
      <c r="B149" s="16" t="s">
        <v>482</v>
      </c>
      <c r="C149" s="17">
        <v>2418</v>
      </c>
      <c r="D149" s="20" t="s">
        <v>758</v>
      </c>
      <c r="E149" s="20" t="s">
        <v>944</v>
      </c>
      <c r="F149" s="20" t="s">
        <v>1142</v>
      </c>
      <c r="G149" s="20" t="s">
        <v>1315</v>
      </c>
      <c r="H149" s="20" t="s">
        <v>1492</v>
      </c>
      <c r="I149" s="20" t="s">
        <v>1683</v>
      </c>
      <c r="J149" s="20" t="s">
        <v>1799</v>
      </c>
      <c r="K149" s="20" t="s">
        <v>1774</v>
      </c>
      <c r="L149" s="20" t="s">
        <v>2042</v>
      </c>
      <c r="M149" s="20" t="s">
        <v>2154</v>
      </c>
    </row>
    <row r="150" spans="2:13" x14ac:dyDescent="0.25">
      <c r="B150" s="16" t="s">
        <v>483</v>
      </c>
      <c r="C150" s="17">
        <v>2895</v>
      </c>
      <c r="D150" s="20" t="s">
        <v>759</v>
      </c>
      <c r="E150" s="20" t="s">
        <v>945</v>
      </c>
      <c r="F150" s="20" t="s">
        <v>1143</v>
      </c>
      <c r="G150" s="20" t="s">
        <v>1316</v>
      </c>
      <c r="H150" s="20" t="s">
        <v>1493</v>
      </c>
      <c r="I150" s="20" t="s">
        <v>1684</v>
      </c>
      <c r="J150" s="20" t="s">
        <v>1845</v>
      </c>
      <c r="K150" s="20" t="s">
        <v>1942</v>
      </c>
      <c r="L150" s="20" t="s">
        <v>1213</v>
      </c>
      <c r="M150" s="20" t="s">
        <v>649</v>
      </c>
    </row>
    <row r="151" spans="2:13" x14ac:dyDescent="0.25">
      <c r="B151" s="16" t="s">
        <v>484</v>
      </c>
      <c r="C151" s="17">
        <v>2416</v>
      </c>
      <c r="D151" s="20" t="s">
        <v>760</v>
      </c>
      <c r="E151" s="20" t="s">
        <v>946</v>
      </c>
      <c r="F151" s="20" t="s">
        <v>1144</v>
      </c>
      <c r="G151" s="20" t="s">
        <v>1317</v>
      </c>
      <c r="H151" s="20" t="s">
        <v>1494</v>
      </c>
      <c r="I151" s="20" t="s">
        <v>1685</v>
      </c>
      <c r="J151" s="20" t="s">
        <v>1816</v>
      </c>
      <c r="K151" s="20" t="s">
        <v>1752</v>
      </c>
      <c r="L151" s="20" t="s">
        <v>2043</v>
      </c>
      <c r="M151" s="20" t="s">
        <v>2155</v>
      </c>
    </row>
    <row r="152" spans="2:13" x14ac:dyDescent="0.25">
      <c r="B152" s="24" t="s">
        <v>485</v>
      </c>
      <c r="C152" s="25">
        <v>20519</v>
      </c>
      <c r="D152" s="26" t="s">
        <v>761</v>
      </c>
      <c r="E152" s="26" t="s">
        <v>947</v>
      </c>
      <c r="F152" s="26" t="s">
        <v>1145</v>
      </c>
      <c r="G152" s="26" t="s">
        <v>1318</v>
      </c>
      <c r="H152" s="26" t="s">
        <v>1495</v>
      </c>
      <c r="I152" s="26" t="s">
        <v>1686</v>
      </c>
      <c r="J152" s="26" t="s">
        <v>1846</v>
      </c>
      <c r="K152" s="26" t="s">
        <v>1747</v>
      </c>
      <c r="L152" s="26" t="s">
        <v>2032</v>
      </c>
      <c r="M152" s="26" t="s">
        <v>769</v>
      </c>
    </row>
    <row r="153" spans="2:13" x14ac:dyDescent="0.25">
      <c r="B153" s="16" t="s">
        <v>486</v>
      </c>
      <c r="C153" s="17">
        <v>504</v>
      </c>
      <c r="D153" s="20" t="s">
        <v>762</v>
      </c>
      <c r="E153" s="20" t="s">
        <v>948</v>
      </c>
      <c r="F153" s="20" t="s">
        <v>1146</v>
      </c>
      <c r="G153" s="20" t="s">
        <v>647</v>
      </c>
      <c r="H153" s="20" t="s">
        <v>1449</v>
      </c>
      <c r="I153" s="20" t="s">
        <v>1687</v>
      </c>
      <c r="J153" s="20" t="s">
        <v>1272</v>
      </c>
      <c r="K153" s="20" t="s">
        <v>1943</v>
      </c>
      <c r="L153" s="20" t="s">
        <v>1219</v>
      </c>
      <c r="M153" s="20" t="s">
        <v>2089</v>
      </c>
    </row>
    <row r="154" spans="2:13" x14ac:dyDescent="0.25">
      <c r="B154" s="16" t="s">
        <v>487</v>
      </c>
      <c r="C154" s="17">
        <v>831</v>
      </c>
      <c r="D154" s="20" t="s">
        <v>753</v>
      </c>
      <c r="E154" s="20" t="s">
        <v>949</v>
      </c>
      <c r="F154" s="20" t="s">
        <v>1147</v>
      </c>
      <c r="G154" s="20" t="s">
        <v>659</v>
      </c>
      <c r="H154" s="20" t="s">
        <v>1344</v>
      </c>
      <c r="I154" s="20" t="s">
        <v>1688</v>
      </c>
      <c r="J154" s="20" t="s">
        <v>1344</v>
      </c>
      <c r="K154" s="20" t="s">
        <v>1944</v>
      </c>
      <c r="L154" s="20" t="s">
        <v>2044</v>
      </c>
      <c r="M154" s="20" t="s">
        <v>753</v>
      </c>
    </row>
    <row r="155" spans="2:13" x14ac:dyDescent="0.25">
      <c r="B155" s="16" t="s">
        <v>488</v>
      </c>
      <c r="C155" s="17">
        <v>1090</v>
      </c>
      <c r="D155" s="20" t="s">
        <v>763</v>
      </c>
      <c r="E155" s="20" t="s">
        <v>915</v>
      </c>
      <c r="F155" s="20" t="s">
        <v>1022</v>
      </c>
      <c r="G155" s="20" t="s">
        <v>778</v>
      </c>
      <c r="H155" s="20" t="s">
        <v>1496</v>
      </c>
      <c r="I155" s="20" t="s">
        <v>1689</v>
      </c>
      <c r="J155" s="20" t="s">
        <v>1377</v>
      </c>
      <c r="K155" s="20" t="s">
        <v>1849</v>
      </c>
      <c r="L155" s="20" t="s">
        <v>2045</v>
      </c>
      <c r="M155" s="20" t="s">
        <v>2156</v>
      </c>
    </row>
    <row r="156" spans="2:13" x14ac:dyDescent="0.25">
      <c r="B156" s="16" t="s">
        <v>489</v>
      </c>
      <c r="C156" s="17">
        <v>650</v>
      </c>
      <c r="D156" s="20" t="s">
        <v>764</v>
      </c>
      <c r="E156" s="20" t="s">
        <v>950</v>
      </c>
      <c r="F156" s="20" t="s">
        <v>1148</v>
      </c>
      <c r="G156" s="20" t="s">
        <v>1319</v>
      </c>
      <c r="H156" s="20" t="s">
        <v>1497</v>
      </c>
      <c r="I156" s="20" t="s">
        <v>1622</v>
      </c>
      <c r="J156" s="20" t="s">
        <v>1309</v>
      </c>
      <c r="K156" s="20" t="s">
        <v>1388</v>
      </c>
      <c r="L156" s="20" t="s">
        <v>2046</v>
      </c>
      <c r="M156" s="20" t="s">
        <v>2007</v>
      </c>
    </row>
    <row r="157" spans="2:13" x14ac:dyDescent="0.25">
      <c r="B157" s="16" t="s">
        <v>490</v>
      </c>
      <c r="C157" s="17">
        <v>331</v>
      </c>
      <c r="D157" s="20" t="s">
        <v>757</v>
      </c>
      <c r="E157" s="20" t="s">
        <v>951</v>
      </c>
      <c r="F157" s="20" t="s">
        <v>1149</v>
      </c>
      <c r="G157" s="20" t="s">
        <v>795</v>
      </c>
      <c r="H157" s="20" t="s">
        <v>1498</v>
      </c>
      <c r="I157" s="20" t="s">
        <v>1690</v>
      </c>
      <c r="J157" s="20" t="s">
        <v>1847</v>
      </c>
      <c r="K157" s="20" t="s">
        <v>1937</v>
      </c>
      <c r="L157" s="20" t="s">
        <v>2047</v>
      </c>
      <c r="M157" s="20" t="s">
        <v>773</v>
      </c>
    </row>
    <row r="158" spans="2:13" x14ac:dyDescent="0.25">
      <c r="B158" s="16" t="s">
        <v>491</v>
      </c>
      <c r="C158" s="17">
        <v>369</v>
      </c>
      <c r="D158" s="20" t="s">
        <v>765</v>
      </c>
      <c r="E158" s="20" t="s">
        <v>952</v>
      </c>
      <c r="F158" s="20" t="s">
        <v>1150</v>
      </c>
      <c r="G158" s="20" t="s">
        <v>1320</v>
      </c>
      <c r="H158" s="20" t="s">
        <v>1499</v>
      </c>
      <c r="I158" s="20" t="s">
        <v>1691</v>
      </c>
      <c r="J158" s="20" t="s">
        <v>1848</v>
      </c>
      <c r="K158" s="20" t="s">
        <v>1945</v>
      </c>
      <c r="L158" s="20" t="s">
        <v>2048</v>
      </c>
      <c r="M158" s="20" t="s">
        <v>777</v>
      </c>
    </row>
    <row r="159" spans="2:13" x14ac:dyDescent="0.25">
      <c r="B159" s="16" t="s">
        <v>492</v>
      </c>
      <c r="C159" s="17">
        <v>1644</v>
      </c>
      <c r="D159" s="20" t="s">
        <v>766</v>
      </c>
      <c r="E159" s="20" t="s">
        <v>825</v>
      </c>
      <c r="F159" s="20" t="s">
        <v>1151</v>
      </c>
      <c r="G159" s="20" t="s">
        <v>1209</v>
      </c>
      <c r="H159" s="20" t="s">
        <v>1500</v>
      </c>
      <c r="I159" s="20" t="s">
        <v>1692</v>
      </c>
      <c r="J159" s="20" t="s">
        <v>1849</v>
      </c>
      <c r="K159" s="20" t="s">
        <v>1926</v>
      </c>
      <c r="L159" s="20" t="s">
        <v>1273</v>
      </c>
      <c r="M159" s="20" t="s">
        <v>2157</v>
      </c>
    </row>
    <row r="160" spans="2:13" x14ac:dyDescent="0.25">
      <c r="B160" s="16" t="s">
        <v>493</v>
      </c>
      <c r="C160" s="17">
        <v>617</v>
      </c>
      <c r="D160" s="20" t="s">
        <v>644</v>
      </c>
      <c r="E160" s="20" t="s">
        <v>953</v>
      </c>
      <c r="F160" s="20" t="s">
        <v>1152</v>
      </c>
      <c r="G160" s="20" t="s">
        <v>1321</v>
      </c>
      <c r="H160" s="20" t="s">
        <v>1501</v>
      </c>
      <c r="I160" s="20" t="s">
        <v>1693</v>
      </c>
      <c r="J160" s="20" t="s">
        <v>1850</v>
      </c>
      <c r="K160" s="20" t="s">
        <v>1777</v>
      </c>
      <c r="L160" s="20" t="s">
        <v>2049</v>
      </c>
      <c r="M160" s="20" t="s">
        <v>2158</v>
      </c>
    </row>
    <row r="161" spans="2:13" x14ac:dyDescent="0.25">
      <c r="B161" s="16" t="s">
        <v>494</v>
      </c>
      <c r="C161" s="17">
        <v>694</v>
      </c>
      <c r="D161" s="20" t="s">
        <v>767</v>
      </c>
      <c r="E161" s="20" t="s">
        <v>954</v>
      </c>
      <c r="F161" s="20" t="s">
        <v>1035</v>
      </c>
      <c r="G161" s="20" t="s">
        <v>1224</v>
      </c>
      <c r="H161" s="20" t="s">
        <v>1502</v>
      </c>
      <c r="I161" s="20" t="s">
        <v>1694</v>
      </c>
      <c r="J161" s="20" t="s">
        <v>1851</v>
      </c>
      <c r="K161" s="20" t="s">
        <v>1946</v>
      </c>
      <c r="L161" s="20" t="s">
        <v>1978</v>
      </c>
      <c r="M161" s="20" t="s">
        <v>2159</v>
      </c>
    </row>
    <row r="162" spans="2:13" x14ac:dyDescent="0.25">
      <c r="B162" s="16" t="s">
        <v>495</v>
      </c>
      <c r="C162" s="17">
        <v>740</v>
      </c>
      <c r="D162" s="20" t="s">
        <v>768</v>
      </c>
      <c r="E162" s="20" t="s">
        <v>955</v>
      </c>
      <c r="F162" s="20" t="s">
        <v>1124</v>
      </c>
      <c r="G162" s="20" t="s">
        <v>1206</v>
      </c>
      <c r="H162" s="20" t="s">
        <v>1503</v>
      </c>
      <c r="I162" s="20" t="s">
        <v>1694</v>
      </c>
      <c r="J162" s="20" t="s">
        <v>1852</v>
      </c>
      <c r="K162" s="20" t="s">
        <v>1947</v>
      </c>
      <c r="L162" s="20" t="s">
        <v>2005</v>
      </c>
      <c r="M162" s="20" t="s">
        <v>2160</v>
      </c>
    </row>
    <row r="163" spans="2:13" x14ac:dyDescent="0.25">
      <c r="B163" s="16" t="s">
        <v>496</v>
      </c>
      <c r="C163" s="17">
        <v>123</v>
      </c>
      <c r="D163" s="20" t="s">
        <v>769</v>
      </c>
      <c r="E163" s="20" t="s">
        <v>956</v>
      </c>
      <c r="F163" s="20" t="s">
        <v>1153</v>
      </c>
      <c r="G163" s="20" t="s">
        <v>743</v>
      </c>
      <c r="H163" s="20" t="s">
        <v>1504</v>
      </c>
      <c r="I163" s="20" t="s">
        <v>1695</v>
      </c>
      <c r="J163" s="20" t="s">
        <v>1504</v>
      </c>
      <c r="K163" s="20" t="s">
        <v>1877</v>
      </c>
      <c r="L163" s="20" t="s">
        <v>2050</v>
      </c>
      <c r="M163" s="20" t="s">
        <v>2161</v>
      </c>
    </row>
    <row r="164" spans="2:13" x14ac:dyDescent="0.25">
      <c r="B164" s="16" t="s">
        <v>497</v>
      </c>
      <c r="C164" s="17">
        <v>199</v>
      </c>
      <c r="D164" s="20" t="s">
        <v>770</v>
      </c>
      <c r="E164" s="20" t="s">
        <v>957</v>
      </c>
      <c r="F164" s="20" t="s">
        <v>1067</v>
      </c>
      <c r="G164" s="20" t="s">
        <v>1322</v>
      </c>
      <c r="H164" s="20" t="s">
        <v>1505</v>
      </c>
      <c r="I164" s="20" t="s">
        <v>1696</v>
      </c>
      <c r="J164" s="20" t="s">
        <v>1853</v>
      </c>
      <c r="K164" s="20" t="s">
        <v>1853</v>
      </c>
      <c r="L164" s="20" t="s">
        <v>2025</v>
      </c>
      <c r="M164" s="20" t="s">
        <v>1322</v>
      </c>
    </row>
    <row r="165" spans="2:13" x14ac:dyDescent="0.25">
      <c r="B165" s="16" t="s">
        <v>498</v>
      </c>
      <c r="C165" s="17">
        <v>1962</v>
      </c>
      <c r="D165" s="20" t="s">
        <v>771</v>
      </c>
      <c r="E165" s="20" t="s">
        <v>958</v>
      </c>
      <c r="F165" s="20" t="s">
        <v>1154</v>
      </c>
      <c r="G165" s="20" t="s">
        <v>1300</v>
      </c>
      <c r="H165" s="20" t="s">
        <v>1506</v>
      </c>
      <c r="I165" s="20" t="s">
        <v>1697</v>
      </c>
      <c r="J165" s="20" t="s">
        <v>1828</v>
      </c>
      <c r="K165" s="20" t="s">
        <v>1886</v>
      </c>
      <c r="L165" s="20" t="s">
        <v>2051</v>
      </c>
      <c r="M165" s="20" t="s">
        <v>671</v>
      </c>
    </row>
    <row r="166" spans="2:13" x14ac:dyDescent="0.25">
      <c r="B166" s="16" t="s">
        <v>499</v>
      </c>
      <c r="C166" s="17">
        <v>670</v>
      </c>
      <c r="D166" s="20" t="s">
        <v>772</v>
      </c>
      <c r="E166" s="20" t="s">
        <v>959</v>
      </c>
      <c r="F166" s="20" t="s">
        <v>1049</v>
      </c>
      <c r="G166" s="20" t="s">
        <v>1323</v>
      </c>
      <c r="H166" s="20" t="s">
        <v>1435</v>
      </c>
      <c r="I166" s="20" t="s">
        <v>1698</v>
      </c>
      <c r="J166" s="20" t="s">
        <v>1411</v>
      </c>
      <c r="K166" s="20" t="s">
        <v>1948</v>
      </c>
      <c r="L166" s="20" t="s">
        <v>692</v>
      </c>
      <c r="M166" s="20" t="s">
        <v>1386</v>
      </c>
    </row>
    <row r="167" spans="2:13" x14ac:dyDescent="0.25">
      <c r="B167" s="16" t="s">
        <v>500</v>
      </c>
      <c r="C167" s="17">
        <v>4710</v>
      </c>
      <c r="D167" s="20" t="s">
        <v>773</v>
      </c>
      <c r="E167" s="20" t="s">
        <v>960</v>
      </c>
      <c r="F167" s="20" t="s">
        <v>1155</v>
      </c>
      <c r="G167" s="20" t="s">
        <v>1324</v>
      </c>
      <c r="H167" s="20" t="s">
        <v>1507</v>
      </c>
      <c r="I167" s="20" t="s">
        <v>1699</v>
      </c>
      <c r="J167" s="20" t="s">
        <v>1854</v>
      </c>
      <c r="K167" s="20" t="s">
        <v>1949</v>
      </c>
      <c r="L167" s="20" t="s">
        <v>2052</v>
      </c>
      <c r="M167" s="20" t="s">
        <v>1995</v>
      </c>
    </row>
    <row r="168" spans="2:13" x14ac:dyDescent="0.25">
      <c r="B168" s="16" t="s">
        <v>501</v>
      </c>
      <c r="C168" s="17">
        <v>806</v>
      </c>
      <c r="D168" s="20" t="s">
        <v>774</v>
      </c>
      <c r="E168" s="20" t="s">
        <v>944</v>
      </c>
      <c r="F168" s="20" t="s">
        <v>1154</v>
      </c>
      <c r="G168" s="20" t="s">
        <v>1325</v>
      </c>
      <c r="H168" s="20" t="s">
        <v>1508</v>
      </c>
      <c r="I168" s="20" t="s">
        <v>1700</v>
      </c>
      <c r="J168" s="20" t="s">
        <v>1855</v>
      </c>
      <c r="K168" s="20" t="s">
        <v>1950</v>
      </c>
      <c r="L168" s="20" t="s">
        <v>1208</v>
      </c>
      <c r="M168" s="20" t="s">
        <v>1313</v>
      </c>
    </row>
    <row r="169" spans="2:13" x14ac:dyDescent="0.25">
      <c r="B169" s="16" t="s">
        <v>502</v>
      </c>
      <c r="C169" s="17">
        <v>569</v>
      </c>
      <c r="D169" s="20" t="s">
        <v>775</v>
      </c>
      <c r="E169" s="20" t="s">
        <v>961</v>
      </c>
      <c r="F169" s="20" t="s">
        <v>1156</v>
      </c>
      <c r="G169" s="20" t="s">
        <v>1326</v>
      </c>
      <c r="H169" s="20" t="s">
        <v>1509</v>
      </c>
      <c r="I169" s="20" t="s">
        <v>1701</v>
      </c>
      <c r="J169" s="20" t="s">
        <v>1417</v>
      </c>
      <c r="K169" s="20" t="s">
        <v>1417</v>
      </c>
      <c r="L169" s="20" t="s">
        <v>1968</v>
      </c>
      <c r="M169" s="20" t="s">
        <v>2162</v>
      </c>
    </row>
    <row r="170" spans="2:13" x14ac:dyDescent="0.25">
      <c r="B170" s="16" t="s">
        <v>503</v>
      </c>
      <c r="C170" s="17">
        <v>2279</v>
      </c>
      <c r="D170" s="20" t="s">
        <v>776</v>
      </c>
      <c r="E170" s="20" t="s">
        <v>962</v>
      </c>
      <c r="F170" s="20" t="s">
        <v>1157</v>
      </c>
      <c r="G170" s="20" t="s">
        <v>1327</v>
      </c>
      <c r="H170" s="20" t="s">
        <v>1510</v>
      </c>
      <c r="I170" s="20" t="s">
        <v>1621</v>
      </c>
      <c r="J170" s="20" t="s">
        <v>1856</v>
      </c>
      <c r="K170" s="20" t="s">
        <v>1836</v>
      </c>
      <c r="L170" s="20" t="s">
        <v>2053</v>
      </c>
      <c r="M170" s="20" t="s">
        <v>2163</v>
      </c>
    </row>
    <row r="171" spans="2:13" x14ac:dyDescent="0.25">
      <c r="B171" s="16" t="s">
        <v>504</v>
      </c>
      <c r="C171" s="17">
        <v>1731</v>
      </c>
      <c r="D171" s="20" t="s">
        <v>777</v>
      </c>
      <c r="E171" s="20" t="s">
        <v>963</v>
      </c>
      <c r="F171" s="20" t="s">
        <v>1158</v>
      </c>
      <c r="G171" s="20" t="s">
        <v>1328</v>
      </c>
      <c r="H171" s="20" t="s">
        <v>1511</v>
      </c>
      <c r="I171" s="20" t="s">
        <v>1702</v>
      </c>
      <c r="J171" s="20" t="s">
        <v>1857</v>
      </c>
      <c r="K171" s="20" t="s">
        <v>1835</v>
      </c>
      <c r="L171" s="20" t="s">
        <v>2054</v>
      </c>
      <c r="M171" s="20" t="s">
        <v>2164</v>
      </c>
    </row>
    <row r="172" spans="2:13" x14ac:dyDescent="0.25">
      <c r="B172" s="24" t="s">
        <v>505</v>
      </c>
      <c r="C172" s="25">
        <v>27498</v>
      </c>
      <c r="D172" s="26" t="s">
        <v>777</v>
      </c>
      <c r="E172" s="26" t="s">
        <v>964</v>
      </c>
      <c r="F172" s="26" t="s">
        <v>1159</v>
      </c>
      <c r="G172" s="26" t="s">
        <v>1329</v>
      </c>
      <c r="H172" s="26" t="s">
        <v>1512</v>
      </c>
      <c r="I172" s="26" t="s">
        <v>1703</v>
      </c>
      <c r="J172" s="26" t="s">
        <v>1380</v>
      </c>
      <c r="K172" s="26" t="s">
        <v>1951</v>
      </c>
      <c r="L172" s="26" t="s">
        <v>2055</v>
      </c>
      <c r="M172" s="26" t="s">
        <v>2165</v>
      </c>
    </row>
    <row r="173" spans="2:13" x14ac:dyDescent="0.25">
      <c r="B173" s="16" t="s">
        <v>506</v>
      </c>
      <c r="C173" s="17">
        <v>447</v>
      </c>
      <c r="D173" s="20" t="s">
        <v>778</v>
      </c>
      <c r="E173" s="20" t="s">
        <v>965</v>
      </c>
      <c r="F173" s="20" t="s">
        <v>1160</v>
      </c>
      <c r="G173" s="20" t="s">
        <v>1289</v>
      </c>
      <c r="H173" s="20" t="s">
        <v>1513</v>
      </c>
      <c r="I173" s="20" t="s">
        <v>1704</v>
      </c>
      <c r="J173" s="20" t="s">
        <v>1858</v>
      </c>
      <c r="K173" s="20" t="s">
        <v>1835</v>
      </c>
      <c r="L173" s="20" t="s">
        <v>654</v>
      </c>
      <c r="M173" s="20" t="s">
        <v>2166</v>
      </c>
    </row>
    <row r="174" spans="2:13" x14ac:dyDescent="0.25">
      <c r="B174" s="16" t="s">
        <v>507</v>
      </c>
      <c r="C174" s="17">
        <v>3194</v>
      </c>
      <c r="D174" s="20" t="s">
        <v>695</v>
      </c>
      <c r="E174" s="20" t="s">
        <v>966</v>
      </c>
      <c r="F174" s="20" t="s">
        <v>1161</v>
      </c>
      <c r="G174" s="20" t="s">
        <v>1330</v>
      </c>
      <c r="H174" s="20" t="s">
        <v>1514</v>
      </c>
      <c r="I174" s="20" t="s">
        <v>1705</v>
      </c>
      <c r="J174" s="20" t="s">
        <v>1859</v>
      </c>
      <c r="K174" s="20" t="s">
        <v>1343</v>
      </c>
      <c r="L174" s="20" t="s">
        <v>1301</v>
      </c>
      <c r="M174" s="20" t="s">
        <v>1323</v>
      </c>
    </row>
    <row r="175" spans="2:13" x14ac:dyDescent="0.25">
      <c r="B175" s="16" t="s">
        <v>508</v>
      </c>
      <c r="C175" s="17">
        <v>2141</v>
      </c>
      <c r="D175" s="20" t="s">
        <v>773</v>
      </c>
      <c r="E175" s="20" t="s">
        <v>672</v>
      </c>
      <c r="F175" s="20" t="s">
        <v>1162</v>
      </c>
      <c r="G175" s="20" t="s">
        <v>1331</v>
      </c>
      <c r="H175" s="20" t="s">
        <v>1515</v>
      </c>
      <c r="I175" s="20" t="s">
        <v>1706</v>
      </c>
      <c r="J175" s="20" t="s">
        <v>1280</v>
      </c>
      <c r="K175" s="20" t="s">
        <v>1763</v>
      </c>
      <c r="L175" s="20" t="s">
        <v>1374</v>
      </c>
      <c r="M175" s="20" t="s">
        <v>2167</v>
      </c>
    </row>
    <row r="176" spans="2:13" x14ac:dyDescent="0.25">
      <c r="B176" s="16" t="s">
        <v>509</v>
      </c>
      <c r="C176" s="17">
        <v>6183</v>
      </c>
      <c r="D176" s="20" t="s">
        <v>779</v>
      </c>
      <c r="E176" s="20" t="s">
        <v>967</v>
      </c>
      <c r="F176" s="20" t="s">
        <v>1047</v>
      </c>
      <c r="G176" s="20" t="s">
        <v>1332</v>
      </c>
      <c r="H176" s="20" t="s">
        <v>1516</v>
      </c>
      <c r="I176" s="20" t="s">
        <v>1603</v>
      </c>
      <c r="J176" s="20" t="s">
        <v>1860</v>
      </c>
      <c r="K176" s="20" t="s">
        <v>1952</v>
      </c>
      <c r="L176" s="20" t="s">
        <v>1312</v>
      </c>
      <c r="M176" s="20" t="s">
        <v>2084</v>
      </c>
    </row>
    <row r="177" spans="2:13" x14ac:dyDescent="0.25">
      <c r="B177" s="16" t="s">
        <v>510</v>
      </c>
      <c r="C177" s="17">
        <v>889</v>
      </c>
      <c r="D177" s="20" t="s">
        <v>780</v>
      </c>
      <c r="E177" s="20" t="s">
        <v>968</v>
      </c>
      <c r="F177" s="20" t="s">
        <v>1062</v>
      </c>
      <c r="G177" s="20" t="s">
        <v>1333</v>
      </c>
      <c r="H177" s="20" t="s">
        <v>1517</v>
      </c>
      <c r="I177" s="20" t="s">
        <v>1707</v>
      </c>
      <c r="J177" s="20" t="s">
        <v>1815</v>
      </c>
      <c r="K177" s="20" t="s">
        <v>1380</v>
      </c>
      <c r="L177" s="20" t="s">
        <v>1418</v>
      </c>
      <c r="M177" s="20" t="s">
        <v>1333</v>
      </c>
    </row>
    <row r="178" spans="2:13" x14ac:dyDescent="0.25">
      <c r="B178" s="16" t="s">
        <v>511</v>
      </c>
      <c r="C178" s="17">
        <v>614</v>
      </c>
      <c r="D178" s="20" t="s">
        <v>781</v>
      </c>
      <c r="E178" s="20" t="s">
        <v>965</v>
      </c>
      <c r="F178" s="20" t="s">
        <v>1132</v>
      </c>
      <c r="G178" s="20" t="s">
        <v>1250</v>
      </c>
      <c r="H178" s="20" t="s">
        <v>1518</v>
      </c>
      <c r="I178" s="20" t="s">
        <v>1708</v>
      </c>
      <c r="J178" s="20" t="s">
        <v>1861</v>
      </c>
      <c r="K178" s="20" t="s">
        <v>1953</v>
      </c>
      <c r="L178" s="20" t="s">
        <v>2056</v>
      </c>
      <c r="M178" s="20" t="s">
        <v>704</v>
      </c>
    </row>
    <row r="179" spans="2:13" x14ac:dyDescent="0.25">
      <c r="B179" s="16" t="s">
        <v>512</v>
      </c>
      <c r="C179" s="17">
        <v>206</v>
      </c>
      <c r="D179" s="20" t="s">
        <v>747</v>
      </c>
      <c r="E179" s="20" t="s">
        <v>969</v>
      </c>
      <c r="F179" s="20" t="s">
        <v>1163</v>
      </c>
      <c r="G179" s="20" t="s">
        <v>969</v>
      </c>
      <c r="H179" s="20" t="s">
        <v>736</v>
      </c>
      <c r="I179" s="20" t="s">
        <v>1553</v>
      </c>
      <c r="J179" s="20" t="s">
        <v>1862</v>
      </c>
      <c r="K179" s="20" t="s">
        <v>1495</v>
      </c>
      <c r="L179" s="20" t="s">
        <v>2057</v>
      </c>
      <c r="M179" s="20" t="s">
        <v>2168</v>
      </c>
    </row>
    <row r="180" spans="2:13" x14ac:dyDescent="0.25">
      <c r="B180" s="16" t="s">
        <v>513</v>
      </c>
      <c r="C180" s="17">
        <v>7907</v>
      </c>
      <c r="D180" s="20" t="s">
        <v>700</v>
      </c>
      <c r="E180" s="20" t="s">
        <v>970</v>
      </c>
      <c r="F180" s="20" t="s">
        <v>1164</v>
      </c>
      <c r="G180" s="20" t="s">
        <v>1237</v>
      </c>
      <c r="H180" s="20" t="s">
        <v>1281</v>
      </c>
      <c r="I180" s="20" t="s">
        <v>1709</v>
      </c>
      <c r="J180" s="20" t="s">
        <v>1863</v>
      </c>
      <c r="K180" s="20" t="s">
        <v>1930</v>
      </c>
      <c r="L180" s="20" t="s">
        <v>1321</v>
      </c>
      <c r="M180" s="20" t="s">
        <v>2096</v>
      </c>
    </row>
    <row r="181" spans="2:13" x14ac:dyDescent="0.25">
      <c r="B181" s="16" t="s">
        <v>514</v>
      </c>
      <c r="C181" s="17">
        <v>467</v>
      </c>
      <c r="D181" s="20" t="s">
        <v>782</v>
      </c>
      <c r="E181" s="20" t="s">
        <v>971</v>
      </c>
      <c r="F181" s="20" t="s">
        <v>1165</v>
      </c>
      <c r="G181" s="20" t="s">
        <v>1334</v>
      </c>
      <c r="H181" s="20" t="s">
        <v>1519</v>
      </c>
      <c r="I181" s="20" t="s">
        <v>1710</v>
      </c>
      <c r="J181" s="20" t="s">
        <v>1864</v>
      </c>
      <c r="K181" s="20" t="s">
        <v>1779</v>
      </c>
      <c r="L181" s="20" t="s">
        <v>738</v>
      </c>
      <c r="M181" s="20" t="s">
        <v>2169</v>
      </c>
    </row>
    <row r="182" spans="2:13" x14ac:dyDescent="0.25">
      <c r="B182" s="16" t="s">
        <v>515</v>
      </c>
      <c r="C182" s="17">
        <v>1809</v>
      </c>
      <c r="D182" s="20" t="s">
        <v>773</v>
      </c>
      <c r="E182" s="20" t="s">
        <v>972</v>
      </c>
      <c r="F182" s="20" t="s">
        <v>1166</v>
      </c>
      <c r="G182" s="20" t="s">
        <v>1335</v>
      </c>
      <c r="H182" s="20" t="s">
        <v>1394</v>
      </c>
      <c r="I182" s="20" t="s">
        <v>1711</v>
      </c>
      <c r="J182" s="20" t="s">
        <v>1380</v>
      </c>
      <c r="K182" s="20" t="s">
        <v>1306</v>
      </c>
      <c r="L182" s="20" t="s">
        <v>2058</v>
      </c>
      <c r="M182" s="20" t="s">
        <v>2059</v>
      </c>
    </row>
    <row r="183" spans="2:13" x14ac:dyDescent="0.25">
      <c r="B183" s="16" t="s">
        <v>516</v>
      </c>
      <c r="C183" s="17">
        <v>1172</v>
      </c>
      <c r="D183" s="20" t="s">
        <v>783</v>
      </c>
      <c r="E183" s="20" t="s">
        <v>973</v>
      </c>
      <c r="F183" s="20" t="s">
        <v>1167</v>
      </c>
      <c r="G183" s="20" t="s">
        <v>1317</v>
      </c>
      <c r="H183" s="20" t="s">
        <v>1520</v>
      </c>
      <c r="I183" s="20" t="s">
        <v>1712</v>
      </c>
      <c r="J183" s="20" t="s">
        <v>1417</v>
      </c>
      <c r="K183" s="20" t="s">
        <v>1894</v>
      </c>
      <c r="L183" s="20" t="s">
        <v>2059</v>
      </c>
      <c r="M183" s="20" t="s">
        <v>2170</v>
      </c>
    </row>
    <row r="184" spans="2:13" x14ac:dyDescent="0.25">
      <c r="B184" s="16" t="s">
        <v>517</v>
      </c>
      <c r="C184" s="17">
        <v>599</v>
      </c>
      <c r="D184" s="20" t="s">
        <v>784</v>
      </c>
      <c r="E184" s="20" t="s">
        <v>974</v>
      </c>
      <c r="F184" s="20" t="s">
        <v>1097</v>
      </c>
      <c r="G184" s="20" t="s">
        <v>1336</v>
      </c>
      <c r="H184" s="20" t="s">
        <v>1383</v>
      </c>
      <c r="I184" s="20" t="s">
        <v>1713</v>
      </c>
      <c r="J184" s="20" t="s">
        <v>1865</v>
      </c>
      <c r="K184" s="20" t="s">
        <v>1954</v>
      </c>
      <c r="L184" s="20" t="s">
        <v>725</v>
      </c>
      <c r="M184" s="20" t="s">
        <v>2171</v>
      </c>
    </row>
    <row r="185" spans="2:13" x14ac:dyDescent="0.25">
      <c r="B185" s="16" t="s">
        <v>518</v>
      </c>
      <c r="C185" s="17">
        <v>1366</v>
      </c>
      <c r="D185" s="20" t="s">
        <v>785</v>
      </c>
      <c r="E185" s="20" t="s">
        <v>975</v>
      </c>
      <c r="F185" s="20" t="s">
        <v>1122</v>
      </c>
      <c r="G185" s="20" t="s">
        <v>1337</v>
      </c>
      <c r="H185" s="20" t="s">
        <v>1521</v>
      </c>
      <c r="I185" s="20" t="s">
        <v>1596</v>
      </c>
      <c r="J185" s="20" t="s">
        <v>1405</v>
      </c>
      <c r="K185" s="20" t="s">
        <v>1521</v>
      </c>
      <c r="L185" s="20" t="s">
        <v>876</v>
      </c>
      <c r="M185" s="20" t="s">
        <v>928</v>
      </c>
    </row>
    <row r="186" spans="2:13" x14ac:dyDescent="0.25">
      <c r="B186" s="16" t="s">
        <v>519</v>
      </c>
      <c r="C186" s="17">
        <v>504</v>
      </c>
      <c r="D186" s="20" t="s">
        <v>786</v>
      </c>
      <c r="E186" s="20" t="s">
        <v>976</v>
      </c>
      <c r="F186" s="20" t="s">
        <v>1168</v>
      </c>
      <c r="G186" s="20" t="s">
        <v>1219</v>
      </c>
      <c r="H186" s="20" t="s">
        <v>1522</v>
      </c>
      <c r="I186" s="20" t="s">
        <v>1714</v>
      </c>
      <c r="J186" s="20" t="s">
        <v>1409</v>
      </c>
      <c r="K186" s="20" t="s">
        <v>1781</v>
      </c>
      <c r="L186" s="20" t="s">
        <v>696</v>
      </c>
      <c r="M186" s="20" t="s">
        <v>726</v>
      </c>
    </row>
    <row r="187" spans="2:13" x14ac:dyDescent="0.25">
      <c r="B187" s="24" t="s">
        <v>520</v>
      </c>
      <c r="C187" s="25">
        <v>41562</v>
      </c>
      <c r="D187" s="26" t="s">
        <v>631</v>
      </c>
      <c r="E187" s="26" t="s">
        <v>977</v>
      </c>
      <c r="F187" s="26" t="s">
        <v>1169</v>
      </c>
      <c r="G187" s="26" t="s">
        <v>1338</v>
      </c>
      <c r="H187" s="26" t="s">
        <v>1523</v>
      </c>
      <c r="I187" s="26" t="s">
        <v>1715</v>
      </c>
      <c r="J187" s="26" t="s">
        <v>1858</v>
      </c>
      <c r="K187" s="26" t="s">
        <v>1908</v>
      </c>
      <c r="L187" s="26" t="s">
        <v>2060</v>
      </c>
      <c r="M187" s="26" t="s">
        <v>1340</v>
      </c>
    </row>
    <row r="188" spans="2:13" x14ac:dyDescent="0.25">
      <c r="B188" s="16" t="s">
        <v>521</v>
      </c>
      <c r="C188" s="17">
        <v>4652</v>
      </c>
      <c r="D188" s="20" t="s">
        <v>787</v>
      </c>
      <c r="E188" s="20" t="s">
        <v>978</v>
      </c>
      <c r="F188" s="20" t="s">
        <v>1170</v>
      </c>
      <c r="G188" s="20" t="s">
        <v>1339</v>
      </c>
      <c r="H188" s="20" t="s">
        <v>1524</v>
      </c>
      <c r="I188" s="20" t="s">
        <v>1716</v>
      </c>
      <c r="J188" s="20" t="s">
        <v>1866</v>
      </c>
      <c r="K188" s="20" t="s">
        <v>1955</v>
      </c>
      <c r="L188" s="20" t="s">
        <v>1891</v>
      </c>
      <c r="M188" s="20" t="s">
        <v>1936</v>
      </c>
    </row>
    <row r="189" spans="2:13" x14ac:dyDescent="0.25">
      <c r="B189" s="16" t="s">
        <v>522</v>
      </c>
      <c r="C189" s="17">
        <v>458</v>
      </c>
      <c r="D189" s="20" t="s">
        <v>765</v>
      </c>
      <c r="E189" s="20" t="s">
        <v>979</v>
      </c>
      <c r="F189" s="20" t="s">
        <v>1171</v>
      </c>
      <c r="G189" s="20" t="s">
        <v>1340</v>
      </c>
      <c r="H189" s="20" t="s">
        <v>1525</v>
      </c>
      <c r="I189" s="20" t="s">
        <v>1717</v>
      </c>
      <c r="J189" s="20" t="s">
        <v>1867</v>
      </c>
      <c r="K189" s="20" t="s">
        <v>1956</v>
      </c>
      <c r="L189" s="20" t="s">
        <v>2061</v>
      </c>
      <c r="M189" s="20" t="s">
        <v>1330</v>
      </c>
    </row>
    <row r="190" spans="2:13" x14ac:dyDescent="0.25">
      <c r="B190" s="16" t="s">
        <v>523</v>
      </c>
      <c r="C190" s="17">
        <v>2314</v>
      </c>
      <c r="D190" s="20" t="s">
        <v>788</v>
      </c>
      <c r="E190" s="20" t="s">
        <v>885</v>
      </c>
      <c r="F190" s="20" t="s">
        <v>1172</v>
      </c>
      <c r="G190" s="20" t="s">
        <v>1341</v>
      </c>
      <c r="H190" s="20" t="s">
        <v>1526</v>
      </c>
      <c r="I190" s="20" t="s">
        <v>1718</v>
      </c>
      <c r="J190" s="20" t="s">
        <v>1763</v>
      </c>
      <c r="K190" s="20" t="s">
        <v>1957</v>
      </c>
      <c r="L190" s="20" t="s">
        <v>635</v>
      </c>
      <c r="M190" s="20" t="s">
        <v>782</v>
      </c>
    </row>
    <row r="191" spans="2:13" x14ac:dyDescent="0.25">
      <c r="B191" s="16" t="s">
        <v>524</v>
      </c>
      <c r="C191" s="17">
        <v>518</v>
      </c>
      <c r="D191" s="20" t="s">
        <v>789</v>
      </c>
      <c r="E191" s="20" t="s">
        <v>980</v>
      </c>
      <c r="F191" s="20" t="s">
        <v>1173</v>
      </c>
      <c r="G191" s="20" t="s">
        <v>1342</v>
      </c>
      <c r="H191" s="20" t="s">
        <v>1527</v>
      </c>
      <c r="I191" s="20" t="s">
        <v>1719</v>
      </c>
      <c r="J191" s="20" t="s">
        <v>1796</v>
      </c>
      <c r="K191" s="20" t="s">
        <v>1522</v>
      </c>
      <c r="L191" s="20" t="s">
        <v>2062</v>
      </c>
      <c r="M191" s="20" t="s">
        <v>2066</v>
      </c>
    </row>
    <row r="192" spans="2:13" x14ac:dyDescent="0.25">
      <c r="B192" s="16" t="s">
        <v>525</v>
      </c>
      <c r="C192" s="17">
        <v>2503</v>
      </c>
      <c r="D192" s="20" t="s">
        <v>790</v>
      </c>
      <c r="E192" s="20" t="s">
        <v>965</v>
      </c>
      <c r="F192" s="20" t="s">
        <v>1125</v>
      </c>
      <c r="G192" s="20" t="s">
        <v>1262</v>
      </c>
      <c r="H192" s="20" t="s">
        <v>1528</v>
      </c>
      <c r="I192" s="20" t="s">
        <v>1720</v>
      </c>
      <c r="J192" s="20" t="s">
        <v>1753</v>
      </c>
      <c r="K192" s="20" t="s">
        <v>1759</v>
      </c>
      <c r="L192" s="20" t="s">
        <v>1341</v>
      </c>
      <c r="M192" s="20" t="s">
        <v>2172</v>
      </c>
    </row>
    <row r="193" spans="2:13" x14ac:dyDescent="0.25">
      <c r="B193" s="16" t="s">
        <v>526</v>
      </c>
      <c r="C193" s="17">
        <v>531</v>
      </c>
      <c r="D193" s="20" t="s">
        <v>687</v>
      </c>
      <c r="E193" s="20" t="s">
        <v>981</v>
      </c>
      <c r="F193" s="20" t="s">
        <v>1174</v>
      </c>
      <c r="G193" s="20" t="s">
        <v>1343</v>
      </c>
      <c r="H193" s="20" t="s">
        <v>1471</v>
      </c>
      <c r="I193" s="20" t="s">
        <v>1721</v>
      </c>
      <c r="J193" s="20" t="s">
        <v>1819</v>
      </c>
      <c r="K193" s="20" t="s">
        <v>1767</v>
      </c>
      <c r="L193" s="20" t="s">
        <v>2047</v>
      </c>
      <c r="M193" s="20" t="s">
        <v>1259</v>
      </c>
    </row>
    <row r="194" spans="2:13" x14ac:dyDescent="0.25">
      <c r="B194" s="16" t="s">
        <v>527</v>
      </c>
      <c r="C194" s="17">
        <v>1682</v>
      </c>
      <c r="D194" s="20" t="s">
        <v>791</v>
      </c>
      <c r="E194" s="20" t="s">
        <v>982</v>
      </c>
      <c r="F194" s="20" t="s">
        <v>1175</v>
      </c>
      <c r="G194" s="20" t="s">
        <v>1344</v>
      </c>
      <c r="H194" s="20" t="s">
        <v>1529</v>
      </c>
      <c r="I194" s="20" t="s">
        <v>1722</v>
      </c>
      <c r="J194" s="20" t="s">
        <v>1275</v>
      </c>
      <c r="K194" s="20" t="s">
        <v>1896</v>
      </c>
      <c r="L194" s="20" t="s">
        <v>2063</v>
      </c>
      <c r="M194" s="20" t="s">
        <v>1329</v>
      </c>
    </row>
    <row r="195" spans="2:13" x14ac:dyDescent="0.25">
      <c r="B195" s="16" t="s">
        <v>528</v>
      </c>
      <c r="C195" s="17">
        <v>7746</v>
      </c>
      <c r="D195" s="20" t="s">
        <v>792</v>
      </c>
      <c r="E195" s="20" t="s">
        <v>983</v>
      </c>
      <c r="F195" s="20" t="s">
        <v>1176</v>
      </c>
      <c r="G195" s="20" t="s">
        <v>1345</v>
      </c>
      <c r="H195" s="20" t="s">
        <v>1530</v>
      </c>
      <c r="I195" s="20" t="s">
        <v>1723</v>
      </c>
      <c r="J195" s="20" t="s">
        <v>1857</v>
      </c>
      <c r="K195" s="20" t="s">
        <v>1305</v>
      </c>
      <c r="L195" s="20" t="s">
        <v>1757</v>
      </c>
      <c r="M195" s="20" t="s">
        <v>1861</v>
      </c>
    </row>
    <row r="196" spans="2:13" x14ac:dyDescent="0.25">
      <c r="B196" s="16" t="s">
        <v>529</v>
      </c>
      <c r="C196" s="17">
        <v>836</v>
      </c>
      <c r="D196" s="20" t="s">
        <v>793</v>
      </c>
      <c r="E196" s="20" t="s">
        <v>984</v>
      </c>
      <c r="F196" s="20" t="s">
        <v>1177</v>
      </c>
      <c r="G196" s="20" t="s">
        <v>1256</v>
      </c>
      <c r="H196" s="20" t="s">
        <v>1531</v>
      </c>
      <c r="I196" s="20" t="s">
        <v>1724</v>
      </c>
      <c r="J196" s="20" t="s">
        <v>1868</v>
      </c>
      <c r="K196" s="20" t="s">
        <v>1958</v>
      </c>
      <c r="L196" s="20" t="s">
        <v>2064</v>
      </c>
      <c r="M196" s="20" t="s">
        <v>2042</v>
      </c>
    </row>
    <row r="197" spans="2:13" x14ac:dyDescent="0.25">
      <c r="B197" s="16" t="s">
        <v>530</v>
      </c>
      <c r="C197" s="17">
        <v>5147</v>
      </c>
      <c r="D197" s="20" t="s">
        <v>794</v>
      </c>
      <c r="E197" s="20" t="s">
        <v>985</v>
      </c>
      <c r="F197" s="20" t="s">
        <v>1178</v>
      </c>
      <c r="G197" s="20" t="s">
        <v>1346</v>
      </c>
      <c r="H197" s="20" t="s">
        <v>1532</v>
      </c>
      <c r="I197" s="20" t="s">
        <v>1725</v>
      </c>
      <c r="J197" s="20" t="s">
        <v>1869</v>
      </c>
      <c r="K197" s="20" t="s">
        <v>1779</v>
      </c>
      <c r="L197" s="20" t="s">
        <v>2016</v>
      </c>
      <c r="M197" s="20" t="s">
        <v>2058</v>
      </c>
    </row>
    <row r="198" spans="2:13" x14ac:dyDescent="0.25">
      <c r="B198" s="16" t="s">
        <v>531</v>
      </c>
      <c r="C198" s="17">
        <v>2295</v>
      </c>
      <c r="D198" s="20" t="s">
        <v>735</v>
      </c>
      <c r="E198" s="20" t="s">
        <v>986</v>
      </c>
      <c r="F198" s="20" t="s">
        <v>1179</v>
      </c>
      <c r="G198" s="20" t="s">
        <v>1347</v>
      </c>
      <c r="H198" s="20" t="s">
        <v>1533</v>
      </c>
      <c r="I198" s="20" t="s">
        <v>1726</v>
      </c>
      <c r="J198" s="20" t="s">
        <v>1429</v>
      </c>
      <c r="K198" s="20" t="s">
        <v>1959</v>
      </c>
      <c r="L198" s="20" t="s">
        <v>2065</v>
      </c>
      <c r="M198" s="20" t="s">
        <v>2173</v>
      </c>
    </row>
    <row r="199" spans="2:13" x14ac:dyDescent="0.25">
      <c r="B199" s="16" t="s">
        <v>532</v>
      </c>
      <c r="C199" s="17">
        <v>755</v>
      </c>
      <c r="D199" s="20" t="s">
        <v>795</v>
      </c>
      <c r="E199" s="20" t="s">
        <v>987</v>
      </c>
      <c r="F199" s="20" t="s">
        <v>1180</v>
      </c>
      <c r="G199" s="20" t="s">
        <v>1348</v>
      </c>
      <c r="H199" s="20" t="s">
        <v>1534</v>
      </c>
      <c r="I199" s="20" t="s">
        <v>1727</v>
      </c>
      <c r="J199" s="20" t="s">
        <v>1283</v>
      </c>
      <c r="K199" s="20" t="s">
        <v>1913</v>
      </c>
      <c r="L199" s="20" t="s">
        <v>1340</v>
      </c>
      <c r="M199" s="20" t="s">
        <v>2128</v>
      </c>
    </row>
    <row r="200" spans="2:13" x14ac:dyDescent="0.25">
      <c r="B200" s="16" t="s">
        <v>533</v>
      </c>
      <c r="C200" s="17">
        <v>2703</v>
      </c>
      <c r="D200" s="20" t="s">
        <v>667</v>
      </c>
      <c r="E200" s="20" t="s">
        <v>988</v>
      </c>
      <c r="F200" s="20" t="s">
        <v>1181</v>
      </c>
      <c r="G200" s="20" t="s">
        <v>1349</v>
      </c>
      <c r="H200" s="20" t="s">
        <v>1535</v>
      </c>
      <c r="I200" s="20" t="s">
        <v>1728</v>
      </c>
      <c r="J200" s="20" t="s">
        <v>1870</v>
      </c>
      <c r="K200" s="20" t="s">
        <v>1910</v>
      </c>
      <c r="L200" s="20" t="s">
        <v>680</v>
      </c>
      <c r="M200" s="20" t="s">
        <v>1285</v>
      </c>
    </row>
    <row r="201" spans="2:13" x14ac:dyDescent="0.25">
      <c r="B201" s="16" t="s">
        <v>534</v>
      </c>
      <c r="C201" s="17">
        <v>791</v>
      </c>
      <c r="D201" s="20" t="s">
        <v>796</v>
      </c>
      <c r="E201" s="20" t="s">
        <v>989</v>
      </c>
      <c r="F201" s="20" t="s">
        <v>1182</v>
      </c>
      <c r="G201" s="20" t="s">
        <v>1350</v>
      </c>
      <c r="H201" s="20" t="s">
        <v>1382</v>
      </c>
      <c r="I201" s="20" t="s">
        <v>1671</v>
      </c>
      <c r="J201" s="20" t="s">
        <v>1361</v>
      </c>
      <c r="K201" s="20" t="s">
        <v>1938</v>
      </c>
      <c r="L201" s="20" t="s">
        <v>1327</v>
      </c>
      <c r="M201" s="20" t="s">
        <v>1999</v>
      </c>
    </row>
    <row r="202" spans="2:13" x14ac:dyDescent="0.25">
      <c r="B202" s="16" t="s">
        <v>535</v>
      </c>
      <c r="C202" s="17">
        <v>1116</v>
      </c>
      <c r="D202" s="20" t="s">
        <v>770</v>
      </c>
      <c r="E202" s="20" t="s">
        <v>990</v>
      </c>
      <c r="F202" s="20" t="s">
        <v>1183</v>
      </c>
      <c r="G202" s="20" t="s">
        <v>1312</v>
      </c>
      <c r="H202" s="20" t="s">
        <v>1382</v>
      </c>
      <c r="I202" s="20" t="s">
        <v>1729</v>
      </c>
      <c r="J202" s="20" t="s">
        <v>1361</v>
      </c>
      <c r="K202" s="20" t="s">
        <v>1361</v>
      </c>
      <c r="L202" s="20" t="s">
        <v>811</v>
      </c>
      <c r="M202" s="20" t="s">
        <v>2174</v>
      </c>
    </row>
    <row r="203" spans="2:13" x14ac:dyDescent="0.25">
      <c r="B203" s="16" t="s">
        <v>536</v>
      </c>
      <c r="C203" s="17">
        <v>99</v>
      </c>
      <c r="D203" s="20" t="s">
        <v>797</v>
      </c>
      <c r="E203" s="20" t="s">
        <v>991</v>
      </c>
      <c r="F203" s="20" t="s">
        <v>1184</v>
      </c>
      <c r="G203" s="20" t="s">
        <v>991</v>
      </c>
      <c r="H203" s="20" t="s">
        <v>1536</v>
      </c>
      <c r="I203" s="20" t="s">
        <v>1184</v>
      </c>
      <c r="J203" s="20" t="s">
        <v>1871</v>
      </c>
      <c r="K203" s="20" t="s">
        <v>797</v>
      </c>
      <c r="L203" s="20" t="s">
        <v>720</v>
      </c>
      <c r="M203" s="20" t="s">
        <v>2175</v>
      </c>
    </row>
    <row r="204" spans="2:13" x14ac:dyDescent="0.25">
      <c r="B204" s="16" t="s">
        <v>537</v>
      </c>
      <c r="C204" s="17">
        <v>7416</v>
      </c>
      <c r="D204" s="20" t="s">
        <v>798</v>
      </c>
      <c r="E204" s="20" t="s">
        <v>992</v>
      </c>
      <c r="F204" s="20" t="s">
        <v>1185</v>
      </c>
      <c r="G204" s="20" t="s">
        <v>1351</v>
      </c>
      <c r="H204" s="20" t="s">
        <v>1396</v>
      </c>
      <c r="I204" s="20" t="s">
        <v>1730</v>
      </c>
      <c r="J204" s="20" t="s">
        <v>1812</v>
      </c>
      <c r="K204" s="20" t="s">
        <v>1960</v>
      </c>
      <c r="L204" s="20" t="s">
        <v>2066</v>
      </c>
      <c r="M204" s="20" t="s">
        <v>750</v>
      </c>
    </row>
    <row r="205" spans="2:13" x14ac:dyDescent="0.25">
      <c r="B205" s="24" t="s">
        <v>538</v>
      </c>
      <c r="C205" s="25">
        <v>19199</v>
      </c>
      <c r="D205" s="26" t="s">
        <v>799</v>
      </c>
      <c r="E205" s="26" t="s">
        <v>993</v>
      </c>
      <c r="F205" s="26" t="s">
        <v>1186</v>
      </c>
      <c r="G205" s="26" t="s">
        <v>1352</v>
      </c>
      <c r="H205" s="26" t="s">
        <v>1471</v>
      </c>
      <c r="I205" s="26" t="s">
        <v>1731</v>
      </c>
      <c r="J205" s="26" t="s">
        <v>1775</v>
      </c>
      <c r="K205" s="26" t="s">
        <v>1869</v>
      </c>
      <c r="L205" s="26" t="s">
        <v>1981</v>
      </c>
      <c r="M205" s="26" t="s">
        <v>1210</v>
      </c>
    </row>
    <row r="206" spans="2:13" x14ac:dyDescent="0.25">
      <c r="B206" s="16" t="s">
        <v>539</v>
      </c>
      <c r="C206" s="17">
        <v>2488</v>
      </c>
      <c r="D206" s="20" t="s">
        <v>800</v>
      </c>
      <c r="E206" s="20" t="s">
        <v>994</v>
      </c>
      <c r="F206" s="20" t="s">
        <v>1187</v>
      </c>
      <c r="G206" s="20" t="s">
        <v>1353</v>
      </c>
      <c r="H206" s="20" t="s">
        <v>1537</v>
      </c>
      <c r="I206" s="20" t="s">
        <v>1667</v>
      </c>
      <c r="J206" s="20" t="s">
        <v>1228</v>
      </c>
      <c r="K206" s="20" t="s">
        <v>1750</v>
      </c>
      <c r="L206" s="20" t="s">
        <v>2067</v>
      </c>
      <c r="M206" s="20" t="s">
        <v>2056</v>
      </c>
    </row>
    <row r="207" spans="2:13" x14ac:dyDescent="0.25">
      <c r="B207" s="16" t="s">
        <v>540</v>
      </c>
      <c r="C207" s="17">
        <v>152</v>
      </c>
      <c r="D207" s="20" t="s">
        <v>801</v>
      </c>
      <c r="E207" s="20" t="s">
        <v>995</v>
      </c>
      <c r="F207" s="20" t="s">
        <v>1188</v>
      </c>
      <c r="G207" s="20" t="s">
        <v>739</v>
      </c>
      <c r="H207" s="20" t="s">
        <v>1538</v>
      </c>
      <c r="I207" s="20" t="s">
        <v>1717</v>
      </c>
      <c r="J207" s="20" t="s">
        <v>1872</v>
      </c>
      <c r="K207" s="20" t="s">
        <v>1262</v>
      </c>
      <c r="L207" s="20" t="s">
        <v>2068</v>
      </c>
      <c r="M207" s="20" t="s">
        <v>1515</v>
      </c>
    </row>
    <row r="208" spans="2:13" x14ac:dyDescent="0.25">
      <c r="B208" s="16" t="s">
        <v>541</v>
      </c>
      <c r="C208" s="17">
        <v>98</v>
      </c>
      <c r="D208" s="20" t="s">
        <v>802</v>
      </c>
      <c r="E208" s="20" t="s">
        <v>996</v>
      </c>
      <c r="F208" s="20" t="s">
        <v>1010</v>
      </c>
      <c r="G208" s="20" t="s">
        <v>1354</v>
      </c>
      <c r="H208" s="20" t="s">
        <v>1536</v>
      </c>
      <c r="I208" s="20" t="s">
        <v>1141</v>
      </c>
      <c r="J208" s="20" t="s">
        <v>1257</v>
      </c>
      <c r="K208" s="20" t="s">
        <v>1961</v>
      </c>
      <c r="L208" s="20" t="s">
        <v>1913</v>
      </c>
      <c r="M208" s="20" t="s">
        <v>2176</v>
      </c>
    </row>
    <row r="209" spans="2:13" x14ac:dyDescent="0.25">
      <c r="B209" s="16" t="s">
        <v>542</v>
      </c>
      <c r="C209" s="17">
        <v>2127</v>
      </c>
      <c r="D209" s="20" t="s">
        <v>639</v>
      </c>
      <c r="E209" s="20" t="s">
        <v>997</v>
      </c>
      <c r="F209" s="20" t="s">
        <v>1189</v>
      </c>
      <c r="G209" s="20" t="s">
        <v>1355</v>
      </c>
      <c r="H209" s="20" t="s">
        <v>1450</v>
      </c>
      <c r="I209" s="20" t="s">
        <v>1732</v>
      </c>
      <c r="J209" s="20" t="s">
        <v>1873</v>
      </c>
      <c r="K209" s="20" t="s">
        <v>1901</v>
      </c>
      <c r="L209" s="20" t="s">
        <v>1318</v>
      </c>
      <c r="M209" s="20" t="s">
        <v>756</v>
      </c>
    </row>
    <row r="210" spans="2:13" x14ac:dyDescent="0.25">
      <c r="B210" s="16" t="s">
        <v>543</v>
      </c>
      <c r="C210" s="17">
        <v>2294</v>
      </c>
      <c r="D210" s="20" t="s">
        <v>790</v>
      </c>
      <c r="E210" s="20" t="s">
        <v>998</v>
      </c>
      <c r="F210" s="20" t="s">
        <v>1190</v>
      </c>
      <c r="G210" s="20" t="s">
        <v>1356</v>
      </c>
      <c r="H210" s="20" t="s">
        <v>1539</v>
      </c>
      <c r="I210" s="20" t="s">
        <v>1733</v>
      </c>
      <c r="J210" s="20" t="s">
        <v>1837</v>
      </c>
      <c r="K210" s="20" t="s">
        <v>1835</v>
      </c>
      <c r="L210" s="20" t="s">
        <v>2069</v>
      </c>
      <c r="M210" s="20" t="s">
        <v>2177</v>
      </c>
    </row>
    <row r="211" spans="2:13" x14ac:dyDescent="0.25">
      <c r="B211" s="16" t="s">
        <v>544</v>
      </c>
      <c r="C211" s="17">
        <v>1415</v>
      </c>
      <c r="D211" s="20" t="s">
        <v>803</v>
      </c>
      <c r="E211" s="20" t="s">
        <v>999</v>
      </c>
      <c r="F211" s="20" t="s">
        <v>1191</v>
      </c>
      <c r="G211" s="20" t="s">
        <v>1357</v>
      </c>
      <c r="H211" s="20" t="s">
        <v>1540</v>
      </c>
      <c r="I211" s="20" t="s">
        <v>1714</v>
      </c>
      <c r="J211" s="20" t="s">
        <v>1874</v>
      </c>
      <c r="K211" s="20" t="s">
        <v>1895</v>
      </c>
      <c r="L211" s="20" t="s">
        <v>2070</v>
      </c>
      <c r="M211" s="20" t="s">
        <v>956</v>
      </c>
    </row>
    <row r="212" spans="2:13" x14ac:dyDescent="0.25">
      <c r="B212" s="16" t="s">
        <v>545</v>
      </c>
      <c r="C212" s="17">
        <v>243</v>
      </c>
      <c r="D212" s="20" t="s">
        <v>804</v>
      </c>
      <c r="E212" s="20" t="s">
        <v>720</v>
      </c>
      <c r="F212" s="20" t="s">
        <v>1192</v>
      </c>
      <c r="G212" s="20" t="s">
        <v>1358</v>
      </c>
      <c r="H212" s="20" t="s">
        <v>1541</v>
      </c>
      <c r="I212" s="20" t="s">
        <v>1734</v>
      </c>
      <c r="J212" s="20" t="s">
        <v>1412</v>
      </c>
      <c r="K212" s="20" t="s">
        <v>1962</v>
      </c>
      <c r="L212" s="20" t="s">
        <v>1341</v>
      </c>
      <c r="M212" s="20" t="s">
        <v>2178</v>
      </c>
    </row>
    <row r="213" spans="2:13" x14ac:dyDescent="0.25">
      <c r="B213" s="16" t="s">
        <v>546</v>
      </c>
      <c r="C213" s="17">
        <v>483</v>
      </c>
      <c r="D213" s="20" t="s">
        <v>706</v>
      </c>
      <c r="E213" s="20" t="s">
        <v>1000</v>
      </c>
      <c r="F213" s="20" t="s">
        <v>1193</v>
      </c>
      <c r="G213" s="20" t="s">
        <v>1323</v>
      </c>
      <c r="H213" s="20" t="s">
        <v>119</v>
      </c>
      <c r="I213" s="20" t="s">
        <v>1735</v>
      </c>
      <c r="J213" s="20" t="s">
        <v>1875</v>
      </c>
      <c r="K213" s="20" t="s">
        <v>1963</v>
      </c>
      <c r="L213" s="20" t="s">
        <v>2071</v>
      </c>
      <c r="M213" s="20" t="s">
        <v>2021</v>
      </c>
    </row>
    <row r="214" spans="2:13" x14ac:dyDescent="0.25">
      <c r="B214" s="16" t="s">
        <v>547</v>
      </c>
      <c r="C214" s="17">
        <v>234</v>
      </c>
      <c r="D214" s="20" t="s">
        <v>773</v>
      </c>
      <c r="E214" s="20" t="s">
        <v>880</v>
      </c>
      <c r="F214" s="20" t="s">
        <v>1194</v>
      </c>
      <c r="G214" s="20" t="s">
        <v>1359</v>
      </c>
      <c r="H214" s="20" t="s">
        <v>1449</v>
      </c>
      <c r="I214" s="20" t="s">
        <v>1736</v>
      </c>
      <c r="J214" s="20" t="s">
        <v>1280</v>
      </c>
      <c r="K214" s="20" t="s">
        <v>1964</v>
      </c>
      <c r="L214" s="20" t="s">
        <v>2072</v>
      </c>
      <c r="M214" s="20" t="s">
        <v>2179</v>
      </c>
    </row>
    <row r="215" spans="2:13" x14ac:dyDescent="0.25">
      <c r="B215" s="16" t="s">
        <v>548</v>
      </c>
      <c r="C215" s="17">
        <v>1969</v>
      </c>
      <c r="D215" s="20" t="s">
        <v>805</v>
      </c>
      <c r="E215" s="20" t="s">
        <v>1001</v>
      </c>
      <c r="F215" s="20" t="s">
        <v>1036</v>
      </c>
      <c r="G215" s="20" t="s">
        <v>1360</v>
      </c>
      <c r="H215" s="20" t="s">
        <v>1542</v>
      </c>
      <c r="I215" s="20" t="s">
        <v>1737</v>
      </c>
      <c r="J215" s="20" t="s">
        <v>1803</v>
      </c>
      <c r="K215" s="20" t="s">
        <v>1925</v>
      </c>
      <c r="L215" s="20" t="s">
        <v>2073</v>
      </c>
      <c r="M215" s="20" t="s">
        <v>2158</v>
      </c>
    </row>
    <row r="216" spans="2:13" x14ac:dyDescent="0.25">
      <c r="B216" s="16" t="s">
        <v>549</v>
      </c>
      <c r="C216" s="17">
        <v>903</v>
      </c>
      <c r="D216" s="20" t="s">
        <v>806</v>
      </c>
      <c r="E216" s="20" t="s">
        <v>1002</v>
      </c>
      <c r="F216" s="20" t="s">
        <v>1195</v>
      </c>
      <c r="G216" s="20" t="s">
        <v>1361</v>
      </c>
      <c r="H216" s="20" t="s">
        <v>1543</v>
      </c>
      <c r="I216" s="20" t="s">
        <v>1738</v>
      </c>
      <c r="J216" s="20" t="s">
        <v>1876</v>
      </c>
      <c r="K216" s="20" t="s">
        <v>1344</v>
      </c>
      <c r="L216" s="20" t="s">
        <v>2005</v>
      </c>
      <c r="M216" s="20" t="s">
        <v>1883</v>
      </c>
    </row>
    <row r="217" spans="2:13" x14ac:dyDescent="0.25">
      <c r="B217" s="16" t="s">
        <v>550</v>
      </c>
      <c r="C217" s="17">
        <v>751</v>
      </c>
      <c r="D217" s="20" t="s">
        <v>700</v>
      </c>
      <c r="E217" s="20" t="s">
        <v>989</v>
      </c>
      <c r="F217" s="20" t="s">
        <v>1196</v>
      </c>
      <c r="G217" s="20" t="s">
        <v>1362</v>
      </c>
      <c r="H217" s="20" t="s">
        <v>1544</v>
      </c>
      <c r="I217" s="20" t="s">
        <v>1739</v>
      </c>
      <c r="J217" s="20" t="s">
        <v>1417</v>
      </c>
      <c r="K217" s="20" t="s">
        <v>1965</v>
      </c>
      <c r="L217" s="20" t="s">
        <v>1224</v>
      </c>
      <c r="M217" s="20" t="s">
        <v>2180</v>
      </c>
    </row>
    <row r="218" spans="2:13" x14ac:dyDescent="0.25">
      <c r="B218" s="16" t="s">
        <v>551</v>
      </c>
      <c r="C218" s="17">
        <v>1517</v>
      </c>
      <c r="D218" s="20" t="s">
        <v>697</v>
      </c>
      <c r="E218" s="20" t="s">
        <v>1003</v>
      </c>
      <c r="F218" s="20" t="s">
        <v>1197</v>
      </c>
      <c r="G218" s="20" t="s">
        <v>1363</v>
      </c>
      <c r="H218" s="20" t="s">
        <v>1413</v>
      </c>
      <c r="I218" s="20" t="s">
        <v>1740</v>
      </c>
      <c r="J218" s="20" t="s">
        <v>1877</v>
      </c>
      <c r="K218" s="20" t="s">
        <v>1873</v>
      </c>
      <c r="L218" s="20" t="s">
        <v>2074</v>
      </c>
      <c r="M218" s="20" t="s">
        <v>1970</v>
      </c>
    </row>
    <row r="219" spans="2:13" x14ac:dyDescent="0.25">
      <c r="B219" s="16" t="s">
        <v>552</v>
      </c>
      <c r="C219" s="17">
        <v>1230</v>
      </c>
      <c r="D219" s="20" t="s">
        <v>807</v>
      </c>
      <c r="E219" s="20" t="s">
        <v>1004</v>
      </c>
      <c r="F219" s="20" t="s">
        <v>1192</v>
      </c>
      <c r="G219" s="20" t="s">
        <v>1364</v>
      </c>
      <c r="H219" s="20" t="s">
        <v>1545</v>
      </c>
      <c r="I219" s="20" t="s">
        <v>1741</v>
      </c>
      <c r="J219" s="20" t="s">
        <v>1759</v>
      </c>
      <c r="K219" s="20" t="s">
        <v>1845</v>
      </c>
      <c r="L219" s="20" t="s">
        <v>2075</v>
      </c>
      <c r="M219" s="20" t="s">
        <v>2181</v>
      </c>
    </row>
    <row r="220" spans="2:13" x14ac:dyDescent="0.25">
      <c r="B220" s="16" t="s">
        <v>553</v>
      </c>
      <c r="C220" s="17">
        <v>113</v>
      </c>
      <c r="D220" s="20" t="s">
        <v>672</v>
      </c>
      <c r="E220" s="20" t="s">
        <v>1005</v>
      </c>
      <c r="F220" s="20" t="s">
        <v>1198</v>
      </c>
      <c r="G220" s="20" t="s">
        <v>1365</v>
      </c>
      <c r="H220" s="20" t="s">
        <v>1511</v>
      </c>
      <c r="I220" s="20" t="s">
        <v>1180</v>
      </c>
      <c r="J220" s="20" t="s">
        <v>1878</v>
      </c>
      <c r="K220" s="20" t="s">
        <v>1824</v>
      </c>
      <c r="L220" s="20" t="s">
        <v>1236</v>
      </c>
      <c r="M220" s="20" t="s">
        <v>2182</v>
      </c>
    </row>
    <row r="221" spans="2:13" x14ac:dyDescent="0.25">
      <c r="B221" s="16" t="s">
        <v>554</v>
      </c>
      <c r="C221" s="17">
        <v>518</v>
      </c>
      <c r="D221" s="20" t="s">
        <v>808</v>
      </c>
      <c r="E221" s="20" t="s">
        <v>955</v>
      </c>
      <c r="F221" s="20" t="s">
        <v>1199</v>
      </c>
      <c r="G221" s="20" t="s">
        <v>1324</v>
      </c>
      <c r="H221" s="20" t="s">
        <v>1546</v>
      </c>
      <c r="I221" s="20" t="s">
        <v>1742</v>
      </c>
      <c r="J221" s="20" t="s">
        <v>1879</v>
      </c>
      <c r="K221" s="20" t="s">
        <v>1787</v>
      </c>
      <c r="L221" s="20" t="s">
        <v>1438</v>
      </c>
      <c r="M221" s="20" t="s">
        <v>2183</v>
      </c>
    </row>
    <row r="222" spans="2:13" x14ac:dyDescent="0.25">
      <c r="B222" s="16" t="s">
        <v>555</v>
      </c>
      <c r="C222" s="17">
        <v>425</v>
      </c>
      <c r="D222" s="20" t="s">
        <v>809</v>
      </c>
      <c r="E222" s="20" t="s">
        <v>1006</v>
      </c>
      <c r="F222" s="20" t="s">
        <v>1200</v>
      </c>
      <c r="G222" s="20" t="s">
        <v>1366</v>
      </c>
      <c r="H222" s="20" t="s">
        <v>1547</v>
      </c>
      <c r="I222" s="20" t="s">
        <v>1743</v>
      </c>
      <c r="J222" s="20" t="s">
        <v>1880</v>
      </c>
      <c r="K222" s="20" t="s">
        <v>1955</v>
      </c>
      <c r="L222" s="20" t="s">
        <v>1848</v>
      </c>
      <c r="M222" s="20" t="s">
        <v>1338</v>
      </c>
    </row>
    <row r="223" spans="2:13" x14ac:dyDescent="0.25">
      <c r="B223" s="16" t="s">
        <v>556</v>
      </c>
      <c r="C223" s="17">
        <v>172</v>
      </c>
      <c r="D223" s="20" t="s">
        <v>664</v>
      </c>
      <c r="E223" s="20" t="s">
        <v>850</v>
      </c>
      <c r="F223" s="20" t="s">
        <v>1201</v>
      </c>
      <c r="G223" s="20" t="s">
        <v>1367</v>
      </c>
      <c r="H223" s="20" t="s">
        <v>1536</v>
      </c>
      <c r="I223" s="20" t="s">
        <v>1744</v>
      </c>
      <c r="J223" s="20" t="s">
        <v>1881</v>
      </c>
      <c r="K223" s="20" t="s">
        <v>1966</v>
      </c>
      <c r="L223" s="20" t="s">
        <v>2076</v>
      </c>
      <c r="M223" s="20" t="s">
        <v>2184</v>
      </c>
    </row>
    <row r="224" spans="2:13" x14ac:dyDescent="0.25">
      <c r="B224" s="16" t="s">
        <v>557</v>
      </c>
      <c r="C224" s="17">
        <v>859</v>
      </c>
      <c r="D224" s="20" t="s">
        <v>810</v>
      </c>
      <c r="E224" s="20" t="s">
        <v>914</v>
      </c>
      <c r="F224" s="20" t="s">
        <v>1182</v>
      </c>
      <c r="G224" s="20" t="s">
        <v>1368</v>
      </c>
      <c r="H224" s="20" t="s">
        <v>1389</v>
      </c>
      <c r="I224" s="20" t="s">
        <v>1745</v>
      </c>
      <c r="J224" s="20" t="s">
        <v>1882</v>
      </c>
      <c r="K224" s="20" t="s">
        <v>1810</v>
      </c>
      <c r="L224" s="20" t="s">
        <v>694</v>
      </c>
      <c r="M224" s="20" t="s">
        <v>2185</v>
      </c>
    </row>
    <row r="225" spans="2:13" x14ac:dyDescent="0.25">
      <c r="B225" s="16" t="s">
        <v>558</v>
      </c>
      <c r="C225" s="17">
        <v>359</v>
      </c>
      <c r="D225" s="20" t="s">
        <v>811</v>
      </c>
      <c r="E225" s="20" t="s">
        <v>1007</v>
      </c>
      <c r="F225" s="20" t="s">
        <v>1202</v>
      </c>
      <c r="G225" s="20" t="s">
        <v>1369</v>
      </c>
      <c r="H225" s="20" t="s">
        <v>1383</v>
      </c>
      <c r="I225" s="20" t="s">
        <v>1688</v>
      </c>
      <c r="J225" s="20" t="s">
        <v>1883</v>
      </c>
      <c r="K225" s="20" t="s">
        <v>1271</v>
      </c>
      <c r="L225" s="20" t="s">
        <v>692</v>
      </c>
      <c r="M225" s="20" t="s">
        <v>2186</v>
      </c>
    </row>
    <row r="226" spans="2:13" x14ac:dyDescent="0.25">
      <c r="B226" s="16" t="s">
        <v>559</v>
      </c>
      <c r="C226" s="17">
        <v>658</v>
      </c>
      <c r="D226" s="20" t="s">
        <v>812</v>
      </c>
      <c r="E226" s="20" t="s">
        <v>1008</v>
      </c>
      <c r="F226" s="20" t="s">
        <v>1203</v>
      </c>
      <c r="G226" s="20" t="s">
        <v>1370</v>
      </c>
      <c r="H226" s="20" t="s">
        <v>1548</v>
      </c>
      <c r="I226" s="20" t="s">
        <v>1572</v>
      </c>
      <c r="J226" s="20" t="s">
        <v>1884</v>
      </c>
      <c r="K226" s="20" t="s">
        <v>1897</v>
      </c>
      <c r="L226" s="20" t="s">
        <v>2033</v>
      </c>
      <c r="M226" s="20" t="s">
        <v>752</v>
      </c>
    </row>
    <row r="227" spans="2:13" x14ac:dyDescent="0.25">
      <c r="B227" s="18" t="s">
        <v>560</v>
      </c>
      <c r="C227" s="19">
        <v>191</v>
      </c>
      <c r="D227" s="21" t="s">
        <v>762</v>
      </c>
      <c r="E227" s="21" t="s">
        <v>1009</v>
      </c>
      <c r="F227" s="21" t="s">
        <v>1204</v>
      </c>
      <c r="G227" s="21" t="s">
        <v>742</v>
      </c>
      <c r="H227" s="21" t="s">
        <v>1549</v>
      </c>
      <c r="I227" s="21" t="s">
        <v>1746</v>
      </c>
      <c r="J227" s="21" t="s">
        <v>1885</v>
      </c>
      <c r="K227" s="21" t="s">
        <v>1954</v>
      </c>
      <c r="L227" s="21" t="s">
        <v>2077</v>
      </c>
      <c r="M227" s="21" t="s">
        <v>797</v>
      </c>
    </row>
    <row r="229" spans="2:13" ht="25.8" customHeight="1" x14ac:dyDescent="0.25">
      <c r="B229" s="54" t="s">
        <v>2297</v>
      </c>
      <c r="C229" s="49"/>
      <c r="D229" s="49"/>
      <c r="E229" s="49"/>
      <c r="F229" s="49"/>
      <c r="G229" s="49"/>
      <c r="H229" s="49"/>
      <c r="I229" s="49"/>
      <c r="J229" s="49"/>
      <c r="K229" s="49"/>
      <c r="L229" s="49"/>
      <c r="M229" s="49"/>
    </row>
    <row r="230" spans="2:13" x14ac:dyDescent="0.25">
      <c r="B230" s="48" t="s">
        <v>9</v>
      </c>
      <c r="C230" s="49"/>
      <c r="D230" s="49"/>
      <c r="E230" s="49"/>
      <c r="F230" s="49"/>
      <c r="G230" s="49"/>
      <c r="H230" s="49"/>
      <c r="I230" s="49"/>
      <c r="J230" s="49"/>
      <c r="K230" s="49"/>
      <c r="L230" s="49"/>
      <c r="M230" s="49"/>
    </row>
    <row r="231" spans="2:13" x14ac:dyDescent="0.25">
      <c r="B231" s="54" t="s">
        <v>2303</v>
      </c>
      <c r="C231" s="49"/>
      <c r="D231" s="49"/>
      <c r="E231" s="49"/>
      <c r="F231" s="49"/>
      <c r="G231" s="49"/>
      <c r="H231" s="49"/>
      <c r="I231" s="49"/>
      <c r="J231" s="49"/>
      <c r="K231" s="49"/>
      <c r="L231" s="49"/>
      <c r="M231" s="49"/>
    </row>
  </sheetData>
  <mergeCells count="7">
    <mergeCell ref="B230:M230"/>
    <mergeCell ref="B231:M231"/>
    <mergeCell ref="B4:B5"/>
    <mergeCell ref="C4:C5"/>
    <mergeCell ref="D4:H4"/>
    <mergeCell ref="I4:M4"/>
    <mergeCell ref="B229:M229"/>
  </mergeCells>
  <pageMargins left="0.7" right="0.7" top="0.75" bottom="0.75" header="0.3" footer="0.3"/>
  <pageSetup paperSize="9" scale="53" fitToHeight="0" orientation="portrait" horizontalDpi="300" verticalDpi="300"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4D9900"/>
    <pageSetUpPr fitToPage="1"/>
  </sheetPr>
  <dimension ref="B1"/>
  <sheetViews>
    <sheetView showGridLines="0" workbookViewId="0"/>
  </sheetViews>
  <sheetFormatPr baseColWidth="10" defaultRowHeight="13.2" x14ac:dyDescent="0.25"/>
  <cols>
    <col min="1" max="1" width="2.5546875" customWidth="1"/>
  </cols>
  <sheetData>
    <row r="1" spans="2:2" ht="17.399999999999999" x14ac:dyDescent="0.3">
      <c r="B1" s="3" t="s">
        <v>80</v>
      </c>
    </row>
  </sheetData>
  <pageMargins left="0.70866141732283472" right="0.70866141732283472" top="0.74803149606299213" bottom="0.74803149606299213" header="0.31496062992125984" footer="0.31496062992125984"/>
  <pageSetup paperSize="9" scale="71" orientation="landscape"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336600"/>
    <pageSetUpPr fitToPage="1"/>
  </sheetPr>
  <dimension ref="B1:B74"/>
  <sheetViews>
    <sheetView showGridLines="0" tabSelected="1" workbookViewId="0">
      <selection activeCell="B52" sqref="B52"/>
    </sheetView>
  </sheetViews>
  <sheetFormatPr baseColWidth="10" defaultRowHeight="13.2" x14ac:dyDescent="0.25"/>
  <cols>
    <col min="1" max="1" width="2.5546875" customWidth="1"/>
    <col min="2" max="2" width="100.6640625" customWidth="1"/>
  </cols>
  <sheetData>
    <row r="1" spans="2:2" ht="17.399999999999999" x14ac:dyDescent="0.3">
      <c r="B1" s="3" t="s">
        <v>82</v>
      </c>
    </row>
    <row r="4" spans="2:2" x14ac:dyDescent="0.25">
      <c r="B4" s="41" t="s">
        <v>2187</v>
      </c>
    </row>
    <row r="5" spans="2:2" ht="52.8" x14ac:dyDescent="0.25">
      <c r="B5" s="27" t="s">
        <v>2188</v>
      </c>
    </row>
    <row r="6" spans="2:2" x14ac:dyDescent="0.25">
      <c r="B6" s="27" t="s">
        <v>9</v>
      </c>
    </row>
    <row r="7" spans="2:2" ht="92.4" x14ac:dyDescent="0.25">
      <c r="B7" s="27" t="s">
        <v>2189</v>
      </c>
    </row>
    <row r="8" spans="2:2" x14ac:dyDescent="0.25">
      <c r="B8" s="27" t="s">
        <v>9</v>
      </c>
    </row>
    <row r="9" spans="2:2" ht="79.2" x14ac:dyDescent="0.25">
      <c r="B9" s="27" t="s">
        <v>2190</v>
      </c>
    </row>
    <row r="10" spans="2:2" x14ac:dyDescent="0.25">
      <c r="B10" s="27" t="s">
        <v>9</v>
      </c>
    </row>
    <row r="11" spans="2:2" x14ac:dyDescent="0.25">
      <c r="B11" s="41" t="s">
        <v>2191</v>
      </c>
    </row>
    <row r="12" spans="2:2" ht="66" x14ac:dyDescent="0.25">
      <c r="B12" s="27" t="s">
        <v>2192</v>
      </c>
    </row>
    <row r="13" spans="2:2" x14ac:dyDescent="0.25">
      <c r="B13" s="27" t="s">
        <v>9</v>
      </c>
    </row>
    <row r="14" spans="2:2" ht="66" x14ac:dyDescent="0.25">
      <c r="B14" s="27" t="s">
        <v>2193</v>
      </c>
    </row>
    <row r="15" spans="2:2" x14ac:dyDescent="0.25">
      <c r="B15" s="27" t="s">
        <v>9</v>
      </c>
    </row>
    <row r="16" spans="2:2" x14ac:dyDescent="0.25">
      <c r="B16" s="41" t="s">
        <v>2194</v>
      </c>
    </row>
    <row r="17" spans="2:2" x14ac:dyDescent="0.25">
      <c r="B17" s="27" t="s">
        <v>2195</v>
      </c>
    </row>
    <row r="18" spans="2:2" x14ac:dyDescent="0.25">
      <c r="B18" s="68" t="s">
        <v>2304</v>
      </c>
    </row>
    <row r="19" spans="2:2" x14ac:dyDescent="0.25">
      <c r="B19" s="28" t="s">
        <v>2196</v>
      </c>
    </row>
    <row r="20" spans="2:2" x14ac:dyDescent="0.25">
      <c r="B20" s="28" t="s">
        <v>2197</v>
      </c>
    </row>
    <row r="21" spans="2:2" x14ac:dyDescent="0.25">
      <c r="B21" s="28" t="s">
        <v>2198</v>
      </c>
    </row>
    <row r="22" spans="2:2" x14ac:dyDescent="0.25">
      <c r="B22" s="28" t="s">
        <v>2199</v>
      </c>
    </row>
    <row r="23" spans="2:2" x14ac:dyDescent="0.25">
      <c r="B23" s="29" t="s">
        <v>2200</v>
      </c>
    </row>
    <row r="24" spans="2:2" x14ac:dyDescent="0.25">
      <c r="B24" s="28" t="s">
        <v>2201</v>
      </c>
    </row>
    <row r="25" spans="2:2" x14ac:dyDescent="0.25">
      <c r="B25" s="28" t="s">
        <v>2202</v>
      </c>
    </row>
    <row r="26" spans="2:2" x14ac:dyDescent="0.25">
      <c r="B26" s="70" t="s">
        <v>2305</v>
      </c>
    </row>
    <row r="27" spans="2:2" ht="13.8" thickBot="1" x14ac:dyDescent="0.3">
      <c r="B27" s="71" t="s">
        <v>2203</v>
      </c>
    </row>
    <row r="28" spans="2:2" ht="13.8" thickTop="1" x14ac:dyDescent="0.25">
      <c r="B28" s="67" t="s">
        <v>9</v>
      </c>
    </row>
    <row r="29" spans="2:2" x14ac:dyDescent="0.25">
      <c r="B29" s="73" t="s">
        <v>2319</v>
      </c>
    </row>
    <row r="30" spans="2:2" x14ac:dyDescent="0.25">
      <c r="B30" s="28" t="s">
        <v>2204</v>
      </c>
    </row>
    <row r="31" spans="2:2" x14ac:dyDescent="0.25">
      <c r="B31" s="28" t="s">
        <v>2205</v>
      </c>
    </row>
    <row r="32" spans="2:2" x14ac:dyDescent="0.25">
      <c r="B32" s="70" t="s">
        <v>2306</v>
      </c>
    </row>
    <row r="33" spans="2:2" ht="13.8" thickBot="1" x14ac:dyDescent="0.3">
      <c r="B33" s="71" t="s">
        <v>2206</v>
      </c>
    </row>
    <row r="34" spans="2:2" ht="13.8" thickTop="1" x14ac:dyDescent="0.25">
      <c r="B34" s="67" t="s">
        <v>9</v>
      </c>
    </row>
    <row r="35" spans="2:2" x14ac:dyDescent="0.25">
      <c r="B35" s="73" t="s">
        <v>2318</v>
      </c>
    </row>
    <row r="36" spans="2:2" x14ac:dyDescent="0.25">
      <c r="B36" s="28" t="s">
        <v>2207</v>
      </c>
    </row>
    <row r="37" spans="2:2" x14ac:dyDescent="0.25">
      <c r="B37" s="28" t="s">
        <v>2208</v>
      </c>
    </row>
    <row r="38" spans="2:2" x14ac:dyDescent="0.25">
      <c r="B38" s="28" t="s">
        <v>2209</v>
      </c>
    </row>
    <row r="39" spans="2:2" x14ac:dyDescent="0.25">
      <c r="B39" s="28" t="s">
        <v>2210</v>
      </c>
    </row>
    <row r="40" spans="2:2" x14ac:dyDescent="0.25">
      <c r="B40" s="30" t="s">
        <v>2211</v>
      </c>
    </row>
    <row r="41" spans="2:2" x14ac:dyDescent="0.25">
      <c r="B41" s="70" t="s">
        <v>2307</v>
      </c>
    </row>
    <row r="42" spans="2:2" ht="13.8" thickBot="1" x14ac:dyDescent="0.3">
      <c r="B42" s="71" t="s">
        <v>2212</v>
      </c>
    </row>
    <row r="43" spans="2:2" ht="13.8" thickTop="1" x14ac:dyDescent="0.25">
      <c r="B43" s="67" t="s">
        <v>9</v>
      </c>
    </row>
    <row r="44" spans="2:2" x14ac:dyDescent="0.25">
      <c r="B44" s="73" t="s">
        <v>2317</v>
      </c>
    </row>
    <row r="45" spans="2:2" x14ac:dyDescent="0.25">
      <c r="B45" s="28" t="s">
        <v>2213</v>
      </c>
    </row>
    <row r="46" spans="2:2" x14ac:dyDescent="0.25">
      <c r="B46" s="30" t="s">
        <v>2214</v>
      </c>
    </row>
    <row r="47" spans="2:2" x14ac:dyDescent="0.25">
      <c r="B47" s="70" t="s">
        <v>2308</v>
      </c>
    </row>
    <row r="48" spans="2:2" ht="13.8" thickBot="1" x14ac:dyDescent="0.3">
      <c r="B48" s="71" t="s">
        <v>2215</v>
      </c>
    </row>
    <row r="49" spans="2:2" ht="13.8" thickTop="1" x14ac:dyDescent="0.25">
      <c r="B49" s="67" t="s">
        <v>9</v>
      </c>
    </row>
    <row r="50" spans="2:2" x14ac:dyDescent="0.25">
      <c r="B50" s="73" t="s">
        <v>2316</v>
      </c>
    </row>
    <row r="51" spans="2:2" x14ac:dyDescent="0.25">
      <c r="B51" s="28" t="s">
        <v>2216</v>
      </c>
    </row>
    <row r="52" spans="2:2" x14ac:dyDescent="0.25">
      <c r="B52" s="70" t="s">
        <v>2309</v>
      </c>
    </row>
    <row r="53" spans="2:2" ht="13.8" thickBot="1" x14ac:dyDescent="0.3">
      <c r="B53" s="71" t="s">
        <v>2217</v>
      </c>
    </row>
    <row r="54" spans="2:2" ht="13.8" thickTop="1" x14ac:dyDescent="0.25">
      <c r="B54" s="67" t="s">
        <v>9</v>
      </c>
    </row>
    <row r="55" spans="2:2" x14ac:dyDescent="0.25">
      <c r="B55" s="74" t="s">
        <v>2310</v>
      </c>
    </row>
    <row r="56" spans="2:2" x14ac:dyDescent="0.25">
      <c r="B56" s="28" t="s">
        <v>2218</v>
      </c>
    </row>
    <row r="57" spans="2:2" x14ac:dyDescent="0.25">
      <c r="B57" s="28" t="s">
        <v>2219</v>
      </c>
    </row>
    <row r="58" spans="2:2" x14ac:dyDescent="0.25">
      <c r="B58" s="28" t="s">
        <v>2220</v>
      </c>
    </row>
    <row r="59" spans="2:2" x14ac:dyDescent="0.25">
      <c r="B59" s="70" t="s">
        <v>2311</v>
      </c>
    </row>
    <row r="60" spans="2:2" ht="13.8" thickBot="1" x14ac:dyDescent="0.3">
      <c r="B60" s="71" t="s">
        <v>2221</v>
      </c>
    </row>
    <row r="61" spans="2:2" ht="13.8" thickTop="1" x14ac:dyDescent="0.25">
      <c r="B61" s="27" t="s">
        <v>9</v>
      </c>
    </row>
    <row r="62" spans="2:2" x14ac:dyDescent="0.25">
      <c r="B62" s="70" t="s">
        <v>2312</v>
      </c>
    </row>
    <row r="63" spans="2:2" ht="13.8" thickBot="1" x14ac:dyDescent="0.3">
      <c r="B63" s="71" t="s">
        <v>2222</v>
      </c>
    </row>
    <row r="64" spans="2:2" ht="13.8" thickTop="1" x14ac:dyDescent="0.25">
      <c r="B64" s="67" t="s">
        <v>9</v>
      </c>
    </row>
    <row r="65" spans="2:2" x14ac:dyDescent="0.25">
      <c r="B65" s="73" t="s">
        <v>2315</v>
      </c>
    </row>
    <row r="66" spans="2:2" x14ac:dyDescent="0.25">
      <c r="B66" s="28" t="s">
        <v>2223</v>
      </c>
    </row>
    <row r="67" spans="2:2" x14ac:dyDescent="0.25">
      <c r="B67" s="28" t="s">
        <v>2224</v>
      </c>
    </row>
    <row r="68" spans="2:2" ht="13.8" thickBot="1" x14ac:dyDescent="0.3">
      <c r="B68" s="71" t="s">
        <v>2225</v>
      </c>
    </row>
    <row r="69" spans="2:2" ht="13.8" thickTop="1" x14ac:dyDescent="0.25">
      <c r="B69" s="67" t="s">
        <v>9</v>
      </c>
    </row>
    <row r="70" spans="2:2" x14ac:dyDescent="0.25">
      <c r="B70" s="72" t="s">
        <v>2314</v>
      </c>
    </row>
    <row r="71" spans="2:2" x14ac:dyDescent="0.25">
      <c r="B71" s="69" t="s">
        <v>2313</v>
      </c>
    </row>
    <row r="72" spans="2:2" ht="13.8" thickBot="1" x14ac:dyDescent="0.3">
      <c r="B72" s="71" t="s">
        <v>2226</v>
      </c>
    </row>
    <row r="73" spans="2:2" ht="13.8" thickTop="1" x14ac:dyDescent="0.25">
      <c r="B73" s="27" t="s">
        <v>9</v>
      </c>
    </row>
    <row r="74" spans="2:2" ht="39.6" x14ac:dyDescent="0.25">
      <c r="B74" s="27" t="s">
        <v>2227</v>
      </c>
    </row>
  </sheetData>
  <pageMargins left="0.7" right="0.7" top="0.75" bottom="0.75" header="0.3" footer="0.3"/>
  <pageSetup paperSize="9" scale="59" orientation="portrait" horizontalDpi="300" verticalDpi="3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2AB"/>
    <pageSetUpPr fitToPage="1"/>
  </sheetPr>
  <dimension ref="B1:L24"/>
  <sheetViews>
    <sheetView showGridLines="0" workbookViewId="0">
      <selection activeCell="A22" sqref="A22"/>
    </sheetView>
  </sheetViews>
  <sheetFormatPr baseColWidth="10" defaultRowHeight="13.2" x14ac:dyDescent="0.25"/>
  <cols>
    <col min="1" max="1" width="2.5546875" customWidth="1"/>
    <col min="2" max="2" width="19.33203125" customWidth="1"/>
    <col min="3" max="4" width="11.109375" customWidth="1"/>
    <col min="5" max="8" width="12.44140625" customWidth="1"/>
    <col min="9" max="12" width="13.5546875" customWidth="1"/>
  </cols>
  <sheetData>
    <row r="1" spans="2:12" ht="17.399999999999999" x14ac:dyDescent="0.3">
      <c r="B1" s="3" t="s">
        <v>11</v>
      </c>
    </row>
    <row r="4" spans="2:12" ht="21" customHeight="1" x14ac:dyDescent="0.25">
      <c r="B4" s="52" t="s">
        <v>137</v>
      </c>
      <c r="C4" s="53" t="s">
        <v>138</v>
      </c>
      <c r="D4" s="53" t="s">
        <v>138</v>
      </c>
      <c r="E4" s="53" t="s">
        <v>139</v>
      </c>
      <c r="F4" s="53" t="s">
        <v>139</v>
      </c>
      <c r="G4" s="53" t="s">
        <v>140</v>
      </c>
      <c r="H4" s="53" t="s">
        <v>140</v>
      </c>
      <c r="I4" s="53" t="s">
        <v>141</v>
      </c>
      <c r="J4" s="53" t="s">
        <v>141</v>
      </c>
      <c r="K4" s="53" t="s">
        <v>142</v>
      </c>
      <c r="L4" s="53" t="s">
        <v>142</v>
      </c>
    </row>
    <row r="5" spans="2:12" ht="28.05" customHeight="1" x14ac:dyDescent="0.25">
      <c r="B5" s="52" t="s">
        <v>137</v>
      </c>
      <c r="C5" s="15" t="s">
        <v>143</v>
      </c>
      <c r="D5" s="15" t="s">
        <v>144</v>
      </c>
      <c r="E5" s="15" t="s">
        <v>145</v>
      </c>
      <c r="F5" s="15" t="s">
        <v>144</v>
      </c>
      <c r="G5" s="15" t="s">
        <v>145</v>
      </c>
      <c r="H5" s="15" t="s">
        <v>144</v>
      </c>
      <c r="I5" s="15" t="s">
        <v>145</v>
      </c>
      <c r="J5" s="15" t="s">
        <v>144</v>
      </c>
      <c r="K5" s="15" t="s">
        <v>145</v>
      </c>
      <c r="L5" s="15" t="s">
        <v>144</v>
      </c>
    </row>
    <row r="6" spans="2:12" x14ac:dyDescent="0.25">
      <c r="B6" s="16">
        <v>0</v>
      </c>
      <c r="C6" s="17">
        <v>17615.9532205703</v>
      </c>
      <c r="D6" s="31">
        <v>4.47</v>
      </c>
      <c r="E6" s="17">
        <v>138411.171</v>
      </c>
      <c r="F6" s="31">
        <v>0.41</v>
      </c>
      <c r="G6" s="17">
        <v>0</v>
      </c>
      <c r="H6" s="31">
        <v>0</v>
      </c>
      <c r="I6" s="17">
        <v>2182211.2170000002</v>
      </c>
      <c r="J6" s="31">
        <v>1.06</v>
      </c>
      <c r="K6" s="17">
        <v>1483097.889</v>
      </c>
      <c r="L6" s="31">
        <v>1.1599999999999999</v>
      </c>
    </row>
    <row r="7" spans="2:12" x14ac:dyDescent="0.25">
      <c r="B7" s="16" t="s">
        <v>146</v>
      </c>
      <c r="C7" s="17">
        <v>20255.533443251301</v>
      </c>
      <c r="D7" s="31">
        <v>5.14</v>
      </c>
      <c r="E7" s="17">
        <v>250941.93599999999</v>
      </c>
      <c r="F7" s="31">
        <v>0.74</v>
      </c>
      <c r="G7" s="17">
        <v>102354.726</v>
      </c>
      <c r="H7" s="31">
        <v>0.38</v>
      </c>
      <c r="I7" s="17">
        <v>1291013.8770000001</v>
      </c>
      <c r="J7" s="31">
        <v>0.63</v>
      </c>
      <c r="K7" s="17">
        <v>910028.58100000001</v>
      </c>
      <c r="L7" s="31">
        <v>0.71</v>
      </c>
    </row>
    <row r="8" spans="2:12" x14ac:dyDescent="0.25">
      <c r="B8" s="16" t="s">
        <v>147</v>
      </c>
      <c r="C8" s="17">
        <v>20414.464197549401</v>
      </c>
      <c r="D8" s="31">
        <v>5.18</v>
      </c>
      <c r="E8" s="17">
        <v>473408.31300000002</v>
      </c>
      <c r="F8" s="31">
        <v>1.39</v>
      </c>
      <c r="G8" s="17">
        <v>312287.158</v>
      </c>
      <c r="H8" s="31">
        <v>1.1499999999999999</v>
      </c>
      <c r="I8" s="17">
        <v>2216350.5299999998</v>
      </c>
      <c r="J8" s="31">
        <v>1.08</v>
      </c>
      <c r="K8" s="17">
        <v>1605656.7749999999</v>
      </c>
      <c r="L8" s="31">
        <v>1.25</v>
      </c>
    </row>
    <row r="9" spans="2:12" x14ac:dyDescent="0.25">
      <c r="B9" s="16" t="s">
        <v>148</v>
      </c>
      <c r="C9" s="17">
        <v>27796.364545697401</v>
      </c>
      <c r="D9" s="31">
        <v>7.06</v>
      </c>
      <c r="E9" s="17">
        <v>933192.81799999997</v>
      </c>
      <c r="F9" s="31">
        <v>2.73</v>
      </c>
      <c r="G9" s="17">
        <v>697130.81400000001</v>
      </c>
      <c r="H9" s="31">
        <v>2.56</v>
      </c>
      <c r="I9" s="17">
        <v>4784835.1229999997</v>
      </c>
      <c r="J9" s="31">
        <v>2.33</v>
      </c>
      <c r="K9" s="17">
        <v>3557818.8089999999</v>
      </c>
      <c r="L9" s="31">
        <v>2.77</v>
      </c>
    </row>
    <row r="10" spans="2:12" x14ac:dyDescent="0.25">
      <c r="B10" s="16" t="s">
        <v>149</v>
      </c>
      <c r="C10" s="17">
        <v>79915.572670628899</v>
      </c>
      <c r="D10" s="31">
        <v>20.29</v>
      </c>
      <c r="E10" s="17">
        <v>4158208.6970000002</v>
      </c>
      <c r="F10" s="31">
        <v>12.19</v>
      </c>
      <c r="G10" s="17">
        <v>3258487.1370000001</v>
      </c>
      <c r="H10" s="31">
        <v>11.96</v>
      </c>
      <c r="I10" s="17">
        <v>18815701.124000002</v>
      </c>
      <c r="J10" s="31">
        <v>9.15</v>
      </c>
      <c r="K10" s="17">
        <v>13181467.971000001</v>
      </c>
      <c r="L10" s="31">
        <v>10.27</v>
      </c>
    </row>
    <row r="11" spans="2:12" x14ac:dyDescent="0.25">
      <c r="B11" s="16" t="s">
        <v>150</v>
      </c>
      <c r="C11" s="17">
        <v>94352.343589507902</v>
      </c>
      <c r="D11" s="31">
        <v>23.95</v>
      </c>
      <c r="E11" s="17">
        <v>7188231.4900000002</v>
      </c>
      <c r="F11" s="31">
        <v>21.07</v>
      </c>
      <c r="G11" s="17">
        <v>5803987.5870000003</v>
      </c>
      <c r="H11" s="31">
        <v>21.3</v>
      </c>
      <c r="I11" s="17">
        <v>33467418.681000002</v>
      </c>
      <c r="J11" s="31">
        <v>16.27</v>
      </c>
      <c r="K11" s="17">
        <v>21125934.366</v>
      </c>
      <c r="L11" s="31">
        <v>16.46</v>
      </c>
    </row>
    <row r="12" spans="2:12" x14ac:dyDescent="0.25">
      <c r="B12" s="16" t="s">
        <v>151</v>
      </c>
      <c r="C12" s="17">
        <v>57935.736393830302</v>
      </c>
      <c r="D12" s="31">
        <v>14.71</v>
      </c>
      <c r="E12" s="17">
        <v>6225486.6660000002</v>
      </c>
      <c r="F12" s="31">
        <v>18.25</v>
      </c>
      <c r="G12" s="17">
        <v>5010703.4670000002</v>
      </c>
      <c r="H12" s="31">
        <v>18.39</v>
      </c>
      <c r="I12" s="17">
        <v>32712442.881000001</v>
      </c>
      <c r="J12" s="31">
        <v>15.91</v>
      </c>
      <c r="K12" s="17">
        <v>18315864.796</v>
      </c>
      <c r="L12" s="31">
        <v>14.27</v>
      </c>
    </row>
    <row r="13" spans="2:12" x14ac:dyDescent="0.25">
      <c r="B13" s="16" t="s">
        <v>152</v>
      </c>
      <c r="C13" s="17">
        <v>50296.691448607002</v>
      </c>
      <c r="D13" s="31">
        <v>12.77</v>
      </c>
      <c r="E13" s="17">
        <v>7487129.8459999999</v>
      </c>
      <c r="F13" s="31">
        <v>21.94</v>
      </c>
      <c r="G13" s="17">
        <v>6015623.7369999997</v>
      </c>
      <c r="H13" s="31">
        <v>22.08</v>
      </c>
      <c r="I13" s="17">
        <v>43932675.277000003</v>
      </c>
      <c r="J13" s="31">
        <v>21.36</v>
      </c>
      <c r="K13" s="17">
        <v>23590416.649999999</v>
      </c>
      <c r="L13" s="31">
        <v>18.38</v>
      </c>
    </row>
    <row r="14" spans="2:12" x14ac:dyDescent="0.25">
      <c r="B14" s="16" t="s">
        <v>153</v>
      </c>
      <c r="C14" s="17">
        <v>19535.4696258923</v>
      </c>
      <c r="D14" s="31">
        <v>4.96</v>
      </c>
      <c r="E14" s="17">
        <v>4405091.7489999998</v>
      </c>
      <c r="F14" s="31">
        <v>12.91</v>
      </c>
      <c r="G14" s="17">
        <v>3585367.1639999999</v>
      </c>
      <c r="H14" s="31">
        <v>13.16</v>
      </c>
      <c r="I14" s="17">
        <v>31357216.050999999</v>
      </c>
      <c r="J14" s="31">
        <v>15.25</v>
      </c>
      <c r="K14" s="17">
        <v>18052266.666000001</v>
      </c>
      <c r="L14" s="31">
        <v>14.06</v>
      </c>
    </row>
    <row r="15" spans="2:12" x14ac:dyDescent="0.25">
      <c r="B15" s="16" t="s">
        <v>154</v>
      </c>
      <c r="C15" s="17">
        <v>4873.3688207724599</v>
      </c>
      <c r="D15" s="31">
        <v>1.24</v>
      </c>
      <c r="E15" s="17">
        <v>1880196.0630000001</v>
      </c>
      <c r="F15" s="31">
        <v>5.51</v>
      </c>
      <c r="G15" s="17">
        <v>1578340.5789999999</v>
      </c>
      <c r="H15" s="31">
        <v>5.79</v>
      </c>
      <c r="I15" s="17">
        <v>18403045.754000001</v>
      </c>
      <c r="J15" s="31">
        <v>8.9499999999999993</v>
      </c>
      <c r="K15" s="17">
        <v>12491212.694</v>
      </c>
      <c r="L15" s="31">
        <v>9.73</v>
      </c>
    </row>
    <row r="16" spans="2:12" x14ac:dyDescent="0.25">
      <c r="B16" s="16" t="s">
        <v>155</v>
      </c>
      <c r="C16" s="17">
        <v>758.32223297675102</v>
      </c>
      <c r="D16" s="31">
        <v>0.19</v>
      </c>
      <c r="E16" s="17">
        <v>573283.91299999994</v>
      </c>
      <c r="F16" s="31">
        <v>1.68</v>
      </c>
      <c r="G16" s="17">
        <v>497952.71500000003</v>
      </c>
      <c r="H16" s="31">
        <v>1.83</v>
      </c>
      <c r="I16" s="17">
        <v>8108308.6399999997</v>
      </c>
      <c r="J16" s="31">
        <v>3.94</v>
      </c>
      <c r="K16" s="17">
        <v>6399664.5769999996</v>
      </c>
      <c r="L16" s="31">
        <v>4.99</v>
      </c>
    </row>
    <row r="17" spans="2:12" x14ac:dyDescent="0.25">
      <c r="B17" s="16" t="s">
        <v>156</v>
      </c>
      <c r="C17" s="17">
        <v>193.68932143264999</v>
      </c>
      <c r="D17" s="31">
        <v>0.05</v>
      </c>
      <c r="E17" s="17">
        <v>407026.85600000003</v>
      </c>
      <c r="F17" s="31">
        <v>1.19</v>
      </c>
      <c r="G17" s="17">
        <v>380228.65700000001</v>
      </c>
      <c r="H17" s="31">
        <v>1.4</v>
      </c>
      <c r="I17" s="17">
        <v>8391020.727</v>
      </c>
      <c r="J17" s="31">
        <v>4.08</v>
      </c>
      <c r="K17" s="17">
        <v>7655625.2699999996</v>
      </c>
      <c r="L17" s="31">
        <v>5.96</v>
      </c>
    </row>
    <row r="18" spans="2:12" x14ac:dyDescent="0.25">
      <c r="B18" s="22" t="s">
        <v>157</v>
      </c>
      <c r="C18" s="23">
        <v>393943.50951071701</v>
      </c>
      <c r="D18" s="32">
        <v>100.01</v>
      </c>
      <c r="E18" s="23">
        <v>34120609.517999999</v>
      </c>
      <c r="F18" s="32">
        <v>100.01</v>
      </c>
      <c r="G18" s="23">
        <v>27242463.741</v>
      </c>
      <c r="H18" s="32">
        <v>100</v>
      </c>
      <c r="I18" s="23">
        <v>205662239.882</v>
      </c>
      <c r="J18" s="32">
        <v>100.01</v>
      </c>
      <c r="K18" s="23">
        <v>128369055.044</v>
      </c>
      <c r="L18" s="32">
        <v>100.01</v>
      </c>
    </row>
    <row r="20" spans="2:12" x14ac:dyDescent="0.25">
      <c r="B20" s="48" t="s">
        <v>92</v>
      </c>
      <c r="C20" s="49"/>
      <c r="D20" s="49"/>
      <c r="E20" s="49"/>
      <c r="F20" s="49"/>
      <c r="G20" s="49"/>
      <c r="H20" s="49"/>
      <c r="I20" s="49"/>
      <c r="J20" s="49"/>
      <c r="K20" s="49"/>
      <c r="L20" s="49"/>
    </row>
    <row r="21" spans="2:12" x14ac:dyDescent="0.25">
      <c r="B21" s="48" t="s">
        <v>93</v>
      </c>
      <c r="C21" s="49"/>
      <c r="D21" s="49"/>
      <c r="E21" s="49"/>
      <c r="F21" s="49"/>
      <c r="G21" s="49"/>
      <c r="H21" s="49"/>
      <c r="I21" s="49"/>
      <c r="J21" s="49"/>
      <c r="K21" s="49"/>
      <c r="L21" s="49"/>
    </row>
    <row r="22" spans="2:12" x14ac:dyDescent="0.25">
      <c r="B22" s="48" t="s">
        <v>94</v>
      </c>
      <c r="C22" s="49"/>
      <c r="D22" s="49"/>
      <c r="E22" s="49"/>
      <c r="F22" s="49"/>
      <c r="G22" s="49"/>
      <c r="H22" s="49"/>
      <c r="I22" s="49"/>
      <c r="J22" s="49"/>
      <c r="K22" s="49"/>
      <c r="L22" s="49"/>
    </row>
    <row r="23" spans="2:12" x14ac:dyDescent="0.25">
      <c r="B23" s="48" t="s">
        <v>158</v>
      </c>
      <c r="C23" s="49"/>
      <c r="D23" s="49"/>
      <c r="E23" s="49"/>
      <c r="F23" s="49"/>
      <c r="G23" s="49"/>
      <c r="H23" s="49"/>
      <c r="I23" s="49"/>
      <c r="J23" s="49"/>
      <c r="K23" s="49"/>
      <c r="L23" s="49"/>
    </row>
    <row r="24" spans="2:12" x14ac:dyDescent="0.25">
      <c r="B24" s="48" t="s">
        <v>159</v>
      </c>
      <c r="C24" s="49"/>
      <c r="D24" s="49"/>
      <c r="E24" s="49"/>
      <c r="F24" s="49"/>
      <c r="G24" s="49"/>
      <c r="H24" s="49"/>
      <c r="I24" s="49"/>
      <c r="J24" s="49"/>
      <c r="K24" s="49"/>
      <c r="L24" s="49"/>
    </row>
  </sheetData>
  <mergeCells count="11">
    <mergeCell ref="B24:L24"/>
    <mergeCell ref="K4:L4"/>
    <mergeCell ref="B20:L20"/>
    <mergeCell ref="B21:L21"/>
    <mergeCell ref="B22:L22"/>
    <mergeCell ref="B23:L23"/>
    <mergeCell ref="B4:B5"/>
    <mergeCell ref="C4:D4"/>
    <mergeCell ref="E4:F4"/>
    <mergeCell ref="G4:H4"/>
    <mergeCell ref="I4:J4"/>
  </mergeCells>
  <pageMargins left="0.7" right="0.7" top="0.75" bottom="0.75" header="0.3" footer="0.3"/>
  <pageSetup paperSize="9" scale="90" orientation="landscape"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2AB"/>
    <pageSetUpPr fitToPage="1"/>
  </sheetPr>
  <dimension ref="B1:L23"/>
  <sheetViews>
    <sheetView showGridLines="0" workbookViewId="0">
      <selection activeCell="K30" sqref="K30"/>
    </sheetView>
  </sheetViews>
  <sheetFormatPr baseColWidth="10" defaultRowHeight="13.2" x14ac:dyDescent="0.25"/>
  <cols>
    <col min="1" max="1" width="2.5546875" customWidth="1"/>
    <col min="2" max="2" width="17.88671875" customWidth="1"/>
    <col min="3" max="4" width="11.109375" customWidth="1"/>
    <col min="5" max="8" width="12.44140625" customWidth="1"/>
    <col min="9" max="12" width="13.5546875" customWidth="1"/>
  </cols>
  <sheetData>
    <row r="1" spans="2:12" ht="17.399999999999999" x14ac:dyDescent="0.3">
      <c r="B1" s="3" t="s">
        <v>12</v>
      </c>
    </row>
    <row r="4" spans="2:12" ht="21" customHeight="1" x14ac:dyDescent="0.25">
      <c r="B4" s="52" t="s">
        <v>160</v>
      </c>
      <c r="C4" s="53" t="s">
        <v>138</v>
      </c>
      <c r="D4" s="53" t="s">
        <v>138</v>
      </c>
      <c r="E4" s="53" t="s">
        <v>139</v>
      </c>
      <c r="F4" s="53" t="s">
        <v>139</v>
      </c>
      <c r="G4" s="53" t="s">
        <v>140</v>
      </c>
      <c r="H4" s="53" t="s">
        <v>140</v>
      </c>
      <c r="I4" s="53" t="s">
        <v>141</v>
      </c>
      <c r="J4" s="53" t="s">
        <v>141</v>
      </c>
      <c r="K4" s="53" t="s">
        <v>142</v>
      </c>
      <c r="L4" s="53" t="s">
        <v>142</v>
      </c>
    </row>
    <row r="5" spans="2:12" ht="28.05" customHeight="1" x14ac:dyDescent="0.25">
      <c r="B5" s="52" t="s">
        <v>160</v>
      </c>
      <c r="C5" s="15" t="s">
        <v>143</v>
      </c>
      <c r="D5" s="15" t="s">
        <v>144</v>
      </c>
      <c r="E5" s="15" t="s">
        <v>145</v>
      </c>
      <c r="F5" s="15" t="s">
        <v>144</v>
      </c>
      <c r="G5" s="15" t="s">
        <v>145</v>
      </c>
      <c r="H5" s="15" t="s">
        <v>144</v>
      </c>
      <c r="I5" s="15" t="s">
        <v>145</v>
      </c>
      <c r="J5" s="15" t="s">
        <v>144</v>
      </c>
      <c r="K5" s="15" t="s">
        <v>145</v>
      </c>
      <c r="L5" s="15" t="s">
        <v>144</v>
      </c>
    </row>
    <row r="6" spans="2:12" x14ac:dyDescent="0.25">
      <c r="B6" s="16">
        <v>0</v>
      </c>
      <c r="C6" s="17">
        <v>73758.392294990597</v>
      </c>
      <c r="D6" s="31">
        <v>18.72</v>
      </c>
      <c r="E6" s="17">
        <v>6591545.3150000004</v>
      </c>
      <c r="F6" s="31">
        <v>19.32</v>
      </c>
      <c r="G6" s="17">
        <v>5097743.0750000002</v>
      </c>
      <c r="H6" s="31">
        <v>18.71</v>
      </c>
      <c r="I6" s="17">
        <v>19476133.204</v>
      </c>
      <c r="J6" s="31">
        <v>9.4700000000000006</v>
      </c>
      <c r="K6" s="17">
        <v>0</v>
      </c>
      <c r="L6" s="31">
        <v>0</v>
      </c>
    </row>
    <row r="7" spans="2:12" x14ac:dyDescent="0.25">
      <c r="B7" s="16" t="s">
        <v>161</v>
      </c>
      <c r="C7" s="17">
        <v>95400.628124650495</v>
      </c>
      <c r="D7" s="31">
        <v>24.22</v>
      </c>
      <c r="E7" s="17">
        <v>4693329.335</v>
      </c>
      <c r="F7" s="31">
        <v>13.76</v>
      </c>
      <c r="G7" s="17">
        <v>3713022.5759999999</v>
      </c>
      <c r="H7" s="31">
        <v>13.63</v>
      </c>
      <c r="I7" s="17">
        <v>3459955.3250000002</v>
      </c>
      <c r="J7" s="31">
        <v>1.68</v>
      </c>
      <c r="K7" s="17">
        <v>843678.79099999997</v>
      </c>
      <c r="L7" s="31">
        <v>0.66</v>
      </c>
    </row>
    <row r="8" spans="2:12" x14ac:dyDescent="0.25">
      <c r="B8" s="16" t="s">
        <v>162</v>
      </c>
      <c r="C8" s="17">
        <v>34853.517284900299</v>
      </c>
      <c r="D8" s="31">
        <v>8.85</v>
      </c>
      <c r="E8" s="17">
        <v>2293609.8790000002</v>
      </c>
      <c r="F8" s="31">
        <v>6.72</v>
      </c>
      <c r="G8" s="17">
        <v>1815960.017</v>
      </c>
      <c r="H8" s="31">
        <v>6.67</v>
      </c>
      <c r="I8" s="17">
        <v>3838164.9509999999</v>
      </c>
      <c r="J8" s="31">
        <v>1.87</v>
      </c>
      <c r="K8" s="17">
        <v>1263127.673</v>
      </c>
      <c r="L8" s="31">
        <v>0.98</v>
      </c>
    </row>
    <row r="9" spans="2:12" x14ac:dyDescent="0.25">
      <c r="B9" s="16" t="s">
        <v>163</v>
      </c>
      <c r="C9" s="17">
        <v>38321.4998738961</v>
      </c>
      <c r="D9" s="31">
        <v>9.73</v>
      </c>
      <c r="E9" s="17">
        <v>2980979.8489999999</v>
      </c>
      <c r="F9" s="31">
        <v>8.74</v>
      </c>
      <c r="G9" s="17">
        <v>2366468.0240000002</v>
      </c>
      <c r="H9" s="31">
        <v>8.69</v>
      </c>
      <c r="I9" s="17">
        <v>7377667.1160000004</v>
      </c>
      <c r="J9" s="31">
        <v>3.59</v>
      </c>
      <c r="K9" s="17">
        <v>2775372.0440000002</v>
      </c>
      <c r="L9" s="31">
        <v>2.16</v>
      </c>
    </row>
    <row r="10" spans="2:12" x14ac:dyDescent="0.25">
      <c r="B10" s="16" t="s">
        <v>164</v>
      </c>
      <c r="C10" s="17">
        <v>50939.064181449801</v>
      </c>
      <c r="D10" s="31">
        <v>12.93</v>
      </c>
      <c r="E10" s="17">
        <v>4750478.9950000001</v>
      </c>
      <c r="F10" s="31">
        <v>13.92</v>
      </c>
      <c r="G10" s="17">
        <v>3790139.9360000002</v>
      </c>
      <c r="H10" s="31">
        <v>13.91</v>
      </c>
      <c r="I10" s="17">
        <v>19239459.611000001</v>
      </c>
      <c r="J10" s="31">
        <v>9.35</v>
      </c>
      <c r="K10" s="17">
        <v>8371496.7149999999</v>
      </c>
      <c r="L10" s="31">
        <v>6.52</v>
      </c>
    </row>
    <row r="11" spans="2:12" x14ac:dyDescent="0.25">
      <c r="B11" s="16" t="s">
        <v>165</v>
      </c>
      <c r="C11" s="17">
        <v>39045.482063133903</v>
      </c>
      <c r="D11" s="31">
        <v>9.91</v>
      </c>
      <c r="E11" s="17">
        <v>3990862.997</v>
      </c>
      <c r="F11" s="31">
        <v>11.7</v>
      </c>
      <c r="G11" s="17">
        <v>3202724.031</v>
      </c>
      <c r="H11" s="31">
        <v>11.76</v>
      </c>
      <c r="I11" s="17">
        <v>25186690.495000001</v>
      </c>
      <c r="J11" s="31">
        <v>12.25</v>
      </c>
      <c r="K11" s="17">
        <v>14069829.029999999</v>
      </c>
      <c r="L11" s="31">
        <v>10.96</v>
      </c>
    </row>
    <row r="12" spans="2:12" x14ac:dyDescent="0.25">
      <c r="B12" s="16" t="s">
        <v>166</v>
      </c>
      <c r="C12" s="17">
        <v>21141.632015349802</v>
      </c>
      <c r="D12" s="31">
        <v>5.37</v>
      </c>
      <c r="E12" s="17">
        <v>2327647.0759999999</v>
      </c>
      <c r="F12" s="31">
        <v>6.82</v>
      </c>
      <c r="G12" s="17">
        <v>1891572.1029999999</v>
      </c>
      <c r="H12" s="31">
        <v>6.94</v>
      </c>
      <c r="I12" s="17">
        <v>19560118.818</v>
      </c>
      <c r="J12" s="31">
        <v>9.51</v>
      </c>
      <c r="K12" s="17">
        <v>12964295.676000001</v>
      </c>
      <c r="L12" s="31">
        <v>10.1</v>
      </c>
    </row>
    <row r="13" spans="2:12" x14ac:dyDescent="0.25">
      <c r="B13" s="16" t="s">
        <v>167</v>
      </c>
      <c r="C13" s="17">
        <v>12395.2768185512</v>
      </c>
      <c r="D13" s="31">
        <v>3.15</v>
      </c>
      <c r="E13" s="17">
        <v>1434347.68</v>
      </c>
      <c r="F13" s="31">
        <v>4.2</v>
      </c>
      <c r="G13" s="17">
        <v>1169721.175</v>
      </c>
      <c r="H13" s="31">
        <v>4.29</v>
      </c>
      <c r="I13" s="17">
        <v>14870273.767000001</v>
      </c>
      <c r="J13" s="31">
        <v>7.23</v>
      </c>
      <c r="K13" s="17">
        <v>10716412.194</v>
      </c>
      <c r="L13" s="31">
        <v>8.35</v>
      </c>
    </row>
    <row r="14" spans="2:12" x14ac:dyDescent="0.25">
      <c r="B14" s="16" t="s">
        <v>168</v>
      </c>
      <c r="C14" s="17">
        <v>25825.814951729099</v>
      </c>
      <c r="D14" s="31">
        <v>6.56</v>
      </c>
      <c r="E14" s="17">
        <v>4003472.8220000002</v>
      </c>
      <c r="F14" s="31">
        <v>11.73</v>
      </c>
      <c r="G14" s="17">
        <v>3282904.088</v>
      </c>
      <c r="H14" s="31">
        <v>12.05</v>
      </c>
      <c r="I14" s="17">
        <v>59741314.152000003</v>
      </c>
      <c r="J14" s="31">
        <v>29.05</v>
      </c>
      <c r="K14" s="17">
        <v>47502467.892999999</v>
      </c>
      <c r="L14" s="31">
        <v>37</v>
      </c>
    </row>
    <row r="15" spans="2:12" x14ac:dyDescent="0.25">
      <c r="B15" s="16" t="s">
        <v>169</v>
      </c>
      <c r="C15" s="17">
        <v>1517.9013184753701</v>
      </c>
      <c r="D15" s="31">
        <v>0.39</v>
      </c>
      <c r="E15" s="17">
        <v>486520.22200000001</v>
      </c>
      <c r="F15" s="31">
        <v>1.43</v>
      </c>
      <c r="G15" s="17">
        <v>408527.82900000003</v>
      </c>
      <c r="H15" s="31">
        <v>1.5</v>
      </c>
      <c r="I15" s="17">
        <v>11829219.838</v>
      </c>
      <c r="J15" s="31">
        <v>5.75</v>
      </c>
      <c r="K15" s="17">
        <v>10290071.062000001</v>
      </c>
      <c r="L15" s="31">
        <v>8.02</v>
      </c>
    </row>
    <row r="16" spans="2:12" x14ac:dyDescent="0.25">
      <c r="B16" s="16" t="s">
        <v>170</v>
      </c>
      <c r="C16" s="17">
        <v>744.30058358996996</v>
      </c>
      <c r="D16" s="31">
        <v>0.19</v>
      </c>
      <c r="E16" s="17">
        <v>567815.35</v>
      </c>
      <c r="F16" s="31">
        <v>1.66</v>
      </c>
      <c r="G16" s="17">
        <v>503680.88500000001</v>
      </c>
      <c r="H16" s="31">
        <v>1.85</v>
      </c>
      <c r="I16" s="17">
        <v>21083242.607000001</v>
      </c>
      <c r="J16" s="31">
        <v>10.25</v>
      </c>
      <c r="K16" s="17">
        <v>19572303.969000001</v>
      </c>
      <c r="L16" s="31">
        <v>15.25</v>
      </c>
    </row>
    <row r="17" spans="2:12" x14ac:dyDescent="0.25">
      <c r="B17" s="22" t="s">
        <v>157</v>
      </c>
      <c r="C17" s="23">
        <v>393943.50951071701</v>
      </c>
      <c r="D17" s="32">
        <v>100.02</v>
      </c>
      <c r="E17" s="23">
        <v>34120609.520000003</v>
      </c>
      <c r="F17" s="32">
        <v>100</v>
      </c>
      <c r="G17" s="23">
        <v>27242463.739</v>
      </c>
      <c r="H17" s="32">
        <v>100</v>
      </c>
      <c r="I17" s="23">
        <v>205662239.884</v>
      </c>
      <c r="J17" s="32">
        <v>100</v>
      </c>
      <c r="K17" s="23">
        <v>128369055.04700001</v>
      </c>
      <c r="L17" s="32">
        <v>100</v>
      </c>
    </row>
    <row r="18" spans="2:12" x14ac:dyDescent="0.25">
      <c r="C18" s="46"/>
      <c r="D18" s="46"/>
      <c r="E18" s="46"/>
      <c r="F18" s="46"/>
      <c r="G18" s="46"/>
      <c r="H18" s="46"/>
      <c r="I18" s="46"/>
      <c r="J18" s="46"/>
      <c r="K18" s="46"/>
      <c r="L18" s="46"/>
    </row>
    <row r="19" spans="2:12" x14ac:dyDescent="0.25">
      <c r="B19" s="48" t="s">
        <v>92</v>
      </c>
      <c r="C19" s="49"/>
      <c r="D19" s="49"/>
      <c r="E19" s="49"/>
      <c r="F19" s="49"/>
      <c r="G19" s="49"/>
      <c r="H19" s="49"/>
      <c r="I19" s="49"/>
      <c r="J19" s="49"/>
      <c r="K19" s="49"/>
      <c r="L19" s="49"/>
    </row>
    <row r="20" spans="2:12" x14ac:dyDescent="0.25">
      <c r="B20" s="48" t="s">
        <v>93</v>
      </c>
      <c r="C20" s="49"/>
      <c r="D20" s="49"/>
      <c r="E20" s="49"/>
      <c r="F20" s="49"/>
      <c r="G20" s="49"/>
      <c r="H20" s="49"/>
      <c r="I20" s="49"/>
      <c r="J20" s="49"/>
      <c r="K20" s="49"/>
      <c r="L20" s="49"/>
    </row>
    <row r="21" spans="2:12" x14ac:dyDescent="0.25">
      <c r="B21" s="48" t="s">
        <v>94</v>
      </c>
      <c r="C21" s="49"/>
      <c r="D21" s="49"/>
      <c r="E21" s="49"/>
      <c r="F21" s="49"/>
      <c r="G21" s="49"/>
      <c r="H21" s="49"/>
      <c r="I21" s="49"/>
      <c r="J21" s="49"/>
      <c r="K21" s="49"/>
      <c r="L21" s="49"/>
    </row>
    <row r="22" spans="2:12" x14ac:dyDescent="0.25">
      <c r="B22" s="48" t="s">
        <v>158</v>
      </c>
      <c r="C22" s="49"/>
      <c r="D22" s="49"/>
      <c r="E22" s="49"/>
      <c r="F22" s="49"/>
      <c r="G22" s="49"/>
      <c r="H22" s="49"/>
      <c r="I22" s="49"/>
      <c r="J22" s="49"/>
      <c r="K22" s="49"/>
      <c r="L22" s="49"/>
    </row>
    <row r="23" spans="2:12" x14ac:dyDescent="0.25">
      <c r="B23" s="48" t="s">
        <v>159</v>
      </c>
      <c r="C23" s="49"/>
      <c r="D23" s="49"/>
      <c r="E23" s="49"/>
      <c r="F23" s="49"/>
      <c r="G23" s="49"/>
      <c r="H23" s="49"/>
      <c r="I23" s="49"/>
      <c r="J23" s="49"/>
      <c r="K23" s="49"/>
      <c r="L23" s="49"/>
    </row>
  </sheetData>
  <mergeCells count="11">
    <mergeCell ref="B23:L23"/>
    <mergeCell ref="K4:L4"/>
    <mergeCell ref="B19:L19"/>
    <mergeCell ref="B20:L20"/>
    <mergeCell ref="B21:L21"/>
    <mergeCell ref="B22:L22"/>
    <mergeCell ref="B4:B5"/>
    <mergeCell ref="C4:D4"/>
    <mergeCell ref="E4:F4"/>
    <mergeCell ref="G4:H4"/>
    <mergeCell ref="I4:J4"/>
  </mergeCells>
  <pageMargins left="0.7" right="0.7" top="0.75" bottom="0.75" header="0.3" footer="0.3"/>
  <pageSetup paperSize="9" scale="91" orientation="landscape"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2AB"/>
    <pageSetUpPr fitToPage="1"/>
  </sheetPr>
  <dimension ref="B1:O19"/>
  <sheetViews>
    <sheetView showGridLines="0" workbookViewId="0">
      <selection activeCell="J33" sqref="J33"/>
    </sheetView>
  </sheetViews>
  <sheetFormatPr baseColWidth="10" defaultRowHeight="13.2" x14ac:dyDescent="0.25"/>
  <cols>
    <col min="1" max="1" width="2.5546875" customWidth="1"/>
    <col min="2" max="2" width="19.33203125" customWidth="1"/>
    <col min="3" max="14" width="11.77734375" customWidth="1"/>
  </cols>
  <sheetData>
    <row r="1" spans="2:15" ht="17.399999999999999" x14ac:dyDescent="0.3">
      <c r="B1" s="3" t="s">
        <v>13</v>
      </c>
    </row>
    <row r="4" spans="2:15" ht="21" customHeight="1" x14ac:dyDescent="0.25">
      <c r="B4" s="52" t="s">
        <v>137</v>
      </c>
      <c r="C4" s="53" t="s">
        <v>171</v>
      </c>
      <c r="D4" s="53" t="s">
        <v>171</v>
      </c>
      <c r="E4" s="53" t="s">
        <v>171</v>
      </c>
      <c r="F4" s="53" t="s">
        <v>171</v>
      </c>
      <c r="G4" s="53" t="s">
        <v>171</v>
      </c>
      <c r="H4" s="53" t="s">
        <v>171</v>
      </c>
      <c r="I4" s="53" t="s">
        <v>171</v>
      </c>
      <c r="J4" s="53" t="s">
        <v>171</v>
      </c>
      <c r="K4" s="53" t="s">
        <v>171</v>
      </c>
      <c r="L4" s="53" t="s">
        <v>171</v>
      </c>
      <c r="M4" s="53" t="s">
        <v>171</v>
      </c>
      <c r="N4" s="53" t="s">
        <v>171</v>
      </c>
    </row>
    <row r="5" spans="2:15" ht="21" customHeight="1" x14ac:dyDescent="0.25">
      <c r="B5" s="52" t="s">
        <v>137</v>
      </c>
      <c r="C5" s="15">
        <v>0</v>
      </c>
      <c r="D5" s="15" t="s">
        <v>161</v>
      </c>
      <c r="E5" s="15" t="s">
        <v>162</v>
      </c>
      <c r="F5" s="15" t="s">
        <v>163</v>
      </c>
      <c r="G5" s="15" t="s">
        <v>164</v>
      </c>
      <c r="H5" s="15" t="s">
        <v>165</v>
      </c>
      <c r="I5" s="15" t="s">
        <v>166</v>
      </c>
      <c r="J5" s="15" t="s">
        <v>167</v>
      </c>
      <c r="K5" s="15" t="s">
        <v>168</v>
      </c>
      <c r="L5" s="15" t="s">
        <v>169</v>
      </c>
      <c r="M5" s="15" t="s">
        <v>170</v>
      </c>
      <c r="N5" s="15" t="s">
        <v>157</v>
      </c>
    </row>
    <row r="6" spans="2:15" x14ac:dyDescent="0.25">
      <c r="B6" s="16">
        <v>0</v>
      </c>
      <c r="C6" s="31">
        <v>11</v>
      </c>
      <c r="D6" s="31">
        <v>21.7</v>
      </c>
      <c r="E6" s="31">
        <v>4.7</v>
      </c>
      <c r="F6" s="31">
        <v>3.3</v>
      </c>
      <c r="G6" s="31">
        <v>1.8</v>
      </c>
      <c r="H6" s="31">
        <v>0.9</v>
      </c>
      <c r="I6" s="31">
        <v>0.4</v>
      </c>
      <c r="J6" s="31">
        <v>0.3</v>
      </c>
      <c r="K6" s="31">
        <v>0.6</v>
      </c>
      <c r="L6" s="31">
        <v>0.1</v>
      </c>
      <c r="M6" s="31">
        <v>0</v>
      </c>
      <c r="N6" s="35">
        <v>44.7</v>
      </c>
      <c r="O6" s="45"/>
    </row>
    <row r="7" spans="2:15" x14ac:dyDescent="0.25">
      <c r="B7" s="16" t="s">
        <v>146</v>
      </c>
      <c r="C7" s="31">
        <v>9.5</v>
      </c>
      <c r="D7" s="31">
        <v>30</v>
      </c>
      <c r="E7" s="31">
        <v>5.7</v>
      </c>
      <c r="F7" s="31">
        <v>3</v>
      </c>
      <c r="G7" s="31">
        <v>1.5</v>
      </c>
      <c r="H7" s="31">
        <v>0.7</v>
      </c>
      <c r="I7" s="31">
        <v>0.4</v>
      </c>
      <c r="J7" s="31">
        <v>0.2</v>
      </c>
      <c r="K7" s="31">
        <v>0.4</v>
      </c>
      <c r="L7" s="31">
        <v>0</v>
      </c>
      <c r="M7" s="31">
        <v>0</v>
      </c>
      <c r="N7" s="35">
        <v>51.4</v>
      </c>
      <c r="O7" s="45"/>
    </row>
    <row r="8" spans="2:15" x14ac:dyDescent="0.25">
      <c r="B8" s="16" t="s">
        <v>147</v>
      </c>
      <c r="C8" s="31">
        <v>9.1999999999999993</v>
      </c>
      <c r="D8" s="31">
        <v>24.3</v>
      </c>
      <c r="E8" s="31">
        <v>6.3</v>
      </c>
      <c r="F8" s="31">
        <v>4.5999999999999996</v>
      </c>
      <c r="G8" s="31">
        <v>3.6</v>
      </c>
      <c r="H8" s="31">
        <v>1.8</v>
      </c>
      <c r="I8" s="31">
        <v>0.8</v>
      </c>
      <c r="J8" s="31">
        <v>0.4</v>
      </c>
      <c r="K8" s="31">
        <v>0.7</v>
      </c>
      <c r="L8" s="31">
        <v>0</v>
      </c>
      <c r="M8" s="31">
        <v>0</v>
      </c>
      <c r="N8" s="35">
        <v>51.8</v>
      </c>
      <c r="O8" s="45"/>
    </row>
    <row r="9" spans="2:15" x14ac:dyDescent="0.25">
      <c r="B9" s="16" t="s">
        <v>148</v>
      </c>
      <c r="C9" s="31">
        <v>11</v>
      </c>
      <c r="D9" s="31">
        <v>25.7</v>
      </c>
      <c r="E9" s="31">
        <v>8.1</v>
      </c>
      <c r="F9" s="31">
        <v>7.3</v>
      </c>
      <c r="G9" s="31">
        <v>8.1</v>
      </c>
      <c r="H9" s="31">
        <v>5.6</v>
      </c>
      <c r="I9" s="31">
        <v>2.2999999999999998</v>
      </c>
      <c r="J9" s="31">
        <v>1.1000000000000001</v>
      </c>
      <c r="K9" s="31">
        <v>1.4</v>
      </c>
      <c r="L9" s="31">
        <v>0</v>
      </c>
      <c r="M9" s="31">
        <v>0</v>
      </c>
      <c r="N9" s="35">
        <v>70.599999999999994</v>
      </c>
      <c r="O9" s="45"/>
    </row>
    <row r="10" spans="2:15" x14ac:dyDescent="0.25">
      <c r="B10" s="16" t="s">
        <v>149</v>
      </c>
      <c r="C10" s="31">
        <v>33.6</v>
      </c>
      <c r="D10" s="31">
        <v>63.3</v>
      </c>
      <c r="E10" s="31">
        <v>21.1</v>
      </c>
      <c r="F10" s="31">
        <v>21.8</v>
      </c>
      <c r="G10" s="31">
        <v>24.6</v>
      </c>
      <c r="H10" s="31">
        <v>18.5</v>
      </c>
      <c r="I10" s="31">
        <v>9.3000000000000007</v>
      </c>
      <c r="J10" s="31">
        <v>4.7</v>
      </c>
      <c r="K10" s="31">
        <v>5.9</v>
      </c>
      <c r="L10" s="31">
        <v>0.1</v>
      </c>
      <c r="M10" s="31">
        <v>0</v>
      </c>
      <c r="N10" s="35">
        <v>202.9</v>
      </c>
      <c r="O10" s="45"/>
    </row>
    <row r="11" spans="2:15" x14ac:dyDescent="0.25">
      <c r="B11" s="16" t="s">
        <v>150</v>
      </c>
      <c r="C11" s="31">
        <v>41.6</v>
      </c>
      <c r="D11" s="31">
        <v>50.9</v>
      </c>
      <c r="E11" s="31">
        <v>24.1</v>
      </c>
      <c r="F11" s="31">
        <v>28.8</v>
      </c>
      <c r="G11" s="31">
        <v>36.299999999999997</v>
      </c>
      <c r="H11" s="31">
        <v>25.2</v>
      </c>
      <c r="I11" s="31">
        <v>13.3</v>
      </c>
      <c r="J11" s="31">
        <v>7.5</v>
      </c>
      <c r="K11" s="31">
        <v>11.8</v>
      </c>
      <c r="L11" s="31">
        <v>0.2</v>
      </c>
      <c r="M11" s="31">
        <v>0</v>
      </c>
      <c r="N11" s="35">
        <v>239.5</v>
      </c>
      <c r="O11" s="45"/>
    </row>
    <row r="12" spans="2:15" x14ac:dyDescent="0.25">
      <c r="B12" s="16" t="s">
        <v>151</v>
      </c>
      <c r="C12" s="31">
        <v>30.8</v>
      </c>
      <c r="D12" s="31">
        <v>16.899999999999999</v>
      </c>
      <c r="E12" s="31">
        <v>10.6</v>
      </c>
      <c r="F12" s="31">
        <v>15.2</v>
      </c>
      <c r="G12" s="31">
        <v>25.2</v>
      </c>
      <c r="H12" s="31">
        <v>19.7</v>
      </c>
      <c r="I12" s="31">
        <v>10.4</v>
      </c>
      <c r="J12" s="31">
        <v>6.5</v>
      </c>
      <c r="K12" s="31">
        <v>11.4</v>
      </c>
      <c r="L12" s="31">
        <v>0.3</v>
      </c>
      <c r="M12" s="31">
        <v>0</v>
      </c>
      <c r="N12" s="35">
        <v>147.1</v>
      </c>
      <c r="O12" s="45"/>
    </row>
    <row r="13" spans="2:15" x14ac:dyDescent="0.25">
      <c r="B13" s="16" t="s">
        <v>152</v>
      </c>
      <c r="C13" s="31">
        <v>28.5</v>
      </c>
      <c r="D13" s="31">
        <v>8.1</v>
      </c>
      <c r="E13" s="31">
        <v>6.6</v>
      </c>
      <c r="F13" s="31">
        <v>10.6</v>
      </c>
      <c r="G13" s="31">
        <v>21.3</v>
      </c>
      <c r="H13" s="31">
        <v>18.3</v>
      </c>
      <c r="I13" s="31">
        <v>10.6</v>
      </c>
      <c r="J13" s="31">
        <v>6.7</v>
      </c>
      <c r="K13" s="31">
        <v>16.3</v>
      </c>
      <c r="L13" s="31">
        <v>0.6</v>
      </c>
      <c r="M13" s="31">
        <v>0.1</v>
      </c>
      <c r="N13" s="35">
        <v>127.7</v>
      </c>
      <c r="O13" s="45"/>
    </row>
    <row r="14" spans="2:15" x14ac:dyDescent="0.25">
      <c r="B14" s="16" t="s">
        <v>153</v>
      </c>
      <c r="C14" s="31">
        <v>10.3</v>
      </c>
      <c r="D14" s="31">
        <v>1.2</v>
      </c>
      <c r="E14" s="31">
        <v>1.2</v>
      </c>
      <c r="F14" s="31">
        <v>2.4</v>
      </c>
      <c r="G14" s="31">
        <v>6.2</v>
      </c>
      <c r="H14" s="31">
        <v>7.2</v>
      </c>
      <c r="I14" s="31">
        <v>4.9000000000000004</v>
      </c>
      <c r="J14" s="31">
        <v>3.3</v>
      </c>
      <c r="K14" s="31">
        <v>11.6</v>
      </c>
      <c r="L14" s="31">
        <v>1.1000000000000001</v>
      </c>
      <c r="M14" s="31">
        <v>0.3</v>
      </c>
      <c r="N14" s="35">
        <v>49.6</v>
      </c>
      <c r="O14" s="45"/>
    </row>
    <row r="15" spans="2:15" x14ac:dyDescent="0.25">
      <c r="B15" s="16" t="s">
        <v>154</v>
      </c>
      <c r="C15" s="31">
        <v>1.7</v>
      </c>
      <c r="D15" s="31">
        <v>0.1</v>
      </c>
      <c r="E15" s="31">
        <v>0.1</v>
      </c>
      <c r="F15" s="31">
        <v>0.2</v>
      </c>
      <c r="G15" s="31">
        <v>0.8</v>
      </c>
      <c r="H15" s="31">
        <v>1.2</v>
      </c>
      <c r="I15" s="31">
        <v>1.1000000000000001</v>
      </c>
      <c r="J15" s="31">
        <v>0.7</v>
      </c>
      <c r="K15" s="31">
        <v>4.5999999999999996</v>
      </c>
      <c r="L15" s="31">
        <v>1.1000000000000001</v>
      </c>
      <c r="M15" s="31">
        <v>0.6</v>
      </c>
      <c r="N15" s="35">
        <v>12.4</v>
      </c>
      <c r="O15" s="45"/>
    </row>
    <row r="16" spans="2:15" x14ac:dyDescent="0.25">
      <c r="B16" s="16" t="s">
        <v>155</v>
      </c>
      <c r="C16" s="31">
        <v>0.1</v>
      </c>
      <c r="D16" s="31">
        <v>0</v>
      </c>
      <c r="E16" s="31">
        <v>0</v>
      </c>
      <c r="F16" s="31">
        <v>0</v>
      </c>
      <c r="G16" s="31">
        <v>0</v>
      </c>
      <c r="H16" s="31">
        <v>0.1</v>
      </c>
      <c r="I16" s="31">
        <v>0.1</v>
      </c>
      <c r="J16" s="31">
        <v>0.1</v>
      </c>
      <c r="K16" s="31">
        <v>0.8</v>
      </c>
      <c r="L16" s="31">
        <v>0.3</v>
      </c>
      <c r="M16" s="31">
        <v>0.5</v>
      </c>
      <c r="N16" s="35">
        <v>1.9</v>
      </c>
      <c r="O16" s="45"/>
    </row>
    <row r="17" spans="2:15" x14ac:dyDescent="0.25">
      <c r="B17" s="16" t="s">
        <v>156</v>
      </c>
      <c r="C17" s="31">
        <v>0</v>
      </c>
      <c r="D17" s="31">
        <v>0</v>
      </c>
      <c r="E17" s="31">
        <v>0</v>
      </c>
      <c r="F17" s="31">
        <v>0</v>
      </c>
      <c r="G17" s="31">
        <v>0</v>
      </c>
      <c r="H17" s="31">
        <v>0</v>
      </c>
      <c r="I17" s="31">
        <v>0</v>
      </c>
      <c r="J17" s="31">
        <v>0</v>
      </c>
      <c r="K17" s="31">
        <v>0.1</v>
      </c>
      <c r="L17" s="31">
        <v>0.1</v>
      </c>
      <c r="M17" s="31">
        <v>0.3</v>
      </c>
      <c r="N17" s="35">
        <v>0.5</v>
      </c>
      <c r="O17" s="45"/>
    </row>
    <row r="18" spans="2:15" x14ac:dyDescent="0.25">
      <c r="B18" s="22" t="s">
        <v>157</v>
      </c>
      <c r="C18" s="32">
        <v>187.2</v>
      </c>
      <c r="D18" s="32">
        <v>242.2</v>
      </c>
      <c r="E18" s="32">
        <v>88.5</v>
      </c>
      <c r="F18" s="32">
        <v>97.3</v>
      </c>
      <c r="G18" s="32">
        <v>129.30000000000001</v>
      </c>
      <c r="H18" s="32">
        <v>99.1</v>
      </c>
      <c r="I18" s="32">
        <v>53.7</v>
      </c>
      <c r="J18" s="32">
        <v>31.5</v>
      </c>
      <c r="K18" s="32">
        <v>65.599999999999994</v>
      </c>
      <c r="L18" s="32">
        <v>3.9</v>
      </c>
      <c r="M18" s="32">
        <v>1.9</v>
      </c>
      <c r="N18" s="32" t="s">
        <v>2228</v>
      </c>
    </row>
    <row r="19" spans="2:15" x14ac:dyDescent="0.25">
      <c r="K19" s="45"/>
      <c r="M19" s="45"/>
    </row>
  </sheetData>
  <mergeCells count="2">
    <mergeCell ref="B4:B5"/>
    <mergeCell ref="C4:N4"/>
  </mergeCells>
  <pageMargins left="0.70866141732283472" right="0.70866141732283472" top="0.74803149606299213" bottom="0.74803149606299213" header="0.31496062992125984" footer="0.31496062992125984"/>
  <pageSetup paperSize="9" scale="7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5078"/>
    <pageSetUpPr fitToPage="1"/>
  </sheetPr>
  <dimension ref="B1:H40"/>
  <sheetViews>
    <sheetView showGridLines="0" workbookViewId="0">
      <selection activeCell="D42" sqref="D42"/>
    </sheetView>
  </sheetViews>
  <sheetFormatPr baseColWidth="10" defaultRowHeight="13.2" x14ac:dyDescent="0.25"/>
  <cols>
    <col min="1" max="1" width="2.5546875" customWidth="1"/>
    <col min="2" max="2" width="44" customWidth="1"/>
    <col min="3" max="3" width="7.6640625" customWidth="1"/>
    <col min="4" max="4" width="9.6640625" customWidth="1"/>
    <col min="5" max="5" width="8.44140625" customWidth="1"/>
    <col min="6" max="6" width="11.33203125" customWidth="1"/>
    <col min="7" max="7" width="9.77734375" customWidth="1"/>
    <col min="8" max="8" width="7.33203125" customWidth="1"/>
  </cols>
  <sheetData>
    <row r="1" spans="2:8" ht="17.399999999999999" x14ac:dyDescent="0.3">
      <c r="B1" s="3" t="s">
        <v>18</v>
      </c>
    </row>
    <row r="4" spans="2:8" ht="42" customHeight="1" x14ac:dyDescent="0.25">
      <c r="B4" s="14" t="s">
        <v>172</v>
      </c>
      <c r="C4" s="15" t="s">
        <v>173</v>
      </c>
      <c r="D4" s="15" t="s">
        <v>174</v>
      </c>
      <c r="E4" s="15" t="s">
        <v>175</v>
      </c>
      <c r="F4" s="15" t="s">
        <v>176</v>
      </c>
      <c r="G4" s="15" t="s">
        <v>177</v>
      </c>
      <c r="H4" s="15" t="s">
        <v>157</v>
      </c>
    </row>
    <row r="5" spans="2:8" x14ac:dyDescent="0.25">
      <c r="B5" s="50" t="s">
        <v>178</v>
      </c>
      <c r="C5" s="51"/>
      <c r="D5" s="51"/>
      <c r="E5" s="51"/>
      <c r="F5" s="51"/>
      <c r="G5" s="51"/>
      <c r="H5" s="51"/>
    </row>
    <row r="6" spans="2:8" ht="15.6" x14ac:dyDescent="0.25">
      <c r="B6" s="16" t="s">
        <v>179</v>
      </c>
      <c r="C6" s="17">
        <v>156456</v>
      </c>
      <c r="D6" s="17">
        <v>141930</v>
      </c>
      <c r="E6" s="17">
        <v>28326</v>
      </c>
      <c r="F6" s="17">
        <v>57883</v>
      </c>
      <c r="G6" s="17">
        <v>9349</v>
      </c>
      <c r="H6" s="17">
        <v>393944</v>
      </c>
    </row>
    <row r="7" spans="2:8" x14ac:dyDescent="0.25">
      <c r="B7" s="50" t="s">
        <v>180</v>
      </c>
      <c r="C7" s="51"/>
      <c r="D7" s="51"/>
      <c r="E7" s="51"/>
      <c r="F7" s="51"/>
      <c r="G7" s="51"/>
      <c r="H7" s="51"/>
    </row>
    <row r="8" spans="2:8" x14ac:dyDescent="0.25">
      <c r="B8" s="43" t="s">
        <v>2276</v>
      </c>
      <c r="C8" s="17">
        <v>45874</v>
      </c>
      <c r="D8" s="17">
        <v>64392</v>
      </c>
      <c r="E8" s="17">
        <v>6196</v>
      </c>
      <c r="F8" s="17">
        <v>43995</v>
      </c>
      <c r="G8" s="17">
        <v>46065</v>
      </c>
      <c r="H8" s="17">
        <v>49421</v>
      </c>
    </row>
    <row r="9" spans="2:8" x14ac:dyDescent="0.25">
      <c r="B9" s="43" t="s">
        <v>2278</v>
      </c>
      <c r="C9" s="17">
        <v>0</v>
      </c>
      <c r="D9" s="17">
        <v>25615</v>
      </c>
      <c r="E9" s="17">
        <v>0</v>
      </c>
      <c r="F9" s="17">
        <v>0</v>
      </c>
      <c r="G9" s="17">
        <v>0</v>
      </c>
      <c r="H9" s="17">
        <v>9229</v>
      </c>
    </row>
    <row r="10" spans="2:8" x14ac:dyDescent="0.25">
      <c r="B10" s="43" t="s">
        <v>2277</v>
      </c>
      <c r="C10" s="17">
        <v>1468</v>
      </c>
      <c r="D10" s="17">
        <v>4030</v>
      </c>
      <c r="E10" s="17">
        <v>646</v>
      </c>
      <c r="F10" s="17">
        <v>2791</v>
      </c>
      <c r="G10" s="17">
        <v>3364</v>
      </c>
      <c r="H10" s="17">
        <v>2571</v>
      </c>
    </row>
    <row r="11" spans="2:8" x14ac:dyDescent="0.25">
      <c r="B11" s="43" t="s">
        <v>2279</v>
      </c>
      <c r="C11" s="17">
        <v>0</v>
      </c>
      <c r="D11" s="17">
        <v>1235</v>
      </c>
      <c r="E11" s="17">
        <v>0</v>
      </c>
      <c r="F11" s="17">
        <v>0</v>
      </c>
      <c r="G11" s="17">
        <v>0</v>
      </c>
      <c r="H11" s="17">
        <v>445</v>
      </c>
    </row>
    <row r="12" spans="2:8" x14ac:dyDescent="0.25">
      <c r="B12" s="16" t="s">
        <v>185</v>
      </c>
      <c r="C12" s="17">
        <v>4716</v>
      </c>
      <c r="D12" s="17">
        <v>16235</v>
      </c>
      <c r="E12" s="17">
        <v>39863</v>
      </c>
      <c r="F12" s="17">
        <v>14008</v>
      </c>
      <c r="G12" s="17">
        <v>11897</v>
      </c>
      <c r="H12" s="17">
        <v>12929</v>
      </c>
    </row>
    <row r="13" spans="2:8" x14ac:dyDescent="0.25">
      <c r="B13" s="43" t="s">
        <v>2274</v>
      </c>
      <c r="C13" s="17">
        <v>0</v>
      </c>
      <c r="D13" s="17">
        <v>7348</v>
      </c>
      <c r="E13" s="17">
        <v>0</v>
      </c>
      <c r="F13" s="17">
        <v>0</v>
      </c>
      <c r="G13" s="17">
        <v>0</v>
      </c>
      <c r="H13" s="17">
        <v>2647</v>
      </c>
    </row>
    <row r="14" spans="2:8" x14ac:dyDescent="0.25">
      <c r="B14" s="16" t="s">
        <v>187</v>
      </c>
      <c r="C14" s="17">
        <v>882</v>
      </c>
      <c r="D14" s="17">
        <v>4860</v>
      </c>
      <c r="E14" s="17">
        <v>3951</v>
      </c>
      <c r="F14" s="17">
        <v>1881</v>
      </c>
      <c r="G14" s="17">
        <v>3017</v>
      </c>
      <c r="H14" s="17">
        <v>2733</v>
      </c>
    </row>
    <row r="15" spans="2:8" x14ac:dyDescent="0.25">
      <c r="B15" s="16" t="s">
        <v>188</v>
      </c>
      <c r="C15" s="17">
        <v>1418</v>
      </c>
      <c r="D15" s="17">
        <v>9965</v>
      </c>
      <c r="E15" s="17">
        <v>8796</v>
      </c>
      <c r="F15" s="17">
        <v>4796</v>
      </c>
      <c r="G15" s="17">
        <v>4774</v>
      </c>
      <c r="H15" s="17">
        <v>5604</v>
      </c>
    </row>
    <row r="16" spans="2:8" x14ac:dyDescent="0.25">
      <c r="B16" s="16" t="s">
        <v>189</v>
      </c>
      <c r="C16" s="17">
        <v>347</v>
      </c>
      <c r="D16" s="17">
        <v>645</v>
      </c>
      <c r="E16" s="17">
        <v>193</v>
      </c>
      <c r="F16" s="17">
        <v>3012</v>
      </c>
      <c r="G16" s="17">
        <v>5553</v>
      </c>
      <c r="H16" s="17">
        <v>958</v>
      </c>
    </row>
    <row r="17" spans="2:8" ht="15.6" x14ac:dyDescent="0.25">
      <c r="B17" s="24" t="s">
        <v>139</v>
      </c>
      <c r="C17" s="25">
        <v>54750</v>
      </c>
      <c r="D17" s="25">
        <v>134429</v>
      </c>
      <c r="E17" s="25">
        <v>59743</v>
      </c>
      <c r="F17" s="25">
        <v>70542</v>
      </c>
      <c r="G17" s="25">
        <v>74849</v>
      </c>
      <c r="H17" s="25">
        <v>86613</v>
      </c>
    </row>
    <row r="18" spans="2:8" x14ac:dyDescent="0.25">
      <c r="B18" s="50" t="s">
        <v>190</v>
      </c>
      <c r="C18" s="51"/>
      <c r="D18" s="51"/>
      <c r="E18" s="51"/>
      <c r="F18" s="51"/>
      <c r="G18" s="51"/>
      <c r="H18" s="51"/>
    </row>
    <row r="19" spans="2:8" x14ac:dyDescent="0.25">
      <c r="B19" s="16" t="s">
        <v>191</v>
      </c>
      <c r="C19" s="17">
        <v>5116</v>
      </c>
      <c r="D19" s="17">
        <v>7907</v>
      </c>
      <c r="E19" s="17">
        <v>635</v>
      </c>
      <c r="F19" s="17">
        <v>4146</v>
      </c>
      <c r="G19" s="17">
        <v>4200</v>
      </c>
      <c r="H19" s="17">
        <v>5635</v>
      </c>
    </row>
    <row r="20" spans="2:8" x14ac:dyDescent="0.25">
      <c r="B20" s="16" t="s">
        <v>192</v>
      </c>
      <c r="C20" s="17">
        <v>803</v>
      </c>
      <c r="D20" s="17">
        <v>5076</v>
      </c>
      <c r="E20" s="17">
        <v>2024</v>
      </c>
      <c r="F20" s="17">
        <v>2310</v>
      </c>
      <c r="G20" s="17">
        <v>2287</v>
      </c>
      <c r="H20" s="17">
        <v>2687</v>
      </c>
    </row>
    <row r="21" spans="2:8" x14ac:dyDescent="0.25">
      <c r="B21" s="16" t="s">
        <v>193</v>
      </c>
      <c r="C21" s="17">
        <v>2307</v>
      </c>
      <c r="D21" s="17">
        <v>7050</v>
      </c>
      <c r="E21" s="17">
        <v>671</v>
      </c>
      <c r="F21" s="17">
        <v>3116</v>
      </c>
      <c r="G21" s="17">
        <v>2085</v>
      </c>
      <c r="H21" s="17">
        <v>4012</v>
      </c>
    </row>
    <row r="22" spans="2:8" x14ac:dyDescent="0.25">
      <c r="B22" s="16" t="s">
        <v>194</v>
      </c>
      <c r="C22" s="17">
        <v>2000</v>
      </c>
      <c r="D22" s="17">
        <v>3995</v>
      </c>
      <c r="E22" s="17">
        <v>2000</v>
      </c>
      <c r="F22" s="17">
        <v>2000</v>
      </c>
      <c r="G22" s="17">
        <v>2192</v>
      </c>
      <c r="H22" s="17">
        <v>2724</v>
      </c>
    </row>
    <row r="23" spans="2:8" x14ac:dyDescent="0.25">
      <c r="B23" s="16" t="s">
        <v>195</v>
      </c>
      <c r="C23" s="17">
        <v>1457</v>
      </c>
      <c r="D23" s="17">
        <v>2837</v>
      </c>
      <c r="E23" s="17">
        <v>5118</v>
      </c>
      <c r="F23" s="17">
        <v>3851</v>
      </c>
      <c r="G23" s="17">
        <v>6224</v>
      </c>
      <c r="H23" s="17">
        <v>2682</v>
      </c>
    </row>
    <row r="24" spans="2:8" x14ac:dyDescent="0.25">
      <c r="B24" s="24" t="s">
        <v>196</v>
      </c>
      <c r="C24" s="25">
        <v>11682</v>
      </c>
      <c r="D24" s="25">
        <v>26866</v>
      </c>
      <c r="E24" s="25">
        <v>10448</v>
      </c>
      <c r="F24" s="25">
        <v>15422</v>
      </c>
      <c r="G24" s="25">
        <v>16987</v>
      </c>
      <c r="H24" s="25">
        <v>17739</v>
      </c>
    </row>
    <row r="25" spans="2:8" x14ac:dyDescent="0.25">
      <c r="B25" s="50" t="s">
        <v>197</v>
      </c>
      <c r="C25" s="51"/>
      <c r="D25" s="51"/>
      <c r="E25" s="51"/>
      <c r="F25" s="51"/>
      <c r="G25" s="51"/>
      <c r="H25" s="51"/>
    </row>
    <row r="26" spans="2:8" ht="15.6" x14ac:dyDescent="0.25">
      <c r="B26" s="33" t="s">
        <v>2247</v>
      </c>
      <c r="C26" s="34">
        <v>43380</v>
      </c>
      <c r="D26" s="34">
        <v>107683</v>
      </c>
      <c r="E26" s="34">
        <v>50185</v>
      </c>
      <c r="F26" s="34">
        <v>55403</v>
      </c>
      <c r="G26" s="34">
        <v>58140</v>
      </c>
      <c r="H26" s="34">
        <v>69153</v>
      </c>
    </row>
    <row r="27" spans="2:8" x14ac:dyDescent="0.25">
      <c r="B27" s="50" t="s">
        <v>199</v>
      </c>
      <c r="C27" s="51"/>
      <c r="D27" s="51"/>
      <c r="E27" s="51"/>
      <c r="F27" s="51"/>
      <c r="G27" s="51"/>
      <c r="H27" s="51"/>
    </row>
    <row r="28" spans="2:8" x14ac:dyDescent="0.25">
      <c r="B28" s="16" t="s">
        <v>200</v>
      </c>
      <c r="C28" s="17">
        <v>105013</v>
      </c>
      <c r="D28" s="17">
        <v>427759</v>
      </c>
      <c r="E28" s="17">
        <v>466943</v>
      </c>
      <c r="F28" s="17">
        <v>178489</v>
      </c>
      <c r="G28" s="17">
        <v>169544</v>
      </c>
      <c r="H28" s="17">
        <v>259643</v>
      </c>
    </row>
    <row r="29" spans="2:8" x14ac:dyDescent="0.25">
      <c r="B29" s="16" t="s">
        <v>201</v>
      </c>
      <c r="C29" s="17">
        <v>2322</v>
      </c>
      <c r="D29" s="17">
        <v>10453</v>
      </c>
      <c r="E29" s="17">
        <v>6375</v>
      </c>
      <c r="F29" s="17">
        <v>5323</v>
      </c>
      <c r="G29" s="17">
        <v>4231</v>
      </c>
      <c r="H29" s="17">
        <v>6029</v>
      </c>
    </row>
    <row r="30" spans="2:8" x14ac:dyDescent="0.25">
      <c r="B30" s="16" t="s">
        <v>202</v>
      </c>
      <c r="C30" s="17">
        <v>63176</v>
      </c>
      <c r="D30" s="17">
        <v>434743</v>
      </c>
      <c r="E30" s="17">
        <v>303309</v>
      </c>
      <c r="F30" s="17">
        <v>181695</v>
      </c>
      <c r="G30" s="17">
        <v>170467</v>
      </c>
      <c r="H30" s="17">
        <v>234270</v>
      </c>
    </row>
    <row r="31" spans="2:8" x14ac:dyDescent="0.25">
      <c r="B31" s="16" t="s">
        <v>203</v>
      </c>
      <c r="C31" s="17">
        <v>4819</v>
      </c>
      <c r="D31" s="17">
        <v>22385</v>
      </c>
      <c r="E31" s="17">
        <v>7659</v>
      </c>
      <c r="F31" s="17">
        <v>7859</v>
      </c>
      <c r="G31" s="17">
        <v>8475</v>
      </c>
      <c r="H31" s="17">
        <v>11885</v>
      </c>
    </row>
    <row r="32" spans="2:8" x14ac:dyDescent="0.25">
      <c r="B32" s="16" t="s">
        <v>204</v>
      </c>
      <c r="C32" s="17">
        <v>5191</v>
      </c>
      <c r="D32" s="17">
        <v>16798</v>
      </c>
      <c r="E32" s="17">
        <v>9279</v>
      </c>
      <c r="F32" s="17">
        <v>8228</v>
      </c>
      <c r="G32" s="17">
        <v>9670</v>
      </c>
      <c r="H32" s="17">
        <v>10219</v>
      </c>
    </row>
    <row r="33" spans="2:8" ht="15.6" x14ac:dyDescent="0.25">
      <c r="B33" s="33" t="s">
        <v>2246</v>
      </c>
      <c r="C33" s="34">
        <v>180533</v>
      </c>
      <c r="D33" s="34">
        <v>912158</v>
      </c>
      <c r="E33" s="34">
        <v>793570</v>
      </c>
      <c r="F33" s="34">
        <v>381601</v>
      </c>
      <c r="G33" s="34">
        <v>362389</v>
      </c>
      <c r="H33" s="34">
        <v>522060</v>
      </c>
    </row>
    <row r="34" spans="2:8" x14ac:dyDescent="0.25">
      <c r="B34" s="50" t="s">
        <v>206</v>
      </c>
      <c r="C34" s="51"/>
      <c r="D34" s="51"/>
      <c r="E34" s="51"/>
      <c r="F34" s="51"/>
      <c r="G34" s="51"/>
      <c r="H34" s="51"/>
    </row>
    <row r="35" spans="2:8" x14ac:dyDescent="0.25">
      <c r="B35" s="24" t="s">
        <v>206</v>
      </c>
      <c r="C35" s="25">
        <v>63917</v>
      </c>
      <c r="D35" s="25">
        <v>398746</v>
      </c>
      <c r="E35" s="25">
        <v>156645</v>
      </c>
      <c r="F35" s="25">
        <v>174924</v>
      </c>
      <c r="G35" s="25">
        <v>168066</v>
      </c>
      <c r="H35" s="25">
        <v>209998</v>
      </c>
    </row>
    <row r="36" spans="2:8" x14ac:dyDescent="0.25">
      <c r="B36" s="50" t="s">
        <v>207</v>
      </c>
      <c r="C36" s="51"/>
      <c r="D36" s="51"/>
      <c r="E36" s="51"/>
      <c r="F36" s="51"/>
      <c r="G36" s="51"/>
      <c r="H36" s="51"/>
    </row>
    <row r="37" spans="2:8" ht="15.6" x14ac:dyDescent="0.25">
      <c r="B37" s="22" t="s">
        <v>208</v>
      </c>
      <c r="C37" s="23">
        <v>122693</v>
      </c>
      <c r="D37" s="23">
        <v>538148</v>
      </c>
      <c r="E37" s="23">
        <v>639263</v>
      </c>
      <c r="F37" s="23">
        <v>219720</v>
      </c>
      <c r="G37" s="23">
        <v>210535</v>
      </c>
      <c r="H37" s="23">
        <v>325857</v>
      </c>
    </row>
    <row r="39" spans="2:8" ht="12.75" customHeight="1" x14ac:dyDescent="0.25">
      <c r="B39" s="48" t="s">
        <v>209</v>
      </c>
      <c r="C39" s="49"/>
      <c r="D39" s="49"/>
      <c r="E39" s="49"/>
      <c r="F39" s="49"/>
      <c r="G39" s="49"/>
      <c r="H39" s="49"/>
    </row>
    <row r="40" spans="2:8" ht="55.8" customHeight="1" x14ac:dyDescent="0.25">
      <c r="B40" s="54" t="s">
        <v>2280</v>
      </c>
      <c r="C40" s="49"/>
      <c r="D40" s="49"/>
      <c r="E40" s="49"/>
      <c r="F40" s="49"/>
      <c r="G40" s="49"/>
      <c r="H40" s="49"/>
    </row>
  </sheetData>
  <mergeCells count="9">
    <mergeCell ref="B34:H34"/>
    <mergeCell ref="B36:H36"/>
    <mergeCell ref="B39:H39"/>
    <mergeCell ref="B40:H40"/>
    <mergeCell ref="B5:H5"/>
    <mergeCell ref="B7:H7"/>
    <mergeCell ref="B18:H18"/>
    <mergeCell ref="B25:H25"/>
    <mergeCell ref="B27:H27"/>
  </mergeCells>
  <pageMargins left="0.7" right="0.7" top="0.75" bottom="0.75" header="0.3" footer="0.3"/>
  <pageSetup paperSize="9" scale="83" orientation="landscape" horizontalDpi="300" verticalDpi="3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5078"/>
    <pageSetUpPr fitToPage="1"/>
  </sheetPr>
  <dimension ref="B1:H41"/>
  <sheetViews>
    <sheetView showGridLines="0" workbookViewId="0">
      <selection activeCell="B41" sqref="B41:H41"/>
    </sheetView>
  </sheetViews>
  <sheetFormatPr baseColWidth="10" defaultRowHeight="13.2" x14ac:dyDescent="0.25"/>
  <cols>
    <col min="1" max="1" width="2.5546875" customWidth="1"/>
    <col min="2" max="2" width="44" customWidth="1"/>
    <col min="3" max="3" width="6.5546875" customWidth="1"/>
    <col min="4" max="4" width="11.109375" customWidth="1"/>
    <col min="5" max="6" width="9.77734375" customWidth="1"/>
    <col min="7" max="8" width="7.33203125" customWidth="1"/>
  </cols>
  <sheetData>
    <row r="1" spans="2:8" ht="17.399999999999999" x14ac:dyDescent="0.3">
      <c r="B1" s="3" t="s">
        <v>19</v>
      </c>
    </row>
    <row r="4" spans="2:8" ht="42" customHeight="1" x14ac:dyDescent="0.25">
      <c r="B4" s="14" t="s">
        <v>172</v>
      </c>
      <c r="C4" s="42" t="s">
        <v>2257</v>
      </c>
      <c r="D4" s="42" t="s">
        <v>2258</v>
      </c>
      <c r="E4" s="42" t="s">
        <v>2259</v>
      </c>
      <c r="F4" s="42" t="s">
        <v>2260</v>
      </c>
      <c r="G4" s="42" t="s">
        <v>2261</v>
      </c>
      <c r="H4" s="15" t="s">
        <v>157</v>
      </c>
    </row>
    <row r="5" spans="2:8" x14ac:dyDescent="0.25">
      <c r="B5" s="50" t="s">
        <v>178</v>
      </c>
      <c r="C5" s="51"/>
      <c r="D5" s="51"/>
      <c r="E5" s="51"/>
      <c r="F5" s="51"/>
      <c r="G5" s="51"/>
      <c r="H5" s="51"/>
    </row>
    <row r="6" spans="2:8" ht="15.6" x14ac:dyDescent="0.25">
      <c r="B6" s="43" t="s">
        <v>2249</v>
      </c>
      <c r="C6" s="17">
        <v>12287</v>
      </c>
      <c r="D6" s="17">
        <v>96134</v>
      </c>
      <c r="E6" s="17">
        <v>91126</v>
      </c>
      <c r="F6" s="17">
        <v>103161</v>
      </c>
      <c r="G6" s="17">
        <v>91235</v>
      </c>
      <c r="H6" s="17">
        <v>393944</v>
      </c>
    </row>
    <row r="7" spans="2:8" x14ac:dyDescent="0.25">
      <c r="B7" s="50" t="s">
        <v>180</v>
      </c>
      <c r="C7" s="51"/>
      <c r="D7" s="51"/>
      <c r="E7" s="51"/>
      <c r="F7" s="51"/>
      <c r="G7" s="51"/>
      <c r="H7" s="51"/>
    </row>
    <row r="8" spans="2:8" x14ac:dyDescent="0.25">
      <c r="B8" s="43" t="s">
        <v>2276</v>
      </c>
      <c r="C8" s="17">
        <v>11283</v>
      </c>
      <c r="D8" s="17">
        <v>47079</v>
      </c>
      <c r="E8" s="17">
        <v>76966</v>
      </c>
      <c r="F8" s="17">
        <v>71463</v>
      </c>
      <c r="G8" s="17">
        <v>4590</v>
      </c>
      <c r="H8" s="17">
        <v>49421</v>
      </c>
    </row>
    <row r="9" spans="2:8" x14ac:dyDescent="0.25">
      <c r="B9" s="43" t="s">
        <v>2278</v>
      </c>
      <c r="C9" s="17">
        <v>6</v>
      </c>
      <c r="D9" s="17">
        <v>4249</v>
      </c>
      <c r="E9" s="17">
        <v>15211</v>
      </c>
      <c r="F9" s="17">
        <v>15087</v>
      </c>
      <c r="G9" s="17">
        <v>3118</v>
      </c>
      <c r="H9" s="17">
        <v>9229</v>
      </c>
    </row>
    <row r="10" spans="2:8" x14ac:dyDescent="0.25">
      <c r="B10" s="43" t="s">
        <v>2277</v>
      </c>
      <c r="C10" s="17">
        <v>15</v>
      </c>
      <c r="D10" s="17">
        <v>765</v>
      </c>
      <c r="E10" s="17">
        <v>3089</v>
      </c>
      <c r="F10" s="17">
        <v>5062</v>
      </c>
      <c r="G10" s="17">
        <v>1486</v>
      </c>
      <c r="H10" s="17">
        <v>2571</v>
      </c>
    </row>
    <row r="11" spans="2:8" x14ac:dyDescent="0.25">
      <c r="B11" s="43" t="s">
        <v>2279</v>
      </c>
      <c r="C11" s="17">
        <v>0</v>
      </c>
      <c r="D11" s="17">
        <v>72</v>
      </c>
      <c r="E11" s="17">
        <v>571</v>
      </c>
      <c r="F11" s="17">
        <v>846</v>
      </c>
      <c r="G11" s="17">
        <v>318</v>
      </c>
      <c r="H11" s="17">
        <v>445</v>
      </c>
    </row>
    <row r="12" spans="2:8" x14ac:dyDescent="0.25">
      <c r="B12" s="16" t="s">
        <v>185</v>
      </c>
      <c r="C12" s="17">
        <v>645</v>
      </c>
      <c r="D12" s="17">
        <v>2150</v>
      </c>
      <c r="E12" s="17">
        <v>3138</v>
      </c>
      <c r="F12" s="17">
        <v>7436</v>
      </c>
      <c r="G12" s="17">
        <v>41934</v>
      </c>
      <c r="H12" s="17">
        <v>12929</v>
      </c>
    </row>
    <row r="13" spans="2:8" x14ac:dyDescent="0.25">
      <c r="B13" s="43" t="s">
        <v>2274</v>
      </c>
      <c r="C13" s="17">
        <v>0</v>
      </c>
      <c r="D13" s="17">
        <v>279</v>
      </c>
      <c r="E13" s="17">
        <v>642</v>
      </c>
      <c r="F13" s="17">
        <v>1311</v>
      </c>
      <c r="G13" s="17">
        <v>9013</v>
      </c>
      <c r="H13" s="17">
        <v>2647</v>
      </c>
    </row>
    <row r="14" spans="2:8" x14ac:dyDescent="0.25">
      <c r="B14" s="16" t="s">
        <v>187</v>
      </c>
      <c r="C14" s="17">
        <v>123</v>
      </c>
      <c r="D14" s="17">
        <v>232</v>
      </c>
      <c r="E14" s="17">
        <v>1595</v>
      </c>
      <c r="F14" s="17">
        <v>3921</v>
      </c>
      <c r="G14" s="17">
        <v>5514</v>
      </c>
      <c r="H14" s="17">
        <v>2733</v>
      </c>
    </row>
    <row r="15" spans="2:8" x14ac:dyDescent="0.25">
      <c r="B15" s="16" t="s">
        <v>188</v>
      </c>
      <c r="C15" s="17">
        <v>40</v>
      </c>
      <c r="D15" s="17">
        <v>370</v>
      </c>
      <c r="E15" s="17">
        <v>4053</v>
      </c>
      <c r="F15" s="17">
        <v>7883</v>
      </c>
      <c r="G15" s="17">
        <v>10840</v>
      </c>
      <c r="H15" s="17">
        <v>5604</v>
      </c>
    </row>
    <row r="16" spans="2:8" x14ac:dyDescent="0.25">
      <c r="B16" s="16" t="s">
        <v>189</v>
      </c>
      <c r="C16" s="17">
        <v>23</v>
      </c>
      <c r="D16" s="17">
        <v>413</v>
      </c>
      <c r="E16" s="17">
        <v>1980</v>
      </c>
      <c r="F16" s="17">
        <v>1192</v>
      </c>
      <c r="G16" s="17">
        <v>373</v>
      </c>
      <c r="H16" s="17">
        <v>958</v>
      </c>
    </row>
    <row r="17" spans="2:8" ht="15.6" x14ac:dyDescent="0.25">
      <c r="B17" s="33" t="s">
        <v>2250</v>
      </c>
      <c r="C17" s="25">
        <v>12135</v>
      </c>
      <c r="D17" s="25">
        <v>55632</v>
      </c>
      <c r="E17" s="25">
        <v>107344</v>
      </c>
      <c r="F17" s="25">
        <v>114298</v>
      </c>
      <c r="G17" s="25">
        <v>77278</v>
      </c>
      <c r="H17" s="25">
        <v>86613</v>
      </c>
    </row>
    <row r="18" spans="2:8" x14ac:dyDescent="0.25">
      <c r="B18" s="50" t="s">
        <v>190</v>
      </c>
      <c r="C18" s="51"/>
      <c r="D18" s="51"/>
      <c r="E18" s="51"/>
      <c r="F18" s="51"/>
      <c r="G18" s="51"/>
      <c r="H18" s="51"/>
    </row>
    <row r="19" spans="2:8" x14ac:dyDescent="0.25">
      <c r="B19" s="16" t="s">
        <v>191</v>
      </c>
      <c r="C19" s="17">
        <v>3400</v>
      </c>
      <c r="D19" s="17">
        <v>6057</v>
      </c>
      <c r="E19" s="17">
        <v>8326</v>
      </c>
      <c r="F19" s="17">
        <v>7424</v>
      </c>
      <c r="G19" s="17">
        <v>781</v>
      </c>
      <c r="H19" s="17">
        <v>5635</v>
      </c>
    </row>
    <row r="20" spans="2:8" x14ac:dyDescent="0.25">
      <c r="B20" s="16" t="s">
        <v>192</v>
      </c>
      <c r="C20" s="17">
        <v>10</v>
      </c>
      <c r="D20" s="17">
        <v>465</v>
      </c>
      <c r="E20" s="17">
        <v>3253</v>
      </c>
      <c r="F20" s="17">
        <v>4373</v>
      </c>
      <c r="G20" s="17">
        <v>2916</v>
      </c>
      <c r="H20" s="17">
        <v>2687</v>
      </c>
    </row>
    <row r="21" spans="2:8" x14ac:dyDescent="0.25">
      <c r="B21" s="16" t="s">
        <v>193</v>
      </c>
      <c r="C21" s="17">
        <v>54</v>
      </c>
      <c r="D21" s="17">
        <v>1880</v>
      </c>
      <c r="E21" s="17">
        <v>5099</v>
      </c>
      <c r="F21" s="17">
        <v>8450</v>
      </c>
      <c r="G21" s="17">
        <v>685</v>
      </c>
      <c r="H21" s="17">
        <v>4012</v>
      </c>
    </row>
    <row r="22" spans="2:8" x14ac:dyDescent="0.25">
      <c r="B22" s="16" t="s">
        <v>194</v>
      </c>
      <c r="C22" s="17">
        <v>2001</v>
      </c>
      <c r="D22" s="17">
        <v>2250</v>
      </c>
      <c r="E22" s="17">
        <v>2887</v>
      </c>
      <c r="F22" s="17">
        <v>2929</v>
      </c>
      <c r="G22" s="17">
        <v>2923</v>
      </c>
      <c r="H22" s="17">
        <v>2724</v>
      </c>
    </row>
    <row r="23" spans="2:8" x14ac:dyDescent="0.25">
      <c r="B23" s="16" t="s">
        <v>195</v>
      </c>
      <c r="C23" s="17">
        <v>198</v>
      </c>
      <c r="D23" s="17">
        <v>1212</v>
      </c>
      <c r="E23" s="17">
        <v>2907</v>
      </c>
      <c r="F23" s="17">
        <v>2704</v>
      </c>
      <c r="G23" s="17">
        <v>4317</v>
      </c>
      <c r="H23" s="17">
        <v>2682</v>
      </c>
    </row>
    <row r="24" spans="2:8" x14ac:dyDescent="0.25">
      <c r="B24" s="24" t="s">
        <v>196</v>
      </c>
      <c r="C24" s="25">
        <v>5664</v>
      </c>
      <c r="D24" s="25">
        <v>11865</v>
      </c>
      <c r="E24" s="25">
        <v>22472</v>
      </c>
      <c r="F24" s="25">
        <v>25880</v>
      </c>
      <c r="G24" s="25">
        <v>11622</v>
      </c>
      <c r="H24" s="25">
        <v>17739</v>
      </c>
    </row>
    <row r="25" spans="2:8" x14ac:dyDescent="0.25">
      <c r="B25" s="50" t="s">
        <v>197</v>
      </c>
      <c r="C25" s="51"/>
      <c r="D25" s="51"/>
      <c r="E25" s="51"/>
      <c r="F25" s="51"/>
      <c r="G25" s="51"/>
      <c r="H25" s="51"/>
    </row>
    <row r="26" spans="2:8" ht="15.6" x14ac:dyDescent="0.25">
      <c r="B26" s="33" t="s">
        <v>2251</v>
      </c>
      <c r="C26" s="34">
        <v>7000</v>
      </c>
      <c r="D26" s="34">
        <v>43947</v>
      </c>
      <c r="E26" s="34">
        <v>85023</v>
      </c>
      <c r="F26" s="34">
        <v>88616</v>
      </c>
      <c r="G26" s="34">
        <v>66226</v>
      </c>
      <c r="H26" s="34">
        <v>69153</v>
      </c>
    </row>
    <row r="27" spans="2:8" x14ac:dyDescent="0.25">
      <c r="B27" s="50" t="s">
        <v>199</v>
      </c>
      <c r="C27" s="51"/>
      <c r="D27" s="51"/>
      <c r="E27" s="51"/>
      <c r="F27" s="51"/>
      <c r="G27" s="51"/>
      <c r="H27" s="51"/>
    </row>
    <row r="28" spans="2:8" x14ac:dyDescent="0.25">
      <c r="B28" s="16" t="s">
        <v>200</v>
      </c>
      <c r="C28" s="17">
        <v>14332</v>
      </c>
      <c r="D28" s="17">
        <v>44858</v>
      </c>
      <c r="E28" s="17">
        <v>167331</v>
      </c>
      <c r="F28" s="17">
        <v>311929</v>
      </c>
      <c r="G28" s="17">
        <v>552078</v>
      </c>
      <c r="H28" s="17">
        <v>259643</v>
      </c>
    </row>
    <row r="29" spans="2:8" x14ac:dyDescent="0.25">
      <c r="B29" s="16" t="s">
        <v>201</v>
      </c>
      <c r="C29" s="17">
        <v>110</v>
      </c>
      <c r="D29" s="17">
        <v>382</v>
      </c>
      <c r="E29" s="17">
        <v>3865</v>
      </c>
      <c r="F29" s="17">
        <v>10902</v>
      </c>
      <c r="G29" s="17">
        <v>9428</v>
      </c>
      <c r="H29" s="17">
        <v>6029</v>
      </c>
    </row>
    <row r="30" spans="2:8" x14ac:dyDescent="0.25">
      <c r="B30" s="16" t="s">
        <v>202</v>
      </c>
      <c r="C30" s="17">
        <v>803</v>
      </c>
      <c r="D30" s="17">
        <v>27115</v>
      </c>
      <c r="E30" s="17">
        <v>204919</v>
      </c>
      <c r="F30" s="17">
        <v>343568</v>
      </c>
      <c r="G30" s="17">
        <v>389722</v>
      </c>
      <c r="H30" s="17">
        <v>234270</v>
      </c>
    </row>
    <row r="31" spans="2:8" x14ac:dyDescent="0.25">
      <c r="B31" s="16" t="s">
        <v>203</v>
      </c>
      <c r="C31" s="17">
        <v>266</v>
      </c>
      <c r="D31" s="17">
        <v>2251</v>
      </c>
      <c r="E31" s="17">
        <v>12180</v>
      </c>
      <c r="F31" s="17">
        <v>22075</v>
      </c>
      <c r="G31" s="17">
        <v>11786</v>
      </c>
      <c r="H31" s="17">
        <v>11885</v>
      </c>
    </row>
    <row r="32" spans="2:8" x14ac:dyDescent="0.25">
      <c r="B32" s="16" t="s">
        <v>204</v>
      </c>
      <c r="C32" s="17">
        <v>577</v>
      </c>
      <c r="D32" s="17">
        <v>2856</v>
      </c>
      <c r="E32" s="17">
        <v>7973</v>
      </c>
      <c r="F32" s="17">
        <v>15781</v>
      </c>
      <c r="G32" s="17">
        <v>15231</v>
      </c>
      <c r="H32" s="17">
        <v>10219</v>
      </c>
    </row>
    <row r="33" spans="2:8" ht="15.6" x14ac:dyDescent="0.25">
      <c r="B33" s="33" t="s">
        <v>2252</v>
      </c>
      <c r="C33" s="34">
        <v>16087</v>
      </c>
      <c r="D33" s="34">
        <v>77465</v>
      </c>
      <c r="E33" s="34">
        <v>396303</v>
      </c>
      <c r="F33" s="34">
        <v>704272</v>
      </c>
      <c r="G33" s="34">
        <v>978247</v>
      </c>
      <c r="H33" s="34">
        <v>522060</v>
      </c>
    </row>
    <row r="34" spans="2:8" x14ac:dyDescent="0.25">
      <c r="B34" s="50" t="s">
        <v>206</v>
      </c>
      <c r="C34" s="51"/>
      <c r="D34" s="51"/>
      <c r="E34" s="51"/>
      <c r="F34" s="51"/>
      <c r="G34" s="51"/>
      <c r="H34" s="51"/>
    </row>
    <row r="35" spans="2:8" x14ac:dyDescent="0.25">
      <c r="B35" s="24" t="s">
        <v>206</v>
      </c>
      <c r="C35" s="25">
        <v>944</v>
      </c>
      <c r="D35" s="25">
        <v>39260</v>
      </c>
      <c r="E35" s="25">
        <v>255375</v>
      </c>
      <c r="F35" s="25">
        <v>337764</v>
      </c>
      <c r="G35" s="25">
        <v>228270</v>
      </c>
      <c r="H35" s="25">
        <v>209998</v>
      </c>
    </row>
    <row r="36" spans="2:8" x14ac:dyDescent="0.25">
      <c r="B36" s="50" t="s">
        <v>207</v>
      </c>
      <c r="C36" s="51"/>
      <c r="D36" s="51"/>
      <c r="E36" s="51"/>
      <c r="F36" s="51"/>
      <c r="G36" s="51"/>
      <c r="H36" s="51"/>
    </row>
    <row r="37" spans="2:8" ht="15.6" x14ac:dyDescent="0.25">
      <c r="B37" s="44" t="s">
        <v>2253</v>
      </c>
      <c r="C37" s="23">
        <v>15232</v>
      </c>
      <c r="D37" s="23">
        <v>45450</v>
      </c>
      <c r="E37" s="23">
        <v>169210</v>
      </c>
      <c r="F37" s="23">
        <v>385084</v>
      </c>
      <c r="G37" s="23">
        <v>752641</v>
      </c>
      <c r="H37" s="23">
        <v>325857</v>
      </c>
    </row>
    <row r="39" spans="2:8" ht="12.75" customHeight="1" x14ac:dyDescent="0.25">
      <c r="B39" s="54" t="s">
        <v>2256</v>
      </c>
      <c r="C39" s="49"/>
      <c r="D39" s="49"/>
      <c r="E39" s="49"/>
      <c r="F39" s="49"/>
      <c r="G39" s="49"/>
      <c r="H39" s="49"/>
    </row>
    <row r="40" spans="2:8" ht="12.75" customHeight="1" x14ac:dyDescent="0.25">
      <c r="B40" s="54" t="s">
        <v>236</v>
      </c>
      <c r="C40" s="49"/>
      <c r="D40" s="49"/>
      <c r="E40" s="49"/>
      <c r="F40" s="49"/>
      <c r="G40" s="49"/>
      <c r="H40" s="49"/>
    </row>
    <row r="41" spans="2:8" ht="55.8" customHeight="1" x14ac:dyDescent="0.25">
      <c r="B41" s="54" t="s">
        <v>2275</v>
      </c>
      <c r="C41" s="49"/>
      <c r="D41" s="49"/>
      <c r="E41" s="49"/>
      <c r="F41" s="49"/>
      <c r="G41" s="49"/>
      <c r="H41" s="49"/>
    </row>
  </sheetData>
  <mergeCells count="10">
    <mergeCell ref="B34:H34"/>
    <mergeCell ref="B36:H36"/>
    <mergeCell ref="B40:H40"/>
    <mergeCell ref="B41:H41"/>
    <mergeCell ref="B39:H39"/>
    <mergeCell ref="B5:H5"/>
    <mergeCell ref="B7:H7"/>
    <mergeCell ref="B18:H18"/>
    <mergeCell ref="B25:H25"/>
    <mergeCell ref="B27:H27"/>
  </mergeCells>
  <pageMargins left="0.70866141732283472" right="0.70866141732283472" top="0.74803149606299213" bottom="0.74803149606299213" header="0.31496062992125984" footer="0.31496062992125984"/>
  <pageSetup paperSize="9" scale="5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5078"/>
    <pageSetUpPr fitToPage="1"/>
  </sheetPr>
  <dimension ref="B1:H43"/>
  <sheetViews>
    <sheetView showGridLines="0" workbookViewId="0">
      <selection activeCell="B41" sqref="B41:H41"/>
    </sheetView>
  </sheetViews>
  <sheetFormatPr baseColWidth="10" defaultRowHeight="13.2" x14ac:dyDescent="0.25"/>
  <cols>
    <col min="1" max="1" width="2.5546875" customWidth="1"/>
    <col min="2" max="2" width="44" customWidth="1"/>
    <col min="3" max="4" width="10.109375" customWidth="1"/>
    <col min="5" max="6" width="12.33203125" customWidth="1"/>
    <col min="7" max="7" width="7.5546875" customWidth="1"/>
    <col min="8" max="8" width="7.33203125" customWidth="1"/>
  </cols>
  <sheetData>
    <row r="1" spans="2:8" ht="17.399999999999999" x14ac:dyDescent="0.3">
      <c r="B1" s="3" t="s">
        <v>20</v>
      </c>
    </row>
    <row r="4" spans="2:8" ht="34.950000000000003" customHeight="1" x14ac:dyDescent="0.25">
      <c r="B4" s="52" t="s">
        <v>172</v>
      </c>
      <c r="C4" s="53" t="s">
        <v>210</v>
      </c>
      <c r="D4" s="53" t="s">
        <v>210</v>
      </c>
      <c r="E4" s="55" t="s">
        <v>2262</v>
      </c>
      <c r="F4" s="55" t="s">
        <v>2263</v>
      </c>
      <c r="G4" s="53" t="s">
        <v>213</v>
      </c>
      <c r="H4" s="53" t="s">
        <v>157</v>
      </c>
    </row>
    <row r="5" spans="2:8" ht="34.950000000000003" customHeight="1" x14ac:dyDescent="0.25">
      <c r="B5" s="52" t="s">
        <v>172</v>
      </c>
      <c r="C5" s="15" t="s">
        <v>214</v>
      </c>
      <c r="D5" s="15" t="s">
        <v>215</v>
      </c>
      <c r="E5" s="53" t="s">
        <v>211</v>
      </c>
      <c r="F5" s="53" t="s">
        <v>212</v>
      </c>
      <c r="G5" s="53" t="s">
        <v>213</v>
      </c>
      <c r="H5" s="53" t="s">
        <v>157</v>
      </c>
    </row>
    <row r="6" spans="2:8" x14ac:dyDescent="0.25">
      <c r="B6" s="50" t="s">
        <v>178</v>
      </c>
      <c r="C6" s="51"/>
      <c r="D6" s="51"/>
      <c r="E6" s="51"/>
      <c r="F6" s="51"/>
      <c r="G6" s="51"/>
      <c r="H6" s="51"/>
    </row>
    <row r="7" spans="2:8" ht="15.6" x14ac:dyDescent="0.25">
      <c r="B7" s="43" t="s">
        <v>2264</v>
      </c>
      <c r="C7" s="17">
        <v>11669</v>
      </c>
      <c r="D7" s="17">
        <v>256676</v>
      </c>
      <c r="E7" s="17">
        <v>101610</v>
      </c>
      <c r="F7" s="17">
        <v>12831</v>
      </c>
      <c r="G7" s="17">
        <v>11158</v>
      </c>
      <c r="H7" s="17">
        <v>393944</v>
      </c>
    </row>
    <row r="8" spans="2:8" x14ac:dyDescent="0.25">
      <c r="B8" s="50" t="s">
        <v>180</v>
      </c>
      <c r="C8" s="51"/>
      <c r="D8" s="51"/>
      <c r="E8" s="51"/>
      <c r="F8" s="51"/>
      <c r="G8" s="51"/>
      <c r="H8" s="51"/>
    </row>
    <row r="9" spans="2:8" x14ac:dyDescent="0.25">
      <c r="B9" s="43" t="s">
        <v>2276</v>
      </c>
      <c r="C9" s="17">
        <v>3658</v>
      </c>
      <c r="D9" s="17">
        <v>74693</v>
      </c>
      <c r="E9" s="17">
        <v>460</v>
      </c>
      <c r="F9" s="17">
        <v>16184</v>
      </c>
      <c r="G9" s="17">
        <v>0</v>
      </c>
      <c r="H9" s="17">
        <v>49421</v>
      </c>
    </row>
    <row r="10" spans="2:8" x14ac:dyDescent="0.25">
      <c r="B10" s="43" t="s">
        <v>2278</v>
      </c>
      <c r="C10" s="17">
        <v>12709</v>
      </c>
      <c r="D10" s="17">
        <v>11780</v>
      </c>
      <c r="E10" s="17">
        <v>3007</v>
      </c>
      <c r="F10" s="17">
        <v>7138</v>
      </c>
      <c r="G10" s="17">
        <v>5956</v>
      </c>
      <c r="H10" s="17">
        <v>9229</v>
      </c>
    </row>
    <row r="11" spans="2:8" x14ac:dyDescent="0.25">
      <c r="B11" s="43" t="s">
        <v>2277</v>
      </c>
      <c r="C11" s="17">
        <v>79698</v>
      </c>
      <c r="D11" s="17">
        <v>225</v>
      </c>
      <c r="E11" s="17">
        <v>-77</v>
      </c>
      <c r="F11" s="17">
        <v>2573</v>
      </c>
      <c r="G11" s="17">
        <v>0</v>
      </c>
      <c r="H11" s="17">
        <v>2571</v>
      </c>
    </row>
    <row r="12" spans="2:8" x14ac:dyDescent="0.25">
      <c r="B12" s="43" t="s">
        <v>2279</v>
      </c>
      <c r="C12" s="17">
        <v>2541</v>
      </c>
      <c r="D12" s="17">
        <v>446</v>
      </c>
      <c r="E12" s="17">
        <v>193</v>
      </c>
      <c r="F12" s="17">
        <v>677</v>
      </c>
      <c r="G12" s="17">
        <v>266</v>
      </c>
      <c r="H12" s="17">
        <v>445</v>
      </c>
    </row>
    <row r="13" spans="2:8" x14ac:dyDescent="0.25">
      <c r="B13" s="16" t="s">
        <v>185</v>
      </c>
      <c r="C13" s="17">
        <v>7329</v>
      </c>
      <c r="D13" s="17">
        <v>1272</v>
      </c>
      <c r="E13" s="17">
        <v>41694</v>
      </c>
      <c r="F13" s="17">
        <v>34667</v>
      </c>
      <c r="G13" s="17">
        <v>0</v>
      </c>
      <c r="H13" s="17">
        <v>12929</v>
      </c>
    </row>
    <row r="14" spans="2:8" x14ac:dyDescent="0.25">
      <c r="B14" s="43" t="s">
        <v>2274</v>
      </c>
      <c r="C14" s="17">
        <v>1830</v>
      </c>
      <c r="D14" s="17">
        <v>766</v>
      </c>
      <c r="E14" s="17">
        <v>7456</v>
      </c>
      <c r="F14" s="17">
        <v>4545</v>
      </c>
      <c r="G14" s="17">
        <v>806</v>
      </c>
      <c r="H14" s="17">
        <v>2647</v>
      </c>
    </row>
    <row r="15" spans="2:8" x14ac:dyDescent="0.25">
      <c r="B15" s="16" t="s">
        <v>187</v>
      </c>
      <c r="C15" s="17">
        <v>2154</v>
      </c>
      <c r="D15" s="17">
        <v>2401</v>
      </c>
      <c r="E15" s="17">
        <v>3481</v>
      </c>
      <c r="F15" s="17">
        <v>4820</v>
      </c>
      <c r="G15" s="17">
        <v>1782</v>
      </c>
      <c r="H15" s="17">
        <v>2733</v>
      </c>
    </row>
    <row r="16" spans="2:8" x14ac:dyDescent="0.25">
      <c r="B16" s="16" t="s">
        <v>188</v>
      </c>
      <c r="C16" s="17">
        <v>10241</v>
      </c>
      <c r="D16" s="17">
        <v>4142</v>
      </c>
      <c r="E16" s="17">
        <v>8620</v>
      </c>
      <c r="F16" s="17">
        <v>8996</v>
      </c>
      <c r="G16" s="17">
        <v>3021</v>
      </c>
      <c r="H16" s="17">
        <v>5604</v>
      </c>
    </row>
    <row r="17" spans="2:8" x14ac:dyDescent="0.25">
      <c r="B17" s="16" t="s">
        <v>189</v>
      </c>
      <c r="C17" s="17">
        <v>2168</v>
      </c>
      <c r="D17" s="17">
        <v>1041</v>
      </c>
      <c r="E17" s="17">
        <v>426</v>
      </c>
      <c r="F17" s="17">
        <v>646</v>
      </c>
      <c r="G17" s="17">
        <v>2992</v>
      </c>
      <c r="H17" s="17">
        <v>958</v>
      </c>
    </row>
    <row r="18" spans="2:8" ht="15.6" x14ac:dyDescent="0.25">
      <c r="B18" s="33" t="s">
        <v>2265</v>
      </c>
      <c r="C18" s="25">
        <v>122426</v>
      </c>
      <c r="D18" s="25">
        <v>96830</v>
      </c>
      <c r="E18" s="25">
        <v>65353</v>
      </c>
      <c r="F18" s="25">
        <v>80331</v>
      </c>
      <c r="G18" s="25">
        <v>14951</v>
      </c>
      <c r="H18" s="25">
        <v>86613</v>
      </c>
    </row>
    <row r="19" spans="2:8" x14ac:dyDescent="0.25">
      <c r="B19" s="50" t="s">
        <v>190</v>
      </c>
      <c r="C19" s="51"/>
      <c r="D19" s="51"/>
      <c r="E19" s="51"/>
      <c r="F19" s="51"/>
      <c r="G19" s="51"/>
      <c r="H19" s="51"/>
    </row>
    <row r="20" spans="2:8" x14ac:dyDescent="0.25">
      <c r="B20" s="16" t="s">
        <v>191</v>
      </c>
      <c r="C20" s="17">
        <v>1766</v>
      </c>
      <c r="D20" s="17">
        <v>8137</v>
      </c>
      <c r="E20" s="17">
        <v>560</v>
      </c>
      <c r="F20" s="17">
        <v>3769</v>
      </c>
      <c r="G20" s="17">
        <v>482</v>
      </c>
      <c r="H20" s="17">
        <v>5635</v>
      </c>
    </row>
    <row r="21" spans="2:8" x14ac:dyDescent="0.25">
      <c r="B21" s="16" t="s">
        <v>192</v>
      </c>
      <c r="C21" s="17">
        <v>4250</v>
      </c>
      <c r="D21" s="17">
        <v>2802</v>
      </c>
      <c r="E21" s="17">
        <v>2342</v>
      </c>
      <c r="F21" s="17">
        <v>3159</v>
      </c>
      <c r="G21" s="17">
        <v>985</v>
      </c>
      <c r="H21" s="17">
        <v>2687</v>
      </c>
    </row>
    <row r="22" spans="2:8" x14ac:dyDescent="0.25">
      <c r="B22" s="16" t="s">
        <v>193</v>
      </c>
      <c r="C22" s="17">
        <v>9805</v>
      </c>
      <c r="D22" s="17">
        <v>5447</v>
      </c>
      <c r="E22" s="17">
        <v>363</v>
      </c>
      <c r="F22" s="17">
        <v>2161</v>
      </c>
      <c r="G22" s="17">
        <v>280</v>
      </c>
      <c r="H22" s="17">
        <v>4012</v>
      </c>
    </row>
    <row r="23" spans="2:8" x14ac:dyDescent="0.25">
      <c r="B23" s="16" t="s">
        <v>194</v>
      </c>
      <c r="C23" s="17">
        <v>2912</v>
      </c>
      <c r="D23" s="17">
        <v>2699</v>
      </c>
      <c r="E23" s="17">
        <v>2809</v>
      </c>
      <c r="F23" s="17">
        <v>2752</v>
      </c>
      <c r="G23" s="17">
        <v>2281</v>
      </c>
      <c r="H23" s="17">
        <v>2724</v>
      </c>
    </row>
    <row r="24" spans="2:8" x14ac:dyDescent="0.25">
      <c r="B24" s="16" t="s">
        <v>195</v>
      </c>
      <c r="C24" s="17">
        <v>2447</v>
      </c>
      <c r="D24" s="17">
        <v>2153</v>
      </c>
      <c r="E24" s="17">
        <v>4277</v>
      </c>
      <c r="F24" s="17">
        <v>2368</v>
      </c>
      <c r="G24" s="17">
        <v>938</v>
      </c>
      <c r="H24" s="17">
        <v>2682</v>
      </c>
    </row>
    <row r="25" spans="2:8" x14ac:dyDescent="0.25">
      <c r="B25" s="24" t="s">
        <v>196</v>
      </c>
      <c r="C25" s="25">
        <v>21180</v>
      </c>
      <c r="D25" s="25">
        <v>21239</v>
      </c>
      <c r="E25" s="25">
        <v>10351</v>
      </c>
      <c r="F25" s="25">
        <v>14208</v>
      </c>
      <c r="G25" s="25">
        <v>4965</v>
      </c>
      <c r="H25" s="25">
        <v>17739</v>
      </c>
    </row>
    <row r="26" spans="2:8" x14ac:dyDescent="0.25">
      <c r="B26" s="50" t="s">
        <v>197</v>
      </c>
      <c r="C26" s="51"/>
      <c r="D26" s="51"/>
      <c r="E26" s="51"/>
      <c r="F26" s="51"/>
      <c r="G26" s="51"/>
      <c r="H26" s="51"/>
    </row>
    <row r="27" spans="2:8" ht="15.6" x14ac:dyDescent="0.25">
      <c r="B27" s="33" t="s">
        <v>2266</v>
      </c>
      <c r="C27" s="34">
        <v>101356</v>
      </c>
      <c r="D27" s="34">
        <v>75673</v>
      </c>
      <c r="E27" s="34">
        <v>55642</v>
      </c>
      <c r="F27" s="34">
        <v>66244</v>
      </c>
      <c r="G27" s="34">
        <v>11868</v>
      </c>
      <c r="H27" s="34">
        <v>69153</v>
      </c>
    </row>
    <row r="28" spans="2:8" x14ac:dyDescent="0.25">
      <c r="B28" s="50" t="s">
        <v>199</v>
      </c>
      <c r="C28" s="51"/>
      <c r="D28" s="51"/>
      <c r="E28" s="51"/>
      <c r="F28" s="51"/>
      <c r="G28" s="51"/>
      <c r="H28" s="51"/>
    </row>
    <row r="29" spans="2:8" x14ac:dyDescent="0.25">
      <c r="B29" s="16" t="s">
        <v>200</v>
      </c>
      <c r="C29" s="17">
        <v>281473</v>
      </c>
      <c r="D29" s="17">
        <v>195811</v>
      </c>
      <c r="E29" s="17">
        <v>413046</v>
      </c>
      <c r="F29" s="17">
        <v>397748</v>
      </c>
      <c r="G29" s="17">
        <v>149407</v>
      </c>
      <c r="H29" s="17">
        <v>259643</v>
      </c>
    </row>
    <row r="30" spans="2:8" x14ac:dyDescent="0.25">
      <c r="B30" s="16" t="s">
        <v>201</v>
      </c>
      <c r="C30" s="17">
        <v>14582</v>
      </c>
      <c r="D30" s="17">
        <v>4972</v>
      </c>
      <c r="E30" s="17">
        <v>7698</v>
      </c>
      <c r="F30" s="17">
        <v>9282</v>
      </c>
      <c r="G30" s="17">
        <v>2455</v>
      </c>
      <c r="H30" s="17">
        <v>6029</v>
      </c>
    </row>
    <row r="31" spans="2:8" x14ac:dyDescent="0.25">
      <c r="B31" s="16" t="s">
        <v>202</v>
      </c>
      <c r="C31" s="17">
        <v>353923</v>
      </c>
      <c r="D31" s="17">
        <v>200597</v>
      </c>
      <c r="E31" s="17">
        <v>309136</v>
      </c>
      <c r="F31" s="17">
        <v>328228</v>
      </c>
      <c r="G31" s="17">
        <v>93933</v>
      </c>
      <c r="H31" s="17">
        <v>234270</v>
      </c>
    </row>
    <row r="32" spans="2:8" x14ac:dyDescent="0.25">
      <c r="B32" s="16" t="s">
        <v>203</v>
      </c>
      <c r="C32" s="17">
        <v>254736</v>
      </c>
      <c r="D32" s="17">
        <v>3523</v>
      </c>
      <c r="E32" s="17">
        <v>5072</v>
      </c>
      <c r="F32" s="17">
        <v>21090</v>
      </c>
      <c r="G32" s="17">
        <v>1720</v>
      </c>
      <c r="H32" s="17">
        <v>11885</v>
      </c>
    </row>
    <row r="33" spans="2:8" x14ac:dyDescent="0.25">
      <c r="B33" s="16" t="s">
        <v>204</v>
      </c>
      <c r="C33" s="17">
        <v>16520</v>
      </c>
      <c r="D33" s="17">
        <v>8947</v>
      </c>
      <c r="E33" s="17">
        <v>11408</v>
      </c>
      <c r="F33" s="17">
        <v>13637</v>
      </c>
      <c r="G33" s="17">
        <v>18130</v>
      </c>
      <c r="H33" s="17">
        <v>10219</v>
      </c>
    </row>
    <row r="34" spans="2:8" ht="15.6" x14ac:dyDescent="0.25">
      <c r="B34" s="33" t="s">
        <v>2267</v>
      </c>
      <c r="C34" s="34">
        <v>921625</v>
      </c>
      <c r="D34" s="34">
        <v>413853</v>
      </c>
      <c r="E34" s="34">
        <v>746362</v>
      </c>
      <c r="F34" s="34">
        <v>770009</v>
      </c>
      <c r="G34" s="34">
        <v>265644</v>
      </c>
      <c r="H34" s="34">
        <v>522060</v>
      </c>
    </row>
    <row r="35" spans="2:8" x14ac:dyDescent="0.25">
      <c r="B35" s="50" t="s">
        <v>206</v>
      </c>
      <c r="C35" s="51"/>
      <c r="D35" s="51"/>
      <c r="E35" s="51"/>
      <c r="F35" s="51"/>
      <c r="G35" s="51"/>
      <c r="H35" s="51"/>
    </row>
    <row r="36" spans="2:8" x14ac:dyDescent="0.25">
      <c r="B36" s="24" t="s">
        <v>206</v>
      </c>
      <c r="C36" s="25">
        <v>462315</v>
      </c>
      <c r="D36" s="25">
        <v>214380</v>
      </c>
      <c r="E36" s="25">
        <v>178825</v>
      </c>
      <c r="F36" s="25">
        <v>249055</v>
      </c>
      <c r="G36" s="25">
        <v>84289</v>
      </c>
      <c r="H36" s="25">
        <v>209998</v>
      </c>
    </row>
    <row r="37" spans="2:8" x14ac:dyDescent="0.25">
      <c r="B37" s="50" t="s">
        <v>207</v>
      </c>
      <c r="C37" s="51"/>
      <c r="D37" s="51"/>
      <c r="E37" s="51"/>
      <c r="F37" s="51"/>
      <c r="G37" s="51"/>
      <c r="H37" s="51"/>
    </row>
    <row r="38" spans="2:8" ht="15.6" x14ac:dyDescent="0.25">
      <c r="B38" s="44" t="s">
        <v>2268</v>
      </c>
      <c r="C38" s="23">
        <v>486385</v>
      </c>
      <c r="D38" s="23">
        <v>217397</v>
      </c>
      <c r="E38" s="23">
        <v>570723</v>
      </c>
      <c r="F38" s="23">
        <v>529131</v>
      </c>
      <c r="G38" s="23">
        <v>189338</v>
      </c>
      <c r="H38" s="23">
        <v>325857</v>
      </c>
    </row>
    <row r="40" spans="2:8" ht="25.8" customHeight="1" x14ac:dyDescent="0.25">
      <c r="B40" s="54" t="s">
        <v>2299</v>
      </c>
      <c r="C40" s="48"/>
      <c r="D40" s="48"/>
      <c r="E40" s="48"/>
      <c r="F40" s="48"/>
      <c r="G40" s="48"/>
      <c r="H40" s="48"/>
    </row>
    <row r="41" spans="2:8" ht="25.8" customHeight="1" x14ac:dyDescent="0.25">
      <c r="B41" s="54" t="s">
        <v>2282</v>
      </c>
      <c r="C41" s="48"/>
      <c r="D41" s="48"/>
      <c r="E41" s="48"/>
      <c r="F41" s="48"/>
      <c r="G41" s="48"/>
      <c r="H41" s="48"/>
    </row>
    <row r="42" spans="2:8" ht="12.75" customHeight="1" x14ac:dyDescent="0.25">
      <c r="B42" s="54" t="s">
        <v>2269</v>
      </c>
      <c r="C42" s="56"/>
      <c r="D42" s="56"/>
      <c r="E42" s="56"/>
      <c r="F42" s="56"/>
      <c r="G42" s="56"/>
      <c r="H42" s="56"/>
    </row>
    <row r="43" spans="2:8" ht="55.8" customHeight="1" x14ac:dyDescent="0.25">
      <c r="B43" s="54" t="s">
        <v>2281</v>
      </c>
      <c r="C43" s="49"/>
      <c r="D43" s="49"/>
      <c r="E43" s="49"/>
      <c r="F43" s="49"/>
      <c r="G43" s="49"/>
      <c r="H43" s="49"/>
    </row>
  </sheetData>
  <mergeCells count="17">
    <mergeCell ref="B28:H28"/>
    <mergeCell ref="B35:H35"/>
    <mergeCell ref="B37:H37"/>
    <mergeCell ref="B42:H42"/>
    <mergeCell ref="B43:H43"/>
    <mergeCell ref="B40:H40"/>
    <mergeCell ref="B41:H41"/>
    <mergeCell ref="H4:H5"/>
    <mergeCell ref="B6:H6"/>
    <mergeCell ref="B8:H8"/>
    <mergeCell ref="B19:H19"/>
    <mergeCell ref="B26:H26"/>
    <mergeCell ref="B4:B5"/>
    <mergeCell ref="C4:D4"/>
    <mergeCell ref="E4:E5"/>
    <mergeCell ref="F4:F5"/>
    <mergeCell ref="G4:G5"/>
  </mergeCells>
  <pageMargins left="0.7" right="0.7" top="0.75" bottom="0.75" header="0.3" footer="0.3"/>
  <pageSetup paperSize="9" scale="74" orientation="landscape" horizontalDpi="300" verticalDpi="300"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39</vt:i4>
      </vt:variant>
    </vt:vector>
  </HeadingPairs>
  <TitlesOfParts>
    <vt:vector size="39" baseType="lpstr">
      <vt:lpstr>Inhaltsverzeichnis</vt:lpstr>
      <vt:lpstr>T1</vt:lpstr>
      <vt:lpstr>T2</vt:lpstr>
      <vt:lpstr>T3</vt:lpstr>
      <vt:lpstr>T4</vt:lpstr>
      <vt:lpstr>T5</vt:lpstr>
      <vt:lpstr>T6</vt:lpstr>
      <vt:lpstr>T7</vt:lpstr>
      <vt:lpstr>T8</vt:lpstr>
      <vt:lpstr>T9</vt:lpstr>
      <vt:lpstr>T10</vt:lpstr>
      <vt:lpstr>T11a</vt:lpstr>
      <vt:lpstr>T11b</vt:lpstr>
      <vt:lpstr>T12a</vt:lpstr>
      <vt:lpstr>T12b</vt:lpstr>
      <vt:lpstr>T13a</vt:lpstr>
      <vt:lpstr>T13b</vt:lpstr>
      <vt:lpstr>T14a</vt:lpstr>
      <vt:lpstr>T14b</vt:lpstr>
      <vt:lpstr>T15a</vt:lpstr>
      <vt:lpstr>T15b</vt:lpstr>
      <vt:lpstr>T16</vt:lpstr>
      <vt:lpstr>T17</vt:lpstr>
      <vt:lpstr>T18</vt:lpstr>
      <vt:lpstr>T19</vt:lpstr>
      <vt:lpstr>T20</vt:lpstr>
      <vt:lpstr>T21a</vt:lpstr>
      <vt:lpstr>T21b</vt:lpstr>
      <vt:lpstr>T22a</vt:lpstr>
      <vt:lpstr>T22b</vt:lpstr>
      <vt:lpstr>T23</vt:lpstr>
      <vt:lpstr>T24</vt:lpstr>
      <vt:lpstr>T25</vt:lpstr>
      <vt:lpstr>T26a</vt:lpstr>
      <vt:lpstr>T26b</vt:lpstr>
      <vt:lpstr>T27</vt:lpstr>
      <vt:lpstr>T28</vt:lpstr>
      <vt:lpstr>Gemeindekarte</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cisg</dc:creator>
  <cp:lastModifiedBy>Iseli Christoph  DFRSTAAG</cp:lastModifiedBy>
  <cp:lastPrinted>2023-11-28T09:42:29Z</cp:lastPrinted>
  <dcterms:created xsi:type="dcterms:W3CDTF">2023-10-09T12:49:30Z</dcterms:created>
  <dcterms:modified xsi:type="dcterms:W3CDTF">2023-11-28T10:25:45Z</dcterms:modified>
</cp:coreProperties>
</file>